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estanding" sheetId="1" state="visible" r:id="rId2"/>
    <sheet name="Semi-detached" sheetId="2" state="visible" r:id="rId3"/>
    <sheet name="Terraced" sheetId="3" state="visible" r:id="rId4"/>
    <sheet name="Apartme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<sst xmlns="http://schemas.openxmlformats.org/spreadsheetml/2006/main" count="2735" uniqueCount="123">
  <si>
    <t xml:space="preserve">Type</t>
  </si>
  <si>
    <t xml:space="preserve">Year</t>
  </si>
  <si>
    <t xml:space="preserve">Wall insulation</t>
  </si>
  <si>
    <t xml:space="preserve">Windows insulation</t>
  </si>
  <si>
    <t xml:space="preserve">Roof insulation</t>
  </si>
  <si>
    <t xml:space="preserve">Floor insulation</t>
  </si>
  <si>
    <t xml:space="preserve">SH</t>
  </si>
  <si>
    <t xml:space="preserve">Centr/Decent</t>
  </si>
  <si>
    <t xml:space="preserve">DHW</t>
  </si>
  <si>
    <t xml:space="preserve">fitforHP</t>
  </si>
  <si>
    <t xml:space="preserve">Occurence</t>
  </si>
  <si>
    <t xml:space="preserve">Type*YOC</t>
  </si>
  <si>
    <t xml:space="preserve">Geometry reference</t>
  </si>
  <si>
    <t xml:space="preserve">U_Roof </t>
  </si>
  <si>
    <t xml:space="preserve">U_Wall </t>
  </si>
  <si>
    <t xml:space="preserve">U_Floor </t>
  </si>
  <si>
    <t xml:space="preserve">U_Window </t>
  </si>
  <si>
    <t xml:space="preserve">U_Door </t>
  </si>
  <si>
    <t xml:space="preserve">C_Roof </t>
  </si>
  <si>
    <t xml:space="preserve">C_Wall </t>
  </si>
  <si>
    <t xml:space="preserve">C_Floor </t>
  </si>
  <si>
    <t xml:space="preserve">C_Window </t>
  </si>
  <si>
    <t xml:space="preserve">C_Door </t>
  </si>
  <si>
    <t xml:space="preserve">g_gl_n</t>
  </si>
  <si>
    <t xml:space="preserve">GN_SH</t>
  </si>
  <si>
    <t xml:space="preserve">Fuel_SH</t>
  </si>
  <si>
    <t xml:space="preserve">Elec_SH</t>
  </si>
  <si>
    <t xml:space="preserve">Autres_SH</t>
  </si>
  <si>
    <t xml:space="preserve">Centr</t>
  </si>
  <si>
    <t xml:space="preserve">Decentr</t>
  </si>
  <si>
    <t xml:space="preserve">Direct</t>
  </si>
  <si>
    <t xml:space="preserve">GN_DHW</t>
  </si>
  <si>
    <t xml:space="preserve">Fuel_DHW</t>
  </si>
  <si>
    <t xml:space="preserve">Elec_DHW</t>
  </si>
  <si>
    <t xml:space="preserve">Autres_DHW</t>
  </si>
  <si>
    <t xml:space="preserve">Sufiquad/Allacker (2010) + INS (2012)</t>
  </si>
  <si>
    <t xml:space="preserve">Kints et al. (2008)</t>
  </si>
  <si>
    <t xml:space="preserve">Tabula (2012)</t>
  </si>
  <si>
    <t xml:space="preserve">Check</t>
  </si>
  <si>
    <t xml:space="preserve">see Arborescence geometry Excell file</t>
  </si>
  <si>
    <t xml:space="preserve">U-value</t>
  </si>
  <si>
    <t xml:space="preserve">Capacity</t>
  </si>
  <si>
    <t xml:space="preserve">total solar energy transmittance for radiation perpendicular to the glazing</t>
  </si>
  <si>
    <t xml:space="preserve">Parameters</t>
  </si>
  <si>
    <t xml:space="preserve">https://lirias.kuleuven.be/handle/123456789/267749</t>
  </si>
  <si>
    <t xml:space="preserve">Wallon energy balance (2007)</t>
  </si>
  <si>
    <t xml:space="preserve">for the global repartition</t>
  </si>
  <si>
    <t xml:space="preserve"> </t>
  </si>
  <si>
    <t xml:space="preserve">element type roof  </t>
  </si>
  <si>
    <t xml:space="preserve">element type wall  </t>
  </si>
  <si>
    <t xml:space="preserve">element type floor  </t>
  </si>
  <si>
    <t xml:space="preserve">element type window  </t>
  </si>
  <si>
    <t xml:space="preserve">element type door  </t>
  </si>
  <si>
    <t xml:space="preserve">average for both window types, considering refurbished state</t>
  </si>
  <si>
    <t xml:space="preserve">http://statbel.fgov.be/fr/binaries/WEB_FR_Batibouw_2012_tcm326-164335.pdf</t>
  </si>
  <si>
    <t xml:space="preserve">http://www.lehr.be/Reports/UCL_Les_logements_wallons.pdf</t>
  </si>
  <si>
    <t xml:space="preserve">http://www.building-typology.eu/downloads/public/docs/report/TABULA_TR2_D8_NationalEnergyBalances.pdf</t>
  </si>
  <si>
    <t xml:space="preserve">[-]</t>
  </si>
  <si>
    <t xml:space="preserve">W/(m²K)</t>
  </si>
  <si>
    <t xml:space="preserve">J/m²K</t>
  </si>
  <si>
    <t xml:space="preserve">1 or 0</t>
  </si>
  <si>
    <r>
      <rPr>
        <u val="single"/>
        <sz val="11"/>
        <color rgb="FF000000"/>
        <rFont val="Calibri"/>
        <family val="2"/>
      </rPr>
      <t xml:space="preserve">Assumption:</t>
    </r>
    <r>
      <rPr>
        <sz val="11"/>
        <color rgb="FF000000"/>
        <rFont val="Calibri"/>
        <family val="2"/>
      </rPr>
      <t xml:space="preserve"> same proportinal</t>
    </r>
  </si>
  <si>
    <r>
      <rPr>
        <u val="single"/>
        <sz val="11"/>
        <color rgb="FF000000"/>
        <rFont val="Calibri"/>
        <family val="2"/>
      </rPr>
      <t xml:space="preserve">Assumption: </t>
    </r>
    <r>
      <rPr>
        <sz val="11"/>
        <color rgb="FF000000"/>
        <rFont val="Calibri"/>
        <family val="2"/>
      </rPr>
      <t xml:space="preserve">same proportinal</t>
    </r>
  </si>
  <si>
    <r>
      <rPr>
        <u val="single"/>
        <sz val="11"/>
        <color rgb="FF000000"/>
        <rFont val="Calibri"/>
        <family val="2"/>
      </rPr>
      <t xml:space="preserve">Assumptions:</t>
    </r>
    <r>
      <rPr>
        <sz val="11"/>
        <color rgb="FF000000"/>
        <rFont val="Calibri"/>
        <family val="2"/>
      </rPr>
      <t xml:space="preserve"> same proportinal</t>
    </r>
  </si>
  <si>
    <t xml:space="preserve">Same repartition as the </t>
  </si>
  <si>
    <t xml:space="preserve"> evolution as for walls</t>
  </si>
  <si>
    <t xml:space="preserve">global repartition for </t>
  </si>
  <si>
    <t xml:space="preserve">each period</t>
  </si>
  <si>
    <t xml:space="preserve">0.5*Floor non insulated </t>
  </si>
  <si>
    <t xml:space="preserve"> with roof insulated=</t>
  </si>
  <si>
    <t xml:space="preserve">vector = SH vector or elec</t>
  </si>
  <si>
    <t xml:space="preserve">Floor noninsulated with roof </t>
  </si>
  <si>
    <t xml:space="preserve"> non insulated</t>
  </si>
  <si>
    <t xml:space="preserve">GN</t>
  </si>
  <si>
    <t xml:space="preserve">Centralisé</t>
  </si>
  <si>
    <t xml:space="preserve">Elec</t>
  </si>
  <si>
    <t xml:space="preserve">Decentralisé</t>
  </si>
  <si>
    <t xml:space="preserve">Fuel oil</t>
  </si>
  <si>
    <t xml:space="preserve">Décentralisé</t>
  </si>
  <si>
    <t xml:space="preserve">Autres</t>
  </si>
  <si>
    <t xml:space="preserve">Walls insulated</t>
  </si>
  <si>
    <t xml:space="preserve">Windows insulated</t>
  </si>
  <si>
    <t xml:space="preserve">Roof insulated</t>
  </si>
  <si>
    <t xml:space="preserve">Floor insulated</t>
  </si>
  <si>
    <t xml:space="preserve">Floor not insulated</t>
  </si>
  <si>
    <t xml:space="preserve">Floor non insulated</t>
  </si>
  <si>
    <t xml:space="preserve">&lt;1945</t>
  </si>
  <si>
    <t xml:space="preserve">Windows  insulated</t>
  </si>
  <si>
    <t xml:space="preserve">Walls not insulated</t>
  </si>
  <si>
    <t xml:space="preserve">Roof not insulated</t>
  </si>
  <si>
    <t xml:space="preserve">Windows not insulated</t>
  </si>
  <si>
    <t xml:space="preserve">1946-1970</t>
  </si>
  <si>
    <t xml:space="preserve">4 frontages houses</t>
  </si>
  <si>
    <t xml:space="preserve">1971-1990</t>
  </si>
  <si>
    <t xml:space="preserve">1990-2007</t>
  </si>
  <si>
    <t xml:space="preserve">Wall insulated (pondered)</t>
  </si>
  <si>
    <t xml:space="preserve">&gt;2007</t>
  </si>
  <si>
    <t xml:space="preserve"> </t>
  </si>
  <si>
    <t xml:space="preserve">Floor not  insulated</t>
  </si>
  <si>
    <t xml:space="preserve">Floornot  insulated</t>
  </si>
  <si>
    <t xml:space="preserve">Ind/Coll</t>
  </si>
  <si>
    <t xml:space="preserve">U_Roof</t>
  </si>
  <si>
    <t xml:space="preserve">U_Wall</t>
  </si>
  <si>
    <t xml:space="preserve">U_Floor</t>
  </si>
  <si>
    <t xml:space="preserve">U_Window</t>
  </si>
  <si>
    <t xml:space="preserve">U_Door</t>
  </si>
  <si>
    <t xml:space="preserve">C_Roof</t>
  </si>
  <si>
    <t xml:space="preserve">C_Wall</t>
  </si>
  <si>
    <t xml:space="preserve">C_Floor</t>
  </si>
  <si>
    <t xml:space="preserve">Ind</t>
  </si>
  <si>
    <t xml:space="preserve">Coll</t>
  </si>
  <si>
    <t xml:space="preserve">element type roof </t>
  </si>
  <si>
    <t xml:space="preserve">element type wall </t>
  </si>
  <si>
    <t xml:space="preserve">element type floor</t>
  </si>
  <si>
    <t xml:space="preserve">element type window</t>
  </si>
  <si>
    <t xml:space="preserve">element type door </t>
  </si>
  <si>
    <t xml:space="preserve">element type roof</t>
  </si>
  <si>
    <t xml:space="preserve">element type wall</t>
  </si>
  <si>
    <t xml:space="preserve">element type floor </t>
  </si>
  <si>
    <t xml:space="preserve">element type window   </t>
  </si>
  <si>
    <t xml:space="preserve">element type door   </t>
  </si>
  <si>
    <t xml:space="preserve">Dec</t>
  </si>
  <si>
    <t xml:space="preserve">Fuel/oil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</si>
</sst>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[$€]* #,##0.00_);_([$€]* \(#,##0.00\);_([$€]* \-??_);_(@_)"/>
    <numFmt numFmtId="166" formatCode="0%"/>
    <numFmt numFmtId="167" formatCode="[$-409]mmm\-yy"/>
    <numFmt numFmtId="168" formatCode="General"/>
    <numFmt numFmtId="169" formatCode="0.00E+00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</font>
    <font>
      <sz val="8"/>
      <color rgb="FF0000FF"/>
      <name val="Tahoma"/>
      <family val="2"/>
    </font>
    <font>
      <b val="true"/>
      <sz val="10"/>
      <color rgb="FFFFFFFF"/>
      <name val="Tahoma"/>
      <family val="2"/>
    </font>
    <font>
      <b val="true"/>
      <sz val="8"/>
      <name val="Tahoma"/>
      <family val="2"/>
    </font>
    <font>
      <u val="single"/>
      <sz val="10"/>
      <color rgb="FF0000FF"/>
      <name val="Arial"/>
      <family val="2"/>
    </font>
    <font>
      <b val="true"/>
      <sz val="8"/>
      <color rgb="FFFFFFFF"/>
      <name val="Tahoma"/>
      <family val="2"/>
    </font>
    <font>
      <b val="true"/>
      <sz val="11"/>
      <color rgb="FF000000"/>
      <name val="Calibri"/>
      <family val="2"/>
    </font>
    <font>
      <u val="single"/>
      <sz val="9.9"/>
      <color rgb="FF0000FF"/>
      <name val="Calibri"/>
      <family val="2"/>
    </font>
    <font>
      <u val="single"/>
      <sz val="11"/>
      <color rgb="FF000000"/>
      <name val="Calibri"/>
      <family val="2"/>
    </font>
    <font>
      <sz val="12"/>
      <color rgb="FF333333"/>
      <name val="Arial"/>
      <family val="2"/>
    </font>
    <font>
      <b val="true"/>
      <sz val="12"/>
      <color rgb="FF33333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666699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008080"/>
        <bgColor rgb="FF008080"/>
      </patternFill>
    </fill>
    <fill>
      <patternFill patternType="solid">
        <fgColor rgb="FF993300"/>
        <bgColor rgb="FF993366"/>
      </patternFill>
    </fill>
    <fill>
      <patternFill patternType="solid">
        <fgColor rgb="FF808080"/>
        <bgColor rgb="FF969696"/>
      </patternFill>
    </fill>
    <fill>
      <patternFill patternType="solid">
        <fgColor rgb="FF969696"/>
        <bgColor rgb="FF80808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66CC"/>
        <bgColor rgb="FF00808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applyFont="true" applyBorder="false" applyAlignment="false" applyProtection="true">
      <protection locked="true" hidden="false"/>
    </xf>
    <xf numFmtId="164" fontId="5" fillId="2" borderId="1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4" fillId="3" borderId="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5" fillId="2" borderId="1" applyFont="true" applyBorder="true" applyAlignment="true" applyProtection="true">
      <alignment horizontal="general" vertical="center" textRotation="0" wrapText="true" indent="0" shrinkToFit="true"/>
      <protection locked="false" hidden="false"/>
    </xf>
    <xf numFmtId="165" fontId="0" fillId="0" borderId="0" applyFont="true" applyBorder="false" applyAlignment="false" applyProtection="false"/>
    <xf numFmtId="164" fontId="4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6" borderId="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left" vertical="center" textRotation="0" wrapText="false" indent="1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stant" xfId="21"/>
    <cellStyle name="DataSheet" xfId="22"/>
    <cellStyle name="Eingabe" xfId="23"/>
    <cellStyle name="Eingabe oder Formel" xfId="24"/>
    <cellStyle name="Eingabe1" xfId="25"/>
    <cellStyle name="Entrée 2" xfId="26"/>
    <cellStyle name="Euro" xfId="27"/>
    <cellStyle name="Formel" xfId="28"/>
    <cellStyle name="Formula" xfId="29"/>
    <cellStyle name="Heading 1" xfId="30"/>
    <cellStyle name="Label" xfId="31"/>
    <cellStyle name="Lien hypertexte 2" xfId="32"/>
    <cellStyle name="Normal 2" xfId="33"/>
    <cellStyle name="Pourcentage 2" xfId="34"/>
    <cellStyle name="Standard_dena Energiepass Arbeitshilfe - Berechnung und Tabellen" xfId="35"/>
    <cellStyle name="Ueberschrift" xfId="36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723960</xdr:colOff>
      <xdr:row>22</xdr:row>
      <xdr:rowOff>114120</xdr:rowOff>
    </xdr:from>
    <xdr:to>
      <xdr:col>3</xdr:col>
      <xdr:colOff>978480</xdr:colOff>
      <xdr:row>69</xdr:row>
      <xdr:rowOff>104760</xdr:rowOff>
    </xdr:to>
    <xdr:cxnSp>
      <xdr:nvCxnSpPr>
        <xdr:cNvPr id="0" name="Connecteur droit avec flèche 1"/>
        <xdr:cNvCxnSpPr/>
        <xdr:nvPr/>
      </xdr:nvCxnSpPr>
      <xdr:spPr>
        <a:xfrm flipV="1">
          <a:off x="2779920" y="6800760"/>
          <a:ext cx="1283040" cy="8944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69</xdr:row>
      <xdr:rowOff>114480</xdr:rowOff>
    </xdr:from>
    <xdr:to>
      <xdr:col>4</xdr:col>
      <xdr:colOff>2160</xdr:colOff>
      <xdr:row>80</xdr:row>
      <xdr:rowOff>124200</xdr:rowOff>
    </xdr:to>
    <xdr:cxnSp>
      <xdr:nvCxnSpPr>
        <xdr:cNvPr id="1" name="Connecteur droit avec flèche 2"/>
        <xdr:cNvCxnSpPr/>
        <xdr:nvPr/>
      </xdr:nvCxnSpPr>
      <xdr:spPr>
        <a:xfrm>
          <a:off x="2843280" y="15754680"/>
          <a:ext cx="1271520" cy="2105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1193760</xdr:colOff>
      <xdr:row>22</xdr:row>
      <xdr:rowOff>84960</xdr:rowOff>
    </xdr:from>
    <xdr:to>
      <xdr:col>5</xdr:col>
      <xdr:colOff>928080</xdr:colOff>
      <xdr:row>22</xdr:row>
      <xdr:rowOff>85680</xdr:rowOff>
    </xdr:to>
    <xdr:cxnSp>
      <xdr:nvCxnSpPr>
        <xdr:cNvPr id="2" name="Connecteur droit avec flèche 3"/>
        <xdr:cNvCxnSpPr/>
        <xdr:nvPr/>
      </xdr:nvCxnSpPr>
      <xdr:spPr>
        <a:xfrm>
          <a:off x="5306040" y="6771600"/>
          <a:ext cx="1575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94</xdr:row>
      <xdr:rowOff>114120</xdr:rowOff>
    </xdr:from>
    <xdr:to>
      <xdr:col>8</xdr:col>
      <xdr:colOff>14400</xdr:colOff>
      <xdr:row>94</xdr:row>
      <xdr:rowOff>114840</xdr:rowOff>
    </xdr:to>
    <xdr:cxnSp>
      <xdr:nvCxnSpPr>
        <xdr:cNvPr id="3" name="Connecteur droit avec flèche 4"/>
        <xdr:cNvCxnSpPr/>
        <xdr:nvPr/>
      </xdr:nvCxnSpPr>
      <xdr:spPr>
        <a:xfrm>
          <a:off x="8822160" y="2051676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70</xdr:row>
      <xdr:rowOff>104400</xdr:rowOff>
    </xdr:from>
    <xdr:to>
      <xdr:col>6</xdr:col>
      <xdr:colOff>39960</xdr:colOff>
      <xdr:row>80</xdr:row>
      <xdr:rowOff>57600</xdr:rowOff>
    </xdr:to>
    <xdr:cxnSp>
      <xdr:nvCxnSpPr>
        <xdr:cNvPr id="4" name="Connecteur droit avec flèche 5"/>
        <xdr:cNvCxnSpPr/>
        <xdr:nvPr/>
      </xdr:nvCxnSpPr>
      <xdr:spPr>
        <a:xfrm flipV="1">
          <a:off x="5572080" y="15935040"/>
          <a:ext cx="1449360" cy="1858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1433520</xdr:colOff>
      <xdr:row>80</xdr:row>
      <xdr:rowOff>85680</xdr:rowOff>
    </xdr:from>
    <xdr:to>
      <xdr:col>5</xdr:col>
      <xdr:colOff>1015560</xdr:colOff>
      <xdr:row>94</xdr:row>
      <xdr:rowOff>38160</xdr:rowOff>
    </xdr:to>
    <xdr:cxnSp>
      <xdr:nvCxnSpPr>
        <xdr:cNvPr id="5" name="Connecteur droit avec flèche 6"/>
        <xdr:cNvCxnSpPr/>
        <xdr:nvPr/>
      </xdr:nvCxnSpPr>
      <xdr:spPr>
        <a:xfrm>
          <a:off x="5545800" y="17821080"/>
          <a:ext cx="1423080" cy="262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48</xdr:row>
      <xdr:rowOff>95040</xdr:rowOff>
    </xdr:from>
    <xdr:to>
      <xdr:col>8</xdr:col>
      <xdr:colOff>1440</xdr:colOff>
      <xdr:row>70</xdr:row>
      <xdr:rowOff>47160</xdr:rowOff>
    </xdr:to>
    <xdr:cxnSp>
      <xdr:nvCxnSpPr>
        <xdr:cNvPr id="6" name="Connecteur droit avec flèche 7"/>
        <xdr:cNvCxnSpPr/>
        <xdr:nvPr/>
      </xdr:nvCxnSpPr>
      <xdr:spPr>
        <a:xfrm flipV="1">
          <a:off x="8543160" y="11734560"/>
          <a:ext cx="1308600" cy="4143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70</xdr:row>
      <xdr:rowOff>47160</xdr:rowOff>
    </xdr:from>
    <xdr:to>
      <xdr:col>8</xdr:col>
      <xdr:colOff>1440</xdr:colOff>
      <xdr:row>80</xdr:row>
      <xdr:rowOff>105120</xdr:rowOff>
    </xdr:to>
    <xdr:cxnSp>
      <xdr:nvCxnSpPr>
        <xdr:cNvPr id="7" name="Connecteur droit avec flèche 8"/>
        <xdr:cNvCxnSpPr/>
        <xdr:nvPr/>
      </xdr:nvCxnSpPr>
      <xdr:spPr>
        <a:xfrm>
          <a:off x="8543160" y="15877800"/>
          <a:ext cx="13086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22</xdr:row>
      <xdr:rowOff>94680</xdr:rowOff>
    </xdr:from>
    <xdr:to>
      <xdr:col>8</xdr:col>
      <xdr:colOff>14400</xdr:colOff>
      <xdr:row>22</xdr:row>
      <xdr:rowOff>104760</xdr:rowOff>
    </xdr:to>
    <xdr:cxnSp>
      <xdr:nvCxnSpPr>
        <xdr:cNvPr id="8" name="Connecteur droit avec flèche 9"/>
        <xdr:cNvCxnSpPr/>
        <xdr:nvPr/>
      </xdr:nvCxnSpPr>
      <xdr:spPr>
        <a:xfrm>
          <a:off x="8568720" y="678132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22</xdr:row>
      <xdr:rowOff>123120</xdr:rowOff>
    </xdr:from>
    <xdr:to>
      <xdr:col>10</xdr:col>
      <xdr:colOff>13320</xdr:colOff>
      <xdr:row>22</xdr:row>
      <xdr:rowOff>123840</xdr:rowOff>
    </xdr:to>
    <xdr:cxnSp>
      <xdr:nvCxnSpPr>
        <xdr:cNvPr id="9" name="Connecteur droit avec flèche 11"/>
        <xdr:cNvCxnSpPr/>
        <xdr:nvPr/>
      </xdr:nvCxnSpPr>
      <xdr:spPr>
        <a:xfrm>
          <a:off x="11081160" y="680976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46</xdr:row>
      <xdr:rowOff>123120</xdr:rowOff>
    </xdr:from>
    <xdr:to>
      <xdr:col>9</xdr:col>
      <xdr:colOff>991800</xdr:colOff>
      <xdr:row>48</xdr:row>
      <xdr:rowOff>95400</xdr:rowOff>
    </xdr:to>
    <xdr:cxnSp>
      <xdr:nvCxnSpPr>
        <xdr:cNvPr id="10" name="Connecteur droit avec flèche 14"/>
        <xdr:cNvCxnSpPr/>
        <xdr:nvPr/>
      </xdr:nvCxnSpPr>
      <xdr:spPr>
        <a:xfrm flipV="1">
          <a:off x="11081520" y="11381760"/>
          <a:ext cx="1195200" cy="353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80</xdr:row>
      <xdr:rowOff>95400</xdr:rowOff>
    </xdr:from>
    <xdr:to>
      <xdr:col>9</xdr:col>
      <xdr:colOff>979560</xdr:colOff>
      <xdr:row>82</xdr:row>
      <xdr:rowOff>133560</xdr:rowOff>
    </xdr:to>
    <xdr:cxnSp>
      <xdr:nvCxnSpPr>
        <xdr:cNvPr id="11" name="Connecteur droit avec flèche 17"/>
        <xdr:cNvCxnSpPr/>
        <xdr:nvPr/>
      </xdr:nvCxnSpPr>
      <xdr:spPr>
        <a:xfrm>
          <a:off x="11284560" y="17830800"/>
          <a:ext cx="9799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94</xdr:row>
      <xdr:rowOff>94320</xdr:rowOff>
    </xdr:from>
    <xdr:to>
      <xdr:col>9</xdr:col>
      <xdr:colOff>1054440</xdr:colOff>
      <xdr:row>94</xdr:row>
      <xdr:rowOff>95040</xdr:rowOff>
    </xdr:to>
    <xdr:cxnSp>
      <xdr:nvCxnSpPr>
        <xdr:cNvPr id="12" name="Connecteur droit avec flèche 20"/>
        <xdr:cNvCxnSpPr/>
        <xdr:nvPr/>
      </xdr:nvCxnSpPr>
      <xdr:spPr>
        <a:xfrm flipV="1">
          <a:off x="11284200" y="204969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990000</xdr:colOff>
      <xdr:row>106</xdr:row>
      <xdr:rowOff>114120</xdr:rowOff>
    </xdr:from>
    <xdr:to>
      <xdr:col>3</xdr:col>
      <xdr:colOff>1016280</xdr:colOff>
      <xdr:row>153</xdr:row>
      <xdr:rowOff>104760</xdr:rowOff>
    </xdr:to>
    <xdr:cxnSp>
      <xdr:nvCxnSpPr>
        <xdr:cNvPr id="13" name="Connecteur droit avec flèche 42"/>
        <xdr:cNvCxnSpPr/>
        <xdr:nvPr/>
      </xdr:nvCxnSpPr>
      <xdr:spPr>
        <a:xfrm flipV="1">
          <a:off x="3045960" y="22802760"/>
          <a:ext cx="1054800" cy="8944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976680</xdr:colOff>
      <xdr:row>153</xdr:row>
      <xdr:rowOff>123120</xdr:rowOff>
    </xdr:from>
    <xdr:to>
      <xdr:col>4</xdr:col>
      <xdr:colOff>1800</xdr:colOff>
      <xdr:row>164</xdr:row>
      <xdr:rowOff>133200</xdr:rowOff>
    </xdr:to>
    <xdr:cxnSp>
      <xdr:nvCxnSpPr>
        <xdr:cNvPr id="14" name="Connecteur droit avec flèche 43"/>
        <xdr:cNvCxnSpPr/>
        <xdr:nvPr/>
      </xdr:nvCxnSpPr>
      <xdr:spPr>
        <a:xfrm>
          <a:off x="3032640" y="31765320"/>
          <a:ext cx="1081800" cy="2105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106</xdr:row>
      <xdr:rowOff>94680</xdr:rowOff>
    </xdr:from>
    <xdr:to>
      <xdr:col>5</xdr:col>
      <xdr:colOff>991080</xdr:colOff>
      <xdr:row>106</xdr:row>
      <xdr:rowOff>95400</xdr:rowOff>
    </xdr:to>
    <xdr:cxnSp>
      <xdr:nvCxnSpPr>
        <xdr:cNvPr id="15" name="Connecteur droit avec flèche 44"/>
        <xdr:cNvCxnSpPr/>
        <xdr:nvPr/>
      </xdr:nvCxnSpPr>
      <xdr:spPr>
        <a:xfrm>
          <a:off x="5368680" y="2278332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178</xdr:row>
      <xdr:rowOff>114120</xdr:rowOff>
    </xdr:from>
    <xdr:to>
      <xdr:col>8</xdr:col>
      <xdr:colOff>14400</xdr:colOff>
      <xdr:row>178</xdr:row>
      <xdr:rowOff>114840</xdr:rowOff>
    </xdr:to>
    <xdr:cxnSp>
      <xdr:nvCxnSpPr>
        <xdr:cNvPr id="16" name="Connecteur droit avec flèche 45"/>
        <xdr:cNvCxnSpPr/>
        <xdr:nvPr/>
      </xdr:nvCxnSpPr>
      <xdr:spPr>
        <a:xfrm>
          <a:off x="8822160" y="3651876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154</xdr:row>
      <xdr:rowOff>113760</xdr:rowOff>
    </xdr:from>
    <xdr:to>
      <xdr:col>6</xdr:col>
      <xdr:colOff>39960</xdr:colOff>
      <xdr:row>164</xdr:row>
      <xdr:rowOff>66600</xdr:rowOff>
    </xdr:to>
    <xdr:cxnSp>
      <xdr:nvCxnSpPr>
        <xdr:cNvPr id="17" name="Connecteur droit avec flèche 46"/>
        <xdr:cNvCxnSpPr/>
        <xdr:nvPr/>
      </xdr:nvCxnSpPr>
      <xdr:spPr>
        <a:xfrm flipV="1">
          <a:off x="5572080" y="31946400"/>
          <a:ext cx="1449360" cy="1857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1433520</xdr:colOff>
      <xdr:row>164</xdr:row>
      <xdr:rowOff>95040</xdr:rowOff>
    </xdr:from>
    <xdr:to>
      <xdr:col>5</xdr:col>
      <xdr:colOff>1015560</xdr:colOff>
      <xdr:row>178</xdr:row>
      <xdr:rowOff>37800</xdr:rowOff>
    </xdr:to>
    <xdr:cxnSp>
      <xdr:nvCxnSpPr>
        <xdr:cNvPr id="18" name="Connecteur droit avec flèche 47"/>
        <xdr:cNvCxnSpPr/>
        <xdr:nvPr/>
      </xdr:nvCxnSpPr>
      <xdr:spPr>
        <a:xfrm>
          <a:off x="5545800" y="33832440"/>
          <a:ext cx="1423080" cy="2610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140</xdr:row>
      <xdr:rowOff>94680</xdr:rowOff>
    </xdr:from>
    <xdr:to>
      <xdr:col>8</xdr:col>
      <xdr:colOff>1440</xdr:colOff>
      <xdr:row>154</xdr:row>
      <xdr:rowOff>56880</xdr:rowOff>
    </xdr:to>
    <xdr:cxnSp>
      <xdr:nvCxnSpPr>
        <xdr:cNvPr id="19" name="Connecteur droit avec flèche 48"/>
        <xdr:cNvCxnSpPr/>
        <xdr:nvPr/>
      </xdr:nvCxnSpPr>
      <xdr:spPr>
        <a:xfrm flipV="1">
          <a:off x="8543160" y="29260080"/>
          <a:ext cx="1308600" cy="262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56880</xdr:rowOff>
    </xdr:from>
    <xdr:to>
      <xdr:col>8</xdr:col>
      <xdr:colOff>1440</xdr:colOff>
      <xdr:row>164</xdr:row>
      <xdr:rowOff>114840</xdr:rowOff>
    </xdr:to>
    <xdr:cxnSp>
      <xdr:nvCxnSpPr>
        <xdr:cNvPr id="20" name="Connecteur droit avec flèche 49"/>
        <xdr:cNvCxnSpPr/>
        <xdr:nvPr/>
      </xdr:nvCxnSpPr>
      <xdr:spPr>
        <a:xfrm>
          <a:off x="8543160" y="31889520"/>
          <a:ext cx="13086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106</xdr:row>
      <xdr:rowOff>104400</xdr:rowOff>
    </xdr:from>
    <xdr:to>
      <xdr:col>8</xdr:col>
      <xdr:colOff>14400</xdr:colOff>
      <xdr:row>106</xdr:row>
      <xdr:rowOff>114480</xdr:rowOff>
    </xdr:to>
    <xdr:cxnSp>
      <xdr:nvCxnSpPr>
        <xdr:cNvPr id="21" name="Connecteur droit avec flèche 50"/>
        <xdr:cNvCxnSpPr/>
        <xdr:nvPr/>
      </xdr:nvCxnSpPr>
      <xdr:spPr>
        <a:xfrm>
          <a:off x="8568720" y="227930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106</xdr:row>
      <xdr:rowOff>132840</xdr:rowOff>
    </xdr:from>
    <xdr:to>
      <xdr:col>10</xdr:col>
      <xdr:colOff>13320</xdr:colOff>
      <xdr:row>106</xdr:row>
      <xdr:rowOff>133560</xdr:rowOff>
    </xdr:to>
    <xdr:cxnSp>
      <xdr:nvCxnSpPr>
        <xdr:cNvPr id="22" name="Connecteur droit avec flèche 52"/>
        <xdr:cNvCxnSpPr/>
        <xdr:nvPr/>
      </xdr:nvCxnSpPr>
      <xdr:spPr>
        <a:xfrm>
          <a:off x="11081160" y="2282148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56520</xdr:rowOff>
    </xdr:from>
    <xdr:to>
      <xdr:col>9</xdr:col>
      <xdr:colOff>965880</xdr:colOff>
      <xdr:row>140</xdr:row>
      <xdr:rowOff>95040</xdr:rowOff>
    </xdr:to>
    <xdr:cxnSp>
      <xdr:nvCxnSpPr>
        <xdr:cNvPr id="23" name="Connecteur droit avec flèche 54"/>
        <xdr:cNvCxnSpPr/>
        <xdr:nvPr/>
      </xdr:nvCxnSpPr>
      <xdr:spPr>
        <a:xfrm flipV="1">
          <a:off x="11043720" y="27317160"/>
          <a:ext cx="1207080" cy="19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24" name="Connecteur droit avec flèche 57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164</xdr:row>
      <xdr:rowOff>105120</xdr:rowOff>
    </xdr:from>
    <xdr:to>
      <xdr:col>10</xdr:col>
      <xdr:colOff>13320</xdr:colOff>
      <xdr:row>166</xdr:row>
      <xdr:rowOff>85680</xdr:rowOff>
    </xdr:to>
    <xdr:cxnSp>
      <xdr:nvCxnSpPr>
        <xdr:cNvPr id="25" name="Connecteur droit avec flèche 59"/>
        <xdr:cNvCxnSpPr/>
        <xdr:nvPr/>
      </xdr:nvCxnSpPr>
      <xdr:spPr>
        <a:xfrm>
          <a:off x="11284200" y="33842520"/>
          <a:ext cx="125820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178</xdr:row>
      <xdr:rowOff>84600</xdr:rowOff>
    </xdr:from>
    <xdr:to>
      <xdr:col>9</xdr:col>
      <xdr:colOff>1054440</xdr:colOff>
      <xdr:row>178</xdr:row>
      <xdr:rowOff>85320</xdr:rowOff>
    </xdr:to>
    <xdr:cxnSp>
      <xdr:nvCxnSpPr>
        <xdr:cNvPr id="26" name="Connecteur droit avec flèche 61"/>
        <xdr:cNvCxnSpPr/>
        <xdr:nvPr/>
      </xdr:nvCxnSpPr>
      <xdr:spPr>
        <a:xfrm flipV="1">
          <a:off x="11284200" y="3648924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977040</xdr:colOff>
      <xdr:row>188</xdr:row>
      <xdr:rowOff>95040</xdr:rowOff>
    </xdr:from>
    <xdr:to>
      <xdr:col>3</xdr:col>
      <xdr:colOff>1016280</xdr:colOff>
      <xdr:row>227</xdr:row>
      <xdr:rowOff>95400</xdr:rowOff>
    </xdr:to>
    <xdr:cxnSp>
      <xdr:nvCxnSpPr>
        <xdr:cNvPr id="27" name="Connecteur droit avec flèche 83"/>
        <xdr:cNvCxnSpPr/>
        <xdr:nvPr/>
      </xdr:nvCxnSpPr>
      <xdr:spPr>
        <a:xfrm flipV="1">
          <a:off x="3033000" y="38404440"/>
          <a:ext cx="1067760" cy="7430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976680</xdr:colOff>
      <xdr:row>227</xdr:row>
      <xdr:rowOff>123120</xdr:rowOff>
    </xdr:from>
    <xdr:to>
      <xdr:col>4</xdr:col>
      <xdr:colOff>1800</xdr:colOff>
      <xdr:row>236</xdr:row>
      <xdr:rowOff>123840</xdr:rowOff>
    </xdr:to>
    <xdr:cxnSp>
      <xdr:nvCxnSpPr>
        <xdr:cNvPr id="28" name="Connecteur droit avec flèche 84"/>
        <xdr:cNvCxnSpPr/>
        <xdr:nvPr/>
      </xdr:nvCxnSpPr>
      <xdr:spPr>
        <a:xfrm>
          <a:off x="3032640" y="45862200"/>
          <a:ext cx="1081800" cy="1715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188</xdr:row>
      <xdr:rowOff>85320</xdr:rowOff>
    </xdr:from>
    <xdr:to>
      <xdr:col>5</xdr:col>
      <xdr:colOff>991080</xdr:colOff>
      <xdr:row>188</xdr:row>
      <xdr:rowOff>86040</xdr:rowOff>
    </xdr:to>
    <xdr:cxnSp>
      <xdr:nvCxnSpPr>
        <xdr:cNvPr id="29" name="Connecteur droit avec flèche 85"/>
        <xdr:cNvCxnSpPr/>
        <xdr:nvPr/>
      </xdr:nvCxnSpPr>
      <xdr:spPr>
        <a:xfrm>
          <a:off x="5368680" y="3839472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318</xdr:row>
      <xdr:rowOff>114120</xdr:rowOff>
    </xdr:from>
    <xdr:to>
      <xdr:col>8</xdr:col>
      <xdr:colOff>14400</xdr:colOff>
      <xdr:row>318</xdr:row>
      <xdr:rowOff>114840</xdr:rowOff>
    </xdr:to>
    <xdr:cxnSp>
      <xdr:nvCxnSpPr>
        <xdr:cNvPr id="30" name="Connecteur droit avec flèche 86"/>
        <xdr:cNvCxnSpPr/>
        <xdr:nvPr/>
      </xdr:nvCxnSpPr>
      <xdr:spPr>
        <a:xfrm>
          <a:off x="8822160" y="6318864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228</xdr:row>
      <xdr:rowOff>104400</xdr:rowOff>
    </xdr:from>
    <xdr:to>
      <xdr:col>6</xdr:col>
      <xdr:colOff>39960</xdr:colOff>
      <xdr:row>236</xdr:row>
      <xdr:rowOff>57240</xdr:rowOff>
    </xdr:to>
    <xdr:cxnSp>
      <xdr:nvCxnSpPr>
        <xdr:cNvPr id="31" name="Connecteur droit avec flèche 87"/>
        <xdr:cNvCxnSpPr/>
        <xdr:nvPr/>
      </xdr:nvCxnSpPr>
      <xdr:spPr>
        <a:xfrm flipV="1">
          <a:off x="5572080" y="46033920"/>
          <a:ext cx="1449360" cy="1477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1433520</xdr:colOff>
      <xdr:row>236</xdr:row>
      <xdr:rowOff>85680</xdr:rowOff>
    </xdr:from>
    <xdr:to>
      <xdr:col>5</xdr:col>
      <xdr:colOff>1015560</xdr:colOff>
      <xdr:row>249</xdr:row>
      <xdr:rowOff>28080</xdr:rowOff>
    </xdr:to>
    <xdr:cxnSp>
      <xdr:nvCxnSpPr>
        <xdr:cNvPr id="32" name="Connecteur droit avec flèche 88"/>
        <xdr:cNvCxnSpPr/>
        <xdr:nvPr/>
      </xdr:nvCxnSpPr>
      <xdr:spPr>
        <a:xfrm>
          <a:off x="5545800" y="47539080"/>
          <a:ext cx="1423080" cy="2419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210</xdr:row>
      <xdr:rowOff>152280</xdr:rowOff>
    </xdr:from>
    <xdr:to>
      <xdr:col>7</xdr:col>
      <xdr:colOff>1027800</xdr:colOff>
      <xdr:row>228</xdr:row>
      <xdr:rowOff>57240</xdr:rowOff>
    </xdr:to>
    <xdr:cxnSp>
      <xdr:nvCxnSpPr>
        <xdr:cNvPr id="33" name="Connecteur droit avec flèche 89"/>
        <xdr:cNvCxnSpPr/>
        <xdr:nvPr/>
      </xdr:nvCxnSpPr>
      <xdr:spPr>
        <a:xfrm flipV="1">
          <a:off x="8543160" y="42652800"/>
          <a:ext cx="1307160" cy="3334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56880</xdr:rowOff>
    </xdr:from>
    <xdr:to>
      <xdr:col>8</xdr:col>
      <xdr:colOff>1440</xdr:colOff>
      <xdr:row>236</xdr:row>
      <xdr:rowOff>114840</xdr:rowOff>
    </xdr:to>
    <xdr:cxnSp>
      <xdr:nvCxnSpPr>
        <xdr:cNvPr id="34" name="Connecteur droit avec flèche 90"/>
        <xdr:cNvCxnSpPr/>
        <xdr:nvPr/>
      </xdr:nvCxnSpPr>
      <xdr:spPr>
        <a:xfrm>
          <a:off x="8543160" y="45986400"/>
          <a:ext cx="1308600" cy="1582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188</xdr:row>
      <xdr:rowOff>95040</xdr:rowOff>
    </xdr:from>
    <xdr:to>
      <xdr:col>8</xdr:col>
      <xdr:colOff>14400</xdr:colOff>
      <xdr:row>188</xdr:row>
      <xdr:rowOff>105120</xdr:rowOff>
    </xdr:to>
    <xdr:cxnSp>
      <xdr:nvCxnSpPr>
        <xdr:cNvPr id="35" name="Connecteur droit avec flèche 91"/>
        <xdr:cNvCxnSpPr/>
        <xdr:nvPr/>
      </xdr:nvCxnSpPr>
      <xdr:spPr>
        <a:xfrm>
          <a:off x="8568720" y="384044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188</xdr:row>
      <xdr:rowOff>123480</xdr:rowOff>
    </xdr:from>
    <xdr:to>
      <xdr:col>10</xdr:col>
      <xdr:colOff>13320</xdr:colOff>
      <xdr:row>188</xdr:row>
      <xdr:rowOff>124200</xdr:rowOff>
    </xdr:to>
    <xdr:cxnSp>
      <xdr:nvCxnSpPr>
        <xdr:cNvPr id="36" name="Connecteur droit avec flèche 93"/>
        <xdr:cNvCxnSpPr/>
        <xdr:nvPr/>
      </xdr:nvCxnSpPr>
      <xdr:spPr>
        <a:xfrm>
          <a:off x="11081160" y="3843288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122760</xdr:rowOff>
    </xdr:from>
    <xdr:to>
      <xdr:col>9</xdr:col>
      <xdr:colOff>1029240</xdr:colOff>
      <xdr:row>236</xdr:row>
      <xdr:rowOff>95040</xdr:rowOff>
    </xdr:to>
    <xdr:cxnSp>
      <xdr:nvCxnSpPr>
        <xdr:cNvPr id="37" name="Connecteur droit avec flèche 98"/>
        <xdr:cNvCxnSpPr/>
        <xdr:nvPr/>
      </xdr:nvCxnSpPr>
      <xdr:spPr>
        <a:xfrm flipV="1">
          <a:off x="11284560" y="46052280"/>
          <a:ext cx="1029600" cy="1496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236</xdr:row>
      <xdr:rowOff>95400</xdr:rowOff>
    </xdr:from>
    <xdr:to>
      <xdr:col>10</xdr:col>
      <xdr:colOff>13320</xdr:colOff>
      <xdr:row>238</xdr:row>
      <xdr:rowOff>95400</xdr:rowOff>
    </xdr:to>
    <xdr:cxnSp>
      <xdr:nvCxnSpPr>
        <xdr:cNvPr id="38" name="Connecteur droit avec flèche 100"/>
        <xdr:cNvCxnSpPr/>
        <xdr:nvPr/>
      </xdr:nvCxnSpPr>
      <xdr:spPr>
        <a:xfrm>
          <a:off x="11284200" y="47548800"/>
          <a:ext cx="12582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139680</xdr:colOff>
      <xdr:row>318</xdr:row>
      <xdr:rowOff>114120</xdr:rowOff>
    </xdr:from>
    <xdr:to>
      <xdr:col>9</xdr:col>
      <xdr:colOff>979560</xdr:colOff>
      <xdr:row>318</xdr:row>
      <xdr:rowOff>124200</xdr:rowOff>
    </xdr:to>
    <xdr:cxnSp>
      <xdr:nvCxnSpPr>
        <xdr:cNvPr id="39" name="Connecteur droit avec flèche 103"/>
        <xdr:cNvCxnSpPr/>
        <xdr:nvPr/>
      </xdr:nvCxnSpPr>
      <xdr:spPr>
        <a:xfrm>
          <a:off x="11424240" y="63188640"/>
          <a:ext cx="840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927000</xdr:colOff>
      <xdr:row>258</xdr:row>
      <xdr:rowOff>152280</xdr:rowOff>
    </xdr:from>
    <xdr:to>
      <xdr:col>3</xdr:col>
      <xdr:colOff>978480</xdr:colOff>
      <xdr:row>287</xdr:row>
      <xdr:rowOff>190080</xdr:rowOff>
    </xdr:to>
    <xdr:cxnSp>
      <xdr:nvCxnSpPr>
        <xdr:cNvPr id="40" name="Connecteur droit avec flèche 124"/>
        <xdr:cNvCxnSpPr/>
        <xdr:nvPr/>
      </xdr:nvCxnSpPr>
      <xdr:spPr>
        <a:xfrm flipV="1">
          <a:off x="2982960" y="51796800"/>
          <a:ext cx="1080000" cy="55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288</xdr:row>
      <xdr:rowOff>104760</xdr:rowOff>
    </xdr:from>
    <xdr:to>
      <xdr:col>4</xdr:col>
      <xdr:colOff>2160</xdr:colOff>
      <xdr:row>298</xdr:row>
      <xdr:rowOff>142920</xdr:rowOff>
    </xdr:to>
    <xdr:cxnSp>
      <xdr:nvCxnSpPr>
        <xdr:cNvPr id="41" name="Connecteur droit avec flèche 125"/>
        <xdr:cNvCxnSpPr/>
        <xdr:nvPr/>
      </xdr:nvCxnSpPr>
      <xdr:spPr>
        <a:xfrm>
          <a:off x="2843280" y="57464280"/>
          <a:ext cx="1271520" cy="19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258</xdr:row>
      <xdr:rowOff>85320</xdr:rowOff>
    </xdr:from>
    <xdr:to>
      <xdr:col>5</xdr:col>
      <xdr:colOff>991080</xdr:colOff>
      <xdr:row>258</xdr:row>
      <xdr:rowOff>86040</xdr:rowOff>
    </xdr:to>
    <xdr:cxnSp>
      <xdr:nvCxnSpPr>
        <xdr:cNvPr id="42" name="Connecteur droit avec flèche 126"/>
        <xdr:cNvCxnSpPr/>
        <xdr:nvPr/>
      </xdr:nvCxnSpPr>
      <xdr:spPr>
        <a:xfrm>
          <a:off x="5368680" y="5172984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1459440</xdr:colOff>
      <xdr:row>296</xdr:row>
      <xdr:rowOff>123120</xdr:rowOff>
    </xdr:from>
    <xdr:to>
      <xdr:col>5</xdr:col>
      <xdr:colOff>978120</xdr:colOff>
      <xdr:row>298</xdr:row>
      <xdr:rowOff>132840</xdr:rowOff>
    </xdr:to>
    <xdr:cxnSp>
      <xdr:nvCxnSpPr>
        <xdr:cNvPr id="43" name="Connecteur droit avec flèche 128"/>
        <xdr:cNvCxnSpPr/>
        <xdr:nvPr/>
      </xdr:nvCxnSpPr>
      <xdr:spPr>
        <a:xfrm flipV="1">
          <a:off x="5571720" y="59006520"/>
          <a:ext cx="135972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258</xdr:row>
      <xdr:rowOff>105120</xdr:rowOff>
    </xdr:from>
    <xdr:to>
      <xdr:col>8</xdr:col>
      <xdr:colOff>14400</xdr:colOff>
      <xdr:row>258</xdr:row>
      <xdr:rowOff>114840</xdr:rowOff>
    </xdr:to>
    <xdr:cxnSp>
      <xdr:nvCxnSpPr>
        <xdr:cNvPr id="44" name="Connecteur droit avec flèche 132"/>
        <xdr:cNvCxnSpPr/>
        <xdr:nvPr/>
      </xdr:nvCxnSpPr>
      <xdr:spPr>
        <a:xfrm>
          <a:off x="8568720" y="51749640"/>
          <a:ext cx="12960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258</xdr:row>
      <xdr:rowOff>123120</xdr:rowOff>
    </xdr:from>
    <xdr:to>
      <xdr:col>10</xdr:col>
      <xdr:colOff>13320</xdr:colOff>
      <xdr:row>258</xdr:row>
      <xdr:rowOff>123840</xdr:rowOff>
    </xdr:to>
    <xdr:cxnSp>
      <xdr:nvCxnSpPr>
        <xdr:cNvPr id="45" name="Connecteur droit avec flèche 134"/>
        <xdr:cNvCxnSpPr/>
        <xdr:nvPr/>
      </xdr:nvCxnSpPr>
      <xdr:spPr>
        <a:xfrm>
          <a:off x="11081160" y="5176764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12960</xdr:colOff>
      <xdr:row>70</xdr:row>
      <xdr:rowOff>37800</xdr:rowOff>
    </xdr:from>
    <xdr:to>
      <xdr:col>2</xdr:col>
      <xdr:colOff>26640</xdr:colOff>
      <xdr:row>178</xdr:row>
      <xdr:rowOff>190440</xdr:rowOff>
    </xdr:to>
    <xdr:cxnSp>
      <xdr:nvCxnSpPr>
        <xdr:cNvPr id="46" name="Connecteur droit avec flèche 165"/>
        <xdr:cNvCxnSpPr/>
        <xdr:nvPr/>
      </xdr:nvCxnSpPr>
      <xdr:spPr>
        <a:xfrm flipV="1">
          <a:off x="1041120" y="15868440"/>
          <a:ext cx="1041840" cy="20727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153</xdr:row>
      <xdr:rowOff>122760</xdr:rowOff>
    </xdr:from>
    <xdr:to>
      <xdr:col>2</xdr:col>
      <xdr:colOff>26640</xdr:colOff>
      <xdr:row>179</xdr:row>
      <xdr:rowOff>47160</xdr:rowOff>
    </xdr:to>
    <xdr:cxnSp>
      <xdr:nvCxnSpPr>
        <xdr:cNvPr id="47" name="Connecteur droit avec flèche 166"/>
        <xdr:cNvCxnSpPr/>
        <xdr:nvPr/>
      </xdr:nvCxnSpPr>
      <xdr:spPr>
        <a:xfrm flipV="1">
          <a:off x="1028160" y="31764960"/>
          <a:ext cx="1054800" cy="4877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179</xdr:row>
      <xdr:rowOff>142920</xdr:rowOff>
    </xdr:from>
    <xdr:to>
      <xdr:col>2</xdr:col>
      <xdr:colOff>102960</xdr:colOff>
      <xdr:row>227</xdr:row>
      <xdr:rowOff>10080</xdr:rowOff>
    </xdr:to>
    <xdr:cxnSp>
      <xdr:nvCxnSpPr>
        <xdr:cNvPr id="48" name="Connecteur droit avec flèche 167"/>
        <xdr:cNvCxnSpPr/>
        <xdr:nvPr/>
      </xdr:nvCxnSpPr>
      <xdr:spPr>
        <a:xfrm>
          <a:off x="1028160" y="36738000"/>
          <a:ext cx="1131120" cy="901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51120</xdr:colOff>
      <xdr:row>180</xdr:row>
      <xdr:rowOff>-360</xdr:rowOff>
    </xdr:from>
    <xdr:to>
      <xdr:col>2</xdr:col>
      <xdr:colOff>52560</xdr:colOff>
      <xdr:row>288</xdr:row>
      <xdr:rowOff>9720</xdr:rowOff>
    </xdr:to>
    <xdr:cxnSp>
      <xdr:nvCxnSpPr>
        <xdr:cNvPr id="49" name="Connecteur droit avec flèche 168"/>
        <xdr:cNvCxnSpPr/>
        <xdr:nvPr/>
      </xdr:nvCxnSpPr>
      <xdr:spPr>
        <a:xfrm>
          <a:off x="1079280" y="36785160"/>
          <a:ext cx="1029600" cy="2058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178</xdr:row>
      <xdr:rowOff>114120</xdr:rowOff>
    </xdr:from>
    <xdr:to>
      <xdr:col>8</xdr:col>
      <xdr:colOff>14400</xdr:colOff>
      <xdr:row>178</xdr:row>
      <xdr:rowOff>114840</xdr:rowOff>
    </xdr:to>
    <xdr:cxnSp>
      <xdr:nvCxnSpPr>
        <xdr:cNvPr id="50" name="Connecteur droit avec flèche 169"/>
        <xdr:cNvCxnSpPr/>
        <xdr:nvPr/>
      </xdr:nvCxnSpPr>
      <xdr:spPr>
        <a:xfrm>
          <a:off x="8822160" y="3651876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140</xdr:row>
      <xdr:rowOff>94680</xdr:rowOff>
    </xdr:from>
    <xdr:to>
      <xdr:col>8</xdr:col>
      <xdr:colOff>1440</xdr:colOff>
      <xdr:row>154</xdr:row>
      <xdr:rowOff>56880</xdr:rowOff>
    </xdr:to>
    <xdr:cxnSp>
      <xdr:nvCxnSpPr>
        <xdr:cNvPr id="51" name="Connecteur droit avec flèche 170"/>
        <xdr:cNvCxnSpPr/>
        <xdr:nvPr/>
      </xdr:nvCxnSpPr>
      <xdr:spPr>
        <a:xfrm flipV="1">
          <a:off x="8543160" y="29260080"/>
          <a:ext cx="1308600" cy="262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56880</xdr:rowOff>
    </xdr:from>
    <xdr:to>
      <xdr:col>8</xdr:col>
      <xdr:colOff>1440</xdr:colOff>
      <xdr:row>164</xdr:row>
      <xdr:rowOff>114840</xdr:rowOff>
    </xdr:to>
    <xdr:cxnSp>
      <xdr:nvCxnSpPr>
        <xdr:cNvPr id="52" name="Connecteur droit avec flèche 171"/>
        <xdr:cNvCxnSpPr/>
        <xdr:nvPr/>
      </xdr:nvCxnSpPr>
      <xdr:spPr>
        <a:xfrm>
          <a:off x="8543160" y="31889520"/>
          <a:ext cx="13086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106</xdr:row>
      <xdr:rowOff>104400</xdr:rowOff>
    </xdr:from>
    <xdr:to>
      <xdr:col>8</xdr:col>
      <xdr:colOff>14400</xdr:colOff>
      <xdr:row>106</xdr:row>
      <xdr:rowOff>114480</xdr:rowOff>
    </xdr:to>
    <xdr:cxnSp>
      <xdr:nvCxnSpPr>
        <xdr:cNvPr id="53" name="Connecteur droit avec flèche 172"/>
        <xdr:cNvCxnSpPr/>
        <xdr:nvPr/>
      </xdr:nvCxnSpPr>
      <xdr:spPr>
        <a:xfrm>
          <a:off x="8568720" y="227930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318</xdr:row>
      <xdr:rowOff>114120</xdr:rowOff>
    </xdr:from>
    <xdr:to>
      <xdr:col>8</xdr:col>
      <xdr:colOff>14400</xdr:colOff>
      <xdr:row>318</xdr:row>
      <xdr:rowOff>114840</xdr:rowOff>
    </xdr:to>
    <xdr:cxnSp>
      <xdr:nvCxnSpPr>
        <xdr:cNvPr id="54" name="Connecteur droit avec flèche 173"/>
        <xdr:cNvCxnSpPr/>
        <xdr:nvPr/>
      </xdr:nvCxnSpPr>
      <xdr:spPr>
        <a:xfrm>
          <a:off x="8822160" y="6318864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56880</xdr:rowOff>
    </xdr:from>
    <xdr:to>
      <xdr:col>8</xdr:col>
      <xdr:colOff>1440</xdr:colOff>
      <xdr:row>236</xdr:row>
      <xdr:rowOff>114840</xdr:rowOff>
    </xdr:to>
    <xdr:cxnSp>
      <xdr:nvCxnSpPr>
        <xdr:cNvPr id="55" name="Connecteur droit avec flèche 175"/>
        <xdr:cNvCxnSpPr/>
        <xdr:nvPr/>
      </xdr:nvCxnSpPr>
      <xdr:spPr>
        <a:xfrm>
          <a:off x="8543160" y="45986400"/>
          <a:ext cx="1308600" cy="1582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188</xdr:row>
      <xdr:rowOff>95040</xdr:rowOff>
    </xdr:from>
    <xdr:to>
      <xdr:col>8</xdr:col>
      <xdr:colOff>14400</xdr:colOff>
      <xdr:row>188</xdr:row>
      <xdr:rowOff>105120</xdr:rowOff>
    </xdr:to>
    <xdr:cxnSp>
      <xdr:nvCxnSpPr>
        <xdr:cNvPr id="56" name="Connecteur droit avec flèche 176"/>
        <xdr:cNvCxnSpPr/>
        <xdr:nvPr/>
      </xdr:nvCxnSpPr>
      <xdr:spPr>
        <a:xfrm>
          <a:off x="8568720" y="384044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258</xdr:row>
      <xdr:rowOff>105120</xdr:rowOff>
    </xdr:from>
    <xdr:to>
      <xdr:col>8</xdr:col>
      <xdr:colOff>14400</xdr:colOff>
      <xdr:row>258</xdr:row>
      <xdr:rowOff>114840</xdr:rowOff>
    </xdr:to>
    <xdr:cxnSp>
      <xdr:nvCxnSpPr>
        <xdr:cNvPr id="57" name="Connecteur droit avec flèche 180"/>
        <xdr:cNvCxnSpPr/>
        <xdr:nvPr/>
      </xdr:nvCxnSpPr>
      <xdr:spPr>
        <a:xfrm>
          <a:off x="8568720" y="51749640"/>
          <a:ext cx="12960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178</xdr:row>
      <xdr:rowOff>114120</xdr:rowOff>
    </xdr:from>
    <xdr:to>
      <xdr:col>8</xdr:col>
      <xdr:colOff>14400</xdr:colOff>
      <xdr:row>178</xdr:row>
      <xdr:rowOff>114840</xdr:rowOff>
    </xdr:to>
    <xdr:cxnSp>
      <xdr:nvCxnSpPr>
        <xdr:cNvPr id="58" name="Connecteur droit avec flèche 181"/>
        <xdr:cNvCxnSpPr/>
        <xdr:nvPr/>
      </xdr:nvCxnSpPr>
      <xdr:spPr>
        <a:xfrm>
          <a:off x="8822160" y="3651876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56880</xdr:rowOff>
    </xdr:from>
    <xdr:to>
      <xdr:col>8</xdr:col>
      <xdr:colOff>1440</xdr:colOff>
      <xdr:row>164</xdr:row>
      <xdr:rowOff>114840</xdr:rowOff>
    </xdr:to>
    <xdr:cxnSp>
      <xdr:nvCxnSpPr>
        <xdr:cNvPr id="59" name="Connecteur droit avec flèche 182"/>
        <xdr:cNvCxnSpPr/>
        <xdr:nvPr/>
      </xdr:nvCxnSpPr>
      <xdr:spPr>
        <a:xfrm>
          <a:off x="8543160" y="31889520"/>
          <a:ext cx="13086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318</xdr:row>
      <xdr:rowOff>114120</xdr:rowOff>
    </xdr:from>
    <xdr:to>
      <xdr:col>8</xdr:col>
      <xdr:colOff>14400</xdr:colOff>
      <xdr:row>318</xdr:row>
      <xdr:rowOff>114840</xdr:rowOff>
    </xdr:to>
    <xdr:cxnSp>
      <xdr:nvCxnSpPr>
        <xdr:cNvPr id="60" name="Connecteur droit avec flèche 183"/>
        <xdr:cNvCxnSpPr/>
        <xdr:nvPr/>
      </xdr:nvCxnSpPr>
      <xdr:spPr>
        <a:xfrm>
          <a:off x="8822160" y="6318864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56880</xdr:rowOff>
    </xdr:from>
    <xdr:to>
      <xdr:col>8</xdr:col>
      <xdr:colOff>1440</xdr:colOff>
      <xdr:row>236</xdr:row>
      <xdr:rowOff>114840</xdr:rowOff>
    </xdr:to>
    <xdr:cxnSp>
      <xdr:nvCxnSpPr>
        <xdr:cNvPr id="61" name="Connecteur droit avec flèche 184"/>
        <xdr:cNvCxnSpPr/>
        <xdr:nvPr/>
      </xdr:nvCxnSpPr>
      <xdr:spPr>
        <a:xfrm>
          <a:off x="8543160" y="45986400"/>
          <a:ext cx="1308600" cy="1582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56520</xdr:rowOff>
    </xdr:from>
    <xdr:to>
      <xdr:col>9</xdr:col>
      <xdr:colOff>965880</xdr:colOff>
      <xdr:row>140</xdr:row>
      <xdr:rowOff>95040</xdr:rowOff>
    </xdr:to>
    <xdr:cxnSp>
      <xdr:nvCxnSpPr>
        <xdr:cNvPr id="62" name="Connecteur droit avec flèche 187"/>
        <xdr:cNvCxnSpPr/>
        <xdr:nvPr/>
      </xdr:nvCxnSpPr>
      <xdr:spPr>
        <a:xfrm flipV="1">
          <a:off x="11043720" y="27317160"/>
          <a:ext cx="1207080" cy="19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63" name="Connecteur droit avec flèche 190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122760</xdr:rowOff>
    </xdr:from>
    <xdr:to>
      <xdr:col>9</xdr:col>
      <xdr:colOff>1029240</xdr:colOff>
      <xdr:row>236</xdr:row>
      <xdr:rowOff>95040</xdr:rowOff>
    </xdr:to>
    <xdr:cxnSp>
      <xdr:nvCxnSpPr>
        <xdr:cNvPr id="64" name="Connecteur droit avec flèche 195"/>
        <xdr:cNvCxnSpPr/>
        <xdr:nvPr/>
      </xdr:nvCxnSpPr>
      <xdr:spPr>
        <a:xfrm flipV="1">
          <a:off x="11284560" y="46052280"/>
          <a:ext cx="1029600" cy="1496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1294560</xdr:colOff>
      <xdr:row>208</xdr:row>
      <xdr:rowOff>46800</xdr:rowOff>
    </xdr:from>
    <xdr:to>
      <xdr:col>9</xdr:col>
      <xdr:colOff>966240</xdr:colOff>
      <xdr:row>210</xdr:row>
      <xdr:rowOff>123120</xdr:rowOff>
    </xdr:to>
    <xdr:cxnSp>
      <xdr:nvCxnSpPr>
        <xdr:cNvPr id="65" name="Connecteur droit avec flèche 197"/>
        <xdr:cNvCxnSpPr/>
        <xdr:nvPr/>
      </xdr:nvCxnSpPr>
      <xdr:spPr>
        <a:xfrm flipV="1">
          <a:off x="11144520" y="42166440"/>
          <a:ext cx="1106640" cy="45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1319760</xdr:colOff>
      <xdr:row>210</xdr:row>
      <xdr:rowOff>142920</xdr:rowOff>
    </xdr:from>
    <xdr:to>
      <xdr:col>9</xdr:col>
      <xdr:colOff>966240</xdr:colOff>
      <xdr:row>218</xdr:row>
      <xdr:rowOff>133560</xdr:rowOff>
    </xdr:to>
    <xdr:cxnSp>
      <xdr:nvCxnSpPr>
        <xdr:cNvPr id="66" name="Connecteur droit avec flèche 199"/>
        <xdr:cNvCxnSpPr/>
        <xdr:nvPr/>
      </xdr:nvCxnSpPr>
      <xdr:spPr>
        <a:xfrm>
          <a:off x="11169720" y="42643440"/>
          <a:ext cx="1081440" cy="1514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122760</xdr:rowOff>
    </xdr:from>
    <xdr:to>
      <xdr:col>9</xdr:col>
      <xdr:colOff>1029240</xdr:colOff>
      <xdr:row>236</xdr:row>
      <xdr:rowOff>95040</xdr:rowOff>
    </xdr:to>
    <xdr:cxnSp>
      <xdr:nvCxnSpPr>
        <xdr:cNvPr id="67" name="Connecteur droit avec flèche 200"/>
        <xdr:cNvCxnSpPr/>
        <xdr:nvPr/>
      </xdr:nvCxnSpPr>
      <xdr:spPr>
        <a:xfrm flipV="1">
          <a:off x="11284560" y="46052280"/>
          <a:ext cx="1029600" cy="1496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1778040</xdr:colOff>
      <xdr:row>286</xdr:row>
      <xdr:rowOff>151920</xdr:rowOff>
    </xdr:from>
    <xdr:to>
      <xdr:col>8</xdr:col>
      <xdr:colOff>51840</xdr:colOff>
      <xdr:row>296</xdr:row>
      <xdr:rowOff>133200</xdr:rowOff>
    </xdr:to>
    <xdr:cxnSp>
      <xdr:nvCxnSpPr>
        <xdr:cNvPr id="68" name="Connecteur droit avec flèche 208"/>
        <xdr:cNvCxnSpPr/>
        <xdr:nvPr/>
      </xdr:nvCxnSpPr>
      <xdr:spPr>
        <a:xfrm flipV="1">
          <a:off x="8759160" y="57130560"/>
          <a:ext cx="1143000" cy="1886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56520</xdr:rowOff>
    </xdr:from>
    <xdr:to>
      <xdr:col>9</xdr:col>
      <xdr:colOff>965880</xdr:colOff>
      <xdr:row>140</xdr:row>
      <xdr:rowOff>95040</xdr:rowOff>
    </xdr:to>
    <xdr:cxnSp>
      <xdr:nvCxnSpPr>
        <xdr:cNvPr id="69" name="Connecteur droit avec flèche 212"/>
        <xdr:cNvCxnSpPr/>
        <xdr:nvPr/>
      </xdr:nvCxnSpPr>
      <xdr:spPr>
        <a:xfrm flipV="1">
          <a:off x="11043720" y="27317160"/>
          <a:ext cx="1207080" cy="19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70" name="Connecteur droit avec flèche 215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164</xdr:row>
      <xdr:rowOff>105120</xdr:rowOff>
    </xdr:from>
    <xdr:to>
      <xdr:col>10</xdr:col>
      <xdr:colOff>13320</xdr:colOff>
      <xdr:row>166</xdr:row>
      <xdr:rowOff>85680</xdr:rowOff>
    </xdr:to>
    <xdr:cxnSp>
      <xdr:nvCxnSpPr>
        <xdr:cNvPr id="71" name="Connecteur droit avec flèche 217"/>
        <xdr:cNvCxnSpPr/>
        <xdr:nvPr/>
      </xdr:nvCxnSpPr>
      <xdr:spPr>
        <a:xfrm>
          <a:off x="11284200" y="33842520"/>
          <a:ext cx="125820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56520</xdr:rowOff>
    </xdr:from>
    <xdr:to>
      <xdr:col>9</xdr:col>
      <xdr:colOff>965880</xdr:colOff>
      <xdr:row>140</xdr:row>
      <xdr:rowOff>95040</xdr:rowOff>
    </xdr:to>
    <xdr:cxnSp>
      <xdr:nvCxnSpPr>
        <xdr:cNvPr id="72" name="Connecteur droit avec flèche 218"/>
        <xdr:cNvCxnSpPr/>
        <xdr:nvPr/>
      </xdr:nvCxnSpPr>
      <xdr:spPr>
        <a:xfrm flipV="1">
          <a:off x="11043720" y="27317160"/>
          <a:ext cx="1207080" cy="19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73" name="Connecteur droit avec flèche 221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56520</xdr:rowOff>
    </xdr:from>
    <xdr:to>
      <xdr:col>9</xdr:col>
      <xdr:colOff>965880</xdr:colOff>
      <xdr:row>140</xdr:row>
      <xdr:rowOff>95040</xdr:rowOff>
    </xdr:to>
    <xdr:cxnSp>
      <xdr:nvCxnSpPr>
        <xdr:cNvPr id="74" name="Connecteur droit avec flèche 223"/>
        <xdr:cNvCxnSpPr/>
        <xdr:nvPr/>
      </xdr:nvCxnSpPr>
      <xdr:spPr>
        <a:xfrm flipV="1">
          <a:off x="11043720" y="27317160"/>
          <a:ext cx="1207080" cy="19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140</xdr:row>
      <xdr:rowOff>123480</xdr:rowOff>
    </xdr:from>
    <xdr:to>
      <xdr:col>9</xdr:col>
      <xdr:colOff>979200</xdr:colOff>
      <xdr:row>142</xdr:row>
      <xdr:rowOff>114480</xdr:rowOff>
    </xdr:to>
    <xdr:cxnSp>
      <xdr:nvCxnSpPr>
        <xdr:cNvPr id="75" name="Connecteur droit avec flèche 225"/>
        <xdr:cNvCxnSpPr/>
        <xdr:nvPr/>
      </xdr:nvCxnSpPr>
      <xdr:spPr>
        <a:xfrm>
          <a:off x="11081520" y="29288880"/>
          <a:ext cx="1182600" cy="372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76" name="Connecteur droit avec flèche 226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15</xdr:row>
      <xdr:rowOff>114120</xdr:rowOff>
    </xdr:from>
    <xdr:to>
      <xdr:col>12</xdr:col>
      <xdr:colOff>293040</xdr:colOff>
      <xdr:row>22</xdr:row>
      <xdr:rowOff>114480</xdr:rowOff>
    </xdr:to>
    <xdr:cxnSp>
      <xdr:nvCxnSpPr>
        <xdr:cNvPr id="77" name="Connecteur droit avec flèche 233"/>
        <xdr:cNvCxnSpPr/>
        <xdr:nvPr/>
      </xdr:nvCxnSpPr>
      <xdr:spPr>
        <a:xfrm flipV="1">
          <a:off x="13810680" y="5467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11</xdr:col>
      <xdr:colOff>51120</xdr:colOff>
      <xdr:row>94</xdr:row>
      <xdr:rowOff>114120</xdr:rowOff>
    </xdr:from>
    <xdr:to>
      <xdr:col>12</xdr:col>
      <xdr:colOff>1080</xdr:colOff>
      <xdr:row>94</xdr:row>
      <xdr:rowOff>123480</xdr:rowOff>
    </xdr:to>
    <xdr:cxnSp>
      <xdr:nvCxnSpPr>
        <xdr:cNvPr id="78" name="Connecteur droit avec flèche 234"/>
        <xdr:cNvCxnSpPr/>
        <xdr:nvPr/>
      </xdr:nvCxnSpPr>
      <xdr:spPr>
        <a:xfrm>
          <a:off x="14319000" y="20516760"/>
          <a:ext cx="9784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46</xdr:row>
      <xdr:rowOff>114120</xdr:rowOff>
    </xdr:from>
    <xdr:to>
      <xdr:col>11</xdr:col>
      <xdr:colOff>941040</xdr:colOff>
      <xdr:row>46</xdr:row>
      <xdr:rowOff>114840</xdr:rowOff>
    </xdr:to>
    <xdr:cxnSp>
      <xdr:nvCxnSpPr>
        <xdr:cNvPr id="79" name="Connecteur droit avec flèche 236"/>
        <xdr:cNvCxnSpPr/>
        <xdr:nvPr/>
      </xdr:nvCxnSpPr>
      <xdr:spPr>
        <a:xfrm>
          <a:off x="13811040" y="11372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58</xdr:row>
      <xdr:rowOff>114120</xdr:rowOff>
    </xdr:from>
    <xdr:to>
      <xdr:col>11</xdr:col>
      <xdr:colOff>941040</xdr:colOff>
      <xdr:row>58</xdr:row>
      <xdr:rowOff>114840</xdr:rowOff>
    </xdr:to>
    <xdr:cxnSp>
      <xdr:nvCxnSpPr>
        <xdr:cNvPr id="80" name="Connecteur droit avec flèche 237"/>
        <xdr:cNvCxnSpPr/>
        <xdr:nvPr/>
      </xdr:nvCxnSpPr>
      <xdr:spPr>
        <a:xfrm>
          <a:off x="13811040" y="1365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1244160</xdr:colOff>
      <xdr:row>48</xdr:row>
      <xdr:rowOff>95040</xdr:rowOff>
    </xdr:from>
    <xdr:to>
      <xdr:col>9</xdr:col>
      <xdr:colOff>915120</xdr:colOff>
      <xdr:row>58</xdr:row>
      <xdr:rowOff>114480</xdr:rowOff>
    </xdr:to>
    <xdr:cxnSp>
      <xdr:nvCxnSpPr>
        <xdr:cNvPr id="81" name="Connecteur droit avec flèche 239"/>
        <xdr:cNvCxnSpPr/>
        <xdr:nvPr/>
      </xdr:nvCxnSpPr>
      <xdr:spPr>
        <a:xfrm>
          <a:off x="11094120" y="11734560"/>
          <a:ext cx="1105920" cy="1924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70</xdr:row>
      <xdr:rowOff>114120</xdr:rowOff>
    </xdr:from>
    <xdr:to>
      <xdr:col>11</xdr:col>
      <xdr:colOff>941040</xdr:colOff>
      <xdr:row>70</xdr:row>
      <xdr:rowOff>114840</xdr:rowOff>
    </xdr:to>
    <xdr:cxnSp>
      <xdr:nvCxnSpPr>
        <xdr:cNvPr id="82" name="Connecteur droit avec flèche 243"/>
        <xdr:cNvCxnSpPr/>
        <xdr:nvPr/>
      </xdr:nvCxnSpPr>
      <xdr:spPr>
        <a:xfrm>
          <a:off x="13811040" y="15944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82</xdr:row>
      <xdr:rowOff>114120</xdr:rowOff>
    </xdr:from>
    <xdr:to>
      <xdr:col>11</xdr:col>
      <xdr:colOff>941040</xdr:colOff>
      <xdr:row>82</xdr:row>
      <xdr:rowOff>114840</xdr:rowOff>
    </xdr:to>
    <xdr:cxnSp>
      <xdr:nvCxnSpPr>
        <xdr:cNvPr id="83" name="Connecteur droit avec flèche 244"/>
        <xdr:cNvCxnSpPr/>
        <xdr:nvPr/>
      </xdr:nvCxnSpPr>
      <xdr:spPr>
        <a:xfrm>
          <a:off x="13811040" y="18230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1346400</xdr:colOff>
      <xdr:row>70</xdr:row>
      <xdr:rowOff>113760</xdr:rowOff>
    </xdr:from>
    <xdr:to>
      <xdr:col>9</xdr:col>
      <xdr:colOff>1003680</xdr:colOff>
      <xdr:row>80</xdr:row>
      <xdr:rowOff>123480</xdr:rowOff>
    </xdr:to>
    <xdr:cxnSp>
      <xdr:nvCxnSpPr>
        <xdr:cNvPr id="84" name="Connecteur droit avec flèche 245"/>
        <xdr:cNvCxnSpPr/>
        <xdr:nvPr/>
      </xdr:nvCxnSpPr>
      <xdr:spPr>
        <a:xfrm flipV="1">
          <a:off x="11196360" y="15944400"/>
          <a:ext cx="1092240" cy="1914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978120</xdr:colOff>
      <xdr:row>321</xdr:row>
      <xdr:rowOff>105120</xdr:rowOff>
    </xdr:to>
    <xdr:cxnSp>
      <xdr:nvCxnSpPr>
        <xdr:cNvPr id="85" name="Connecteur droit avec flèche 250"/>
        <xdr:cNvCxnSpPr/>
        <xdr:nvPr/>
      </xdr:nvCxnSpPr>
      <xdr:spPr>
        <a:xfrm>
          <a:off x="1028160" y="36785520"/>
          <a:ext cx="978480" cy="26966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321</xdr:row>
      <xdr:rowOff>94680</xdr:rowOff>
    </xdr:from>
    <xdr:to>
      <xdr:col>5</xdr:col>
      <xdr:colOff>991080</xdr:colOff>
      <xdr:row>321</xdr:row>
      <xdr:rowOff>95400</xdr:rowOff>
    </xdr:to>
    <xdr:cxnSp>
      <xdr:nvCxnSpPr>
        <xdr:cNvPr id="86" name="Connecteur droit avec flèche 259"/>
        <xdr:cNvCxnSpPr/>
        <xdr:nvPr/>
      </xdr:nvCxnSpPr>
      <xdr:spPr>
        <a:xfrm>
          <a:off x="5368680" y="6374088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321</xdr:row>
      <xdr:rowOff>104400</xdr:rowOff>
    </xdr:from>
    <xdr:to>
      <xdr:col>8</xdr:col>
      <xdr:colOff>14400</xdr:colOff>
      <xdr:row>321</xdr:row>
      <xdr:rowOff>114480</xdr:rowOff>
    </xdr:to>
    <xdr:cxnSp>
      <xdr:nvCxnSpPr>
        <xdr:cNvPr id="87" name="Connecteur droit avec flèche 260"/>
        <xdr:cNvCxnSpPr/>
        <xdr:nvPr/>
      </xdr:nvCxnSpPr>
      <xdr:spPr>
        <a:xfrm>
          <a:off x="8568720" y="6375060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321</xdr:row>
      <xdr:rowOff>132840</xdr:rowOff>
    </xdr:from>
    <xdr:to>
      <xdr:col>10</xdr:col>
      <xdr:colOff>13320</xdr:colOff>
      <xdr:row>321</xdr:row>
      <xdr:rowOff>133560</xdr:rowOff>
    </xdr:to>
    <xdr:cxnSp>
      <xdr:nvCxnSpPr>
        <xdr:cNvPr id="88" name="Connecteur droit avec flèche 262"/>
        <xdr:cNvCxnSpPr/>
        <xdr:nvPr/>
      </xdr:nvCxnSpPr>
      <xdr:spPr>
        <a:xfrm>
          <a:off x="11081160" y="6377904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321</xdr:row>
      <xdr:rowOff>104400</xdr:rowOff>
    </xdr:from>
    <xdr:to>
      <xdr:col>8</xdr:col>
      <xdr:colOff>14400</xdr:colOff>
      <xdr:row>321</xdr:row>
      <xdr:rowOff>114480</xdr:rowOff>
    </xdr:to>
    <xdr:cxnSp>
      <xdr:nvCxnSpPr>
        <xdr:cNvPr id="89" name="Connecteur droit avec flèche 263"/>
        <xdr:cNvCxnSpPr/>
        <xdr:nvPr/>
      </xdr:nvCxnSpPr>
      <xdr:spPr>
        <a:xfrm>
          <a:off x="8568720" y="6375060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875520</xdr:colOff>
      <xdr:row>321</xdr:row>
      <xdr:rowOff>104400</xdr:rowOff>
    </xdr:from>
    <xdr:to>
      <xdr:col>4</xdr:col>
      <xdr:colOff>360</xdr:colOff>
      <xdr:row>321</xdr:row>
      <xdr:rowOff>114480</xdr:rowOff>
    </xdr:to>
    <xdr:cxnSp>
      <xdr:nvCxnSpPr>
        <xdr:cNvPr id="90" name="Connecteur droit avec flèche 266"/>
        <xdr:cNvCxnSpPr/>
        <xdr:nvPr/>
      </xdr:nvCxnSpPr>
      <xdr:spPr>
        <a:xfrm>
          <a:off x="2931480" y="63750600"/>
          <a:ext cx="11815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11</xdr:col>
      <xdr:colOff>51120</xdr:colOff>
      <xdr:row>178</xdr:row>
      <xdr:rowOff>114120</xdr:rowOff>
    </xdr:from>
    <xdr:to>
      <xdr:col>12</xdr:col>
      <xdr:colOff>1080</xdr:colOff>
      <xdr:row>178</xdr:row>
      <xdr:rowOff>123480</xdr:rowOff>
    </xdr:to>
    <xdr:cxnSp>
      <xdr:nvCxnSpPr>
        <xdr:cNvPr id="91" name="Connecteur droit avec flèche 275"/>
        <xdr:cNvCxnSpPr/>
        <xdr:nvPr/>
      </xdr:nvCxnSpPr>
      <xdr:spPr>
        <a:xfrm>
          <a:off x="14319000" y="36518760"/>
          <a:ext cx="9784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106</xdr:row>
      <xdr:rowOff>114120</xdr:rowOff>
    </xdr:from>
    <xdr:to>
      <xdr:col>11</xdr:col>
      <xdr:colOff>941040</xdr:colOff>
      <xdr:row>106</xdr:row>
      <xdr:rowOff>114840</xdr:rowOff>
    </xdr:to>
    <xdr:cxnSp>
      <xdr:nvCxnSpPr>
        <xdr:cNvPr id="92" name="Connecteur droit avec flèche 276"/>
        <xdr:cNvCxnSpPr/>
        <xdr:nvPr/>
      </xdr:nvCxnSpPr>
      <xdr:spPr>
        <a:xfrm>
          <a:off x="13811040" y="22802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130</xdr:row>
      <xdr:rowOff>114120</xdr:rowOff>
    </xdr:from>
    <xdr:to>
      <xdr:col>11</xdr:col>
      <xdr:colOff>941040</xdr:colOff>
      <xdr:row>130</xdr:row>
      <xdr:rowOff>114840</xdr:rowOff>
    </xdr:to>
    <xdr:cxnSp>
      <xdr:nvCxnSpPr>
        <xdr:cNvPr id="93" name="Connecteur droit avec flèche 277"/>
        <xdr:cNvCxnSpPr/>
        <xdr:nvPr/>
      </xdr:nvCxnSpPr>
      <xdr:spPr>
        <a:xfrm>
          <a:off x="13811040" y="27374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142</xdr:row>
      <xdr:rowOff>114120</xdr:rowOff>
    </xdr:from>
    <xdr:to>
      <xdr:col>11</xdr:col>
      <xdr:colOff>941040</xdr:colOff>
      <xdr:row>142</xdr:row>
      <xdr:rowOff>114840</xdr:rowOff>
    </xdr:to>
    <xdr:cxnSp>
      <xdr:nvCxnSpPr>
        <xdr:cNvPr id="94" name="Connecteur droit avec flèche 278"/>
        <xdr:cNvCxnSpPr/>
        <xdr:nvPr/>
      </xdr:nvCxnSpPr>
      <xdr:spPr>
        <a:xfrm>
          <a:off x="13811040" y="29660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154</xdr:row>
      <xdr:rowOff>114120</xdr:rowOff>
    </xdr:from>
    <xdr:to>
      <xdr:col>11</xdr:col>
      <xdr:colOff>941040</xdr:colOff>
      <xdr:row>154</xdr:row>
      <xdr:rowOff>114840</xdr:rowOff>
    </xdr:to>
    <xdr:cxnSp>
      <xdr:nvCxnSpPr>
        <xdr:cNvPr id="95" name="Connecteur droit avec flèche 279"/>
        <xdr:cNvCxnSpPr/>
        <xdr:nvPr/>
      </xdr:nvCxnSpPr>
      <xdr:spPr>
        <a:xfrm>
          <a:off x="13811040" y="31946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1585800</xdr:colOff>
      <xdr:row>166</xdr:row>
      <xdr:rowOff>94680</xdr:rowOff>
    </xdr:from>
    <xdr:to>
      <xdr:col>11</xdr:col>
      <xdr:colOff>1028160</xdr:colOff>
      <xdr:row>166</xdr:row>
      <xdr:rowOff>104760</xdr:rowOff>
    </xdr:to>
    <xdr:cxnSp>
      <xdr:nvCxnSpPr>
        <xdr:cNvPr id="96" name="Connecteur droit avec flèche 280"/>
        <xdr:cNvCxnSpPr/>
        <xdr:nvPr/>
      </xdr:nvCxnSpPr>
      <xdr:spPr>
        <a:xfrm>
          <a:off x="14114520" y="34213320"/>
          <a:ext cx="11818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321</xdr:row>
      <xdr:rowOff>104400</xdr:rowOff>
    </xdr:from>
    <xdr:to>
      <xdr:col>11</xdr:col>
      <xdr:colOff>978120</xdr:colOff>
      <xdr:row>321</xdr:row>
      <xdr:rowOff>105120</xdr:rowOff>
    </xdr:to>
    <xdr:cxnSp>
      <xdr:nvCxnSpPr>
        <xdr:cNvPr id="97" name="Connecteur droit avec flèche 284"/>
        <xdr:cNvCxnSpPr/>
        <xdr:nvPr/>
      </xdr:nvCxnSpPr>
      <xdr:spPr>
        <a:xfrm>
          <a:off x="13848120" y="6375060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1611720</xdr:colOff>
      <xdr:row>318</xdr:row>
      <xdr:rowOff>114120</xdr:rowOff>
    </xdr:from>
    <xdr:to>
      <xdr:col>12</xdr:col>
      <xdr:colOff>360</xdr:colOff>
      <xdr:row>318</xdr:row>
      <xdr:rowOff>114840</xdr:rowOff>
    </xdr:to>
    <xdr:cxnSp>
      <xdr:nvCxnSpPr>
        <xdr:cNvPr id="98" name="Connecteur droit avec flèche 286"/>
        <xdr:cNvCxnSpPr/>
        <xdr:nvPr/>
      </xdr:nvCxnSpPr>
      <xdr:spPr>
        <a:xfrm>
          <a:off x="14140440" y="631886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188</xdr:row>
      <xdr:rowOff>114480</xdr:rowOff>
    </xdr:from>
    <xdr:to>
      <xdr:col>12</xdr:col>
      <xdr:colOff>178560</xdr:colOff>
      <xdr:row>188</xdr:row>
      <xdr:rowOff>123840</xdr:rowOff>
    </xdr:to>
    <xdr:cxnSp>
      <xdr:nvCxnSpPr>
        <xdr:cNvPr id="99" name="Connecteur droit avec flèche 287"/>
        <xdr:cNvCxnSpPr/>
        <xdr:nvPr/>
      </xdr:nvCxnSpPr>
      <xdr:spPr>
        <a:xfrm>
          <a:off x="13810680" y="38423880"/>
          <a:ext cx="1664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208</xdr:row>
      <xdr:rowOff>56880</xdr:rowOff>
    </xdr:from>
    <xdr:to>
      <xdr:col>12</xdr:col>
      <xdr:colOff>204120</xdr:colOff>
      <xdr:row>208</xdr:row>
      <xdr:rowOff>85320</xdr:rowOff>
    </xdr:to>
    <xdr:cxnSp>
      <xdr:nvCxnSpPr>
        <xdr:cNvPr id="100" name="Connecteur droit avec flèche 288"/>
        <xdr:cNvCxnSpPr/>
        <xdr:nvPr/>
      </xdr:nvCxnSpPr>
      <xdr:spPr>
        <a:xfrm flipV="1">
          <a:off x="13950360" y="42176520"/>
          <a:ext cx="155016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218</xdr:row>
      <xdr:rowOff>114480</xdr:rowOff>
    </xdr:from>
    <xdr:to>
      <xdr:col>11</xdr:col>
      <xdr:colOff>941040</xdr:colOff>
      <xdr:row>218</xdr:row>
      <xdr:rowOff>115200</xdr:rowOff>
    </xdr:to>
    <xdr:cxnSp>
      <xdr:nvCxnSpPr>
        <xdr:cNvPr id="101" name="Connecteur droit avec flèche 289"/>
        <xdr:cNvCxnSpPr/>
        <xdr:nvPr/>
      </xdr:nvCxnSpPr>
      <xdr:spPr>
        <a:xfrm>
          <a:off x="13811040" y="4413888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228</xdr:row>
      <xdr:rowOff>114120</xdr:rowOff>
    </xdr:from>
    <xdr:to>
      <xdr:col>11</xdr:col>
      <xdr:colOff>941040</xdr:colOff>
      <xdr:row>228</xdr:row>
      <xdr:rowOff>114840</xdr:rowOff>
    </xdr:to>
    <xdr:cxnSp>
      <xdr:nvCxnSpPr>
        <xdr:cNvPr id="102" name="Connecteur droit avec flèche 290"/>
        <xdr:cNvCxnSpPr/>
        <xdr:nvPr/>
      </xdr:nvCxnSpPr>
      <xdr:spPr>
        <a:xfrm>
          <a:off x="13811040" y="4604364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238</xdr:row>
      <xdr:rowOff>114120</xdr:rowOff>
    </xdr:from>
    <xdr:to>
      <xdr:col>11</xdr:col>
      <xdr:colOff>941040</xdr:colOff>
      <xdr:row>238</xdr:row>
      <xdr:rowOff>114840</xdr:rowOff>
    </xdr:to>
    <xdr:cxnSp>
      <xdr:nvCxnSpPr>
        <xdr:cNvPr id="103" name="Connecteur droit avec flèche 298"/>
        <xdr:cNvCxnSpPr/>
        <xdr:nvPr/>
      </xdr:nvCxnSpPr>
      <xdr:spPr>
        <a:xfrm>
          <a:off x="13811040" y="4794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258</xdr:row>
      <xdr:rowOff>114120</xdr:rowOff>
    </xdr:from>
    <xdr:to>
      <xdr:col>11</xdr:col>
      <xdr:colOff>941040</xdr:colOff>
      <xdr:row>258</xdr:row>
      <xdr:rowOff>114840</xdr:rowOff>
    </xdr:to>
    <xdr:cxnSp>
      <xdr:nvCxnSpPr>
        <xdr:cNvPr id="104" name="Connecteur droit avec flèche 299"/>
        <xdr:cNvCxnSpPr/>
        <xdr:nvPr/>
      </xdr:nvCxnSpPr>
      <xdr:spPr>
        <a:xfrm>
          <a:off x="13811040" y="5175864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1815840</xdr:colOff>
      <xdr:row>296</xdr:row>
      <xdr:rowOff>142560</xdr:rowOff>
    </xdr:from>
    <xdr:to>
      <xdr:col>7</xdr:col>
      <xdr:colOff>978120</xdr:colOff>
      <xdr:row>300</xdr:row>
      <xdr:rowOff>57240</xdr:rowOff>
    </xdr:to>
    <xdr:cxnSp>
      <xdr:nvCxnSpPr>
        <xdr:cNvPr id="105" name="Connecteur droit avec flèche 311"/>
        <xdr:cNvCxnSpPr/>
        <xdr:nvPr/>
      </xdr:nvCxnSpPr>
      <xdr:spPr>
        <a:xfrm>
          <a:off x="8796960" y="59025960"/>
          <a:ext cx="1003680" cy="677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1549440</xdr:colOff>
      <xdr:row>298</xdr:row>
      <xdr:rowOff>133200</xdr:rowOff>
    </xdr:from>
    <xdr:to>
      <xdr:col>5</xdr:col>
      <xdr:colOff>991440</xdr:colOff>
      <xdr:row>318</xdr:row>
      <xdr:rowOff>76320</xdr:rowOff>
    </xdr:to>
    <xdr:cxnSp>
      <xdr:nvCxnSpPr>
        <xdr:cNvPr id="106" name="Connecteur droit avec flèche 317"/>
        <xdr:cNvCxnSpPr/>
        <xdr:nvPr/>
      </xdr:nvCxnSpPr>
      <xdr:spPr>
        <a:xfrm>
          <a:off x="5661720" y="59397840"/>
          <a:ext cx="1283040" cy="37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248</xdr:row>
      <xdr:rowOff>114480</xdr:rowOff>
    </xdr:from>
    <xdr:to>
      <xdr:col>8</xdr:col>
      <xdr:colOff>14400</xdr:colOff>
      <xdr:row>248</xdr:row>
      <xdr:rowOff>115200</xdr:rowOff>
    </xdr:to>
    <xdr:cxnSp>
      <xdr:nvCxnSpPr>
        <xdr:cNvPr id="107" name="Connecteur droit avec flèche 321"/>
        <xdr:cNvCxnSpPr/>
        <xdr:nvPr/>
      </xdr:nvCxnSpPr>
      <xdr:spPr>
        <a:xfrm>
          <a:off x="8822160" y="4985388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139680</xdr:colOff>
      <xdr:row>248</xdr:row>
      <xdr:rowOff>114480</xdr:rowOff>
    </xdr:from>
    <xdr:to>
      <xdr:col>9</xdr:col>
      <xdr:colOff>979560</xdr:colOff>
      <xdr:row>248</xdr:row>
      <xdr:rowOff>124560</xdr:rowOff>
    </xdr:to>
    <xdr:cxnSp>
      <xdr:nvCxnSpPr>
        <xdr:cNvPr id="108" name="Connecteur droit avec flèche 322"/>
        <xdr:cNvCxnSpPr/>
        <xdr:nvPr/>
      </xdr:nvCxnSpPr>
      <xdr:spPr>
        <a:xfrm>
          <a:off x="11424240" y="49853880"/>
          <a:ext cx="840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248</xdr:row>
      <xdr:rowOff>114480</xdr:rowOff>
    </xdr:from>
    <xdr:to>
      <xdr:col>8</xdr:col>
      <xdr:colOff>14400</xdr:colOff>
      <xdr:row>248</xdr:row>
      <xdr:rowOff>115200</xdr:rowOff>
    </xdr:to>
    <xdr:cxnSp>
      <xdr:nvCxnSpPr>
        <xdr:cNvPr id="109" name="Connecteur droit avec flèche 323"/>
        <xdr:cNvCxnSpPr/>
        <xdr:nvPr/>
      </xdr:nvCxnSpPr>
      <xdr:spPr>
        <a:xfrm>
          <a:off x="8822160" y="4985388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248</xdr:row>
      <xdr:rowOff>114480</xdr:rowOff>
    </xdr:from>
    <xdr:to>
      <xdr:col>8</xdr:col>
      <xdr:colOff>14400</xdr:colOff>
      <xdr:row>248</xdr:row>
      <xdr:rowOff>115200</xdr:rowOff>
    </xdr:to>
    <xdr:cxnSp>
      <xdr:nvCxnSpPr>
        <xdr:cNvPr id="110" name="Connecteur droit avec flèche 324"/>
        <xdr:cNvCxnSpPr/>
        <xdr:nvPr/>
      </xdr:nvCxnSpPr>
      <xdr:spPr>
        <a:xfrm>
          <a:off x="8822160" y="49853880"/>
          <a:ext cx="1042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248</xdr:row>
      <xdr:rowOff>104760</xdr:rowOff>
    </xdr:from>
    <xdr:to>
      <xdr:col>11</xdr:col>
      <xdr:colOff>978120</xdr:colOff>
      <xdr:row>248</xdr:row>
      <xdr:rowOff>114840</xdr:rowOff>
    </xdr:to>
    <xdr:cxnSp>
      <xdr:nvCxnSpPr>
        <xdr:cNvPr id="111" name="Connecteur droit avec flèche 325"/>
        <xdr:cNvCxnSpPr/>
        <xdr:nvPr/>
      </xdr:nvCxnSpPr>
      <xdr:spPr>
        <a:xfrm>
          <a:off x="13975560" y="49844160"/>
          <a:ext cx="1270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57240</xdr:rowOff>
    </xdr:from>
    <xdr:to>
      <xdr:col>9</xdr:col>
      <xdr:colOff>965880</xdr:colOff>
      <xdr:row>286</xdr:row>
      <xdr:rowOff>114480</xdr:rowOff>
    </xdr:to>
    <xdr:cxnSp>
      <xdr:nvCxnSpPr>
        <xdr:cNvPr id="112" name="Connecteur droit avec flèche 326"/>
        <xdr:cNvCxnSpPr/>
        <xdr:nvPr/>
      </xdr:nvCxnSpPr>
      <xdr:spPr>
        <a:xfrm flipV="1">
          <a:off x="11043720" y="55511640"/>
          <a:ext cx="1207080" cy="1581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300</xdr:row>
      <xdr:rowOff>95040</xdr:rowOff>
    </xdr:from>
    <xdr:to>
      <xdr:col>10</xdr:col>
      <xdr:colOff>13320</xdr:colOff>
      <xdr:row>308</xdr:row>
      <xdr:rowOff>95400</xdr:rowOff>
    </xdr:to>
    <xdr:cxnSp>
      <xdr:nvCxnSpPr>
        <xdr:cNvPr id="113" name="Connecteur droit avec flèche 328"/>
        <xdr:cNvCxnSpPr/>
        <xdr:nvPr/>
      </xdr:nvCxnSpPr>
      <xdr:spPr>
        <a:xfrm>
          <a:off x="11284200" y="59740560"/>
          <a:ext cx="1258200" cy="1524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57240</xdr:rowOff>
    </xdr:from>
    <xdr:to>
      <xdr:col>9</xdr:col>
      <xdr:colOff>965880</xdr:colOff>
      <xdr:row>286</xdr:row>
      <xdr:rowOff>114480</xdr:rowOff>
    </xdr:to>
    <xdr:cxnSp>
      <xdr:nvCxnSpPr>
        <xdr:cNvPr id="114" name="Connecteur droit avec flèche 329"/>
        <xdr:cNvCxnSpPr/>
        <xdr:nvPr/>
      </xdr:nvCxnSpPr>
      <xdr:spPr>
        <a:xfrm flipV="1">
          <a:off x="11043720" y="55511640"/>
          <a:ext cx="1207080" cy="1581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57240</xdr:rowOff>
    </xdr:from>
    <xdr:to>
      <xdr:col>9</xdr:col>
      <xdr:colOff>965880</xdr:colOff>
      <xdr:row>286</xdr:row>
      <xdr:rowOff>114480</xdr:rowOff>
    </xdr:to>
    <xdr:cxnSp>
      <xdr:nvCxnSpPr>
        <xdr:cNvPr id="115" name="Connecteur droit avec flèche 331"/>
        <xdr:cNvCxnSpPr/>
        <xdr:nvPr/>
      </xdr:nvCxnSpPr>
      <xdr:spPr>
        <a:xfrm flipV="1">
          <a:off x="11043720" y="55511640"/>
          <a:ext cx="1207080" cy="1581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286</xdr:row>
      <xdr:rowOff>114120</xdr:rowOff>
    </xdr:from>
    <xdr:to>
      <xdr:col>9</xdr:col>
      <xdr:colOff>965880</xdr:colOff>
      <xdr:row>288</xdr:row>
      <xdr:rowOff>123480</xdr:rowOff>
    </xdr:to>
    <xdr:cxnSp>
      <xdr:nvCxnSpPr>
        <xdr:cNvPr id="116" name="Connecteur droit avec flèche 332"/>
        <xdr:cNvCxnSpPr/>
        <xdr:nvPr/>
      </xdr:nvCxnSpPr>
      <xdr:spPr>
        <a:xfrm>
          <a:off x="11081160" y="57092760"/>
          <a:ext cx="1169640" cy="390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298</xdr:row>
      <xdr:rowOff>104400</xdr:rowOff>
    </xdr:from>
    <xdr:to>
      <xdr:col>9</xdr:col>
      <xdr:colOff>965880</xdr:colOff>
      <xdr:row>300</xdr:row>
      <xdr:rowOff>95400</xdr:rowOff>
    </xdr:to>
    <xdr:cxnSp>
      <xdr:nvCxnSpPr>
        <xdr:cNvPr id="117" name="Connecteur droit avec flèche 333"/>
        <xdr:cNvCxnSpPr/>
        <xdr:nvPr/>
      </xdr:nvCxnSpPr>
      <xdr:spPr>
        <a:xfrm flipV="1">
          <a:off x="11284200" y="59369040"/>
          <a:ext cx="966600" cy="372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278</xdr:row>
      <xdr:rowOff>114480</xdr:rowOff>
    </xdr:from>
    <xdr:to>
      <xdr:col>11</xdr:col>
      <xdr:colOff>941040</xdr:colOff>
      <xdr:row>278</xdr:row>
      <xdr:rowOff>115200</xdr:rowOff>
    </xdr:to>
    <xdr:cxnSp>
      <xdr:nvCxnSpPr>
        <xdr:cNvPr id="118" name="Connecteur droit avec flèche 334"/>
        <xdr:cNvCxnSpPr/>
        <xdr:nvPr/>
      </xdr:nvCxnSpPr>
      <xdr:spPr>
        <a:xfrm>
          <a:off x="13811040" y="5556888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288</xdr:row>
      <xdr:rowOff>104760</xdr:rowOff>
    </xdr:from>
    <xdr:to>
      <xdr:col>11</xdr:col>
      <xdr:colOff>941040</xdr:colOff>
      <xdr:row>288</xdr:row>
      <xdr:rowOff>105480</xdr:rowOff>
    </xdr:to>
    <xdr:cxnSp>
      <xdr:nvCxnSpPr>
        <xdr:cNvPr id="119" name="Connecteur droit avec flèche 335"/>
        <xdr:cNvCxnSpPr/>
        <xdr:nvPr/>
      </xdr:nvCxnSpPr>
      <xdr:spPr>
        <a:xfrm>
          <a:off x="13811040" y="5746428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1625040</xdr:colOff>
      <xdr:row>308</xdr:row>
      <xdr:rowOff>114480</xdr:rowOff>
    </xdr:from>
    <xdr:to>
      <xdr:col>11</xdr:col>
      <xdr:colOff>940680</xdr:colOff>
      <xdr:row>308</xdr:row>
      <xdr:rowOff>115200</xdr:rowOff>
    </xdr:to>
    <xdr:cxnSp>
      <xdr:nvCxnSpPr>
        <xdr:cNvPr id="120" name="Connecteur droit avec flèche 337"/>
        <xdr:cNvCxnSpPr/>
        <xdr:nvPr/>
      </xdr:nvCxnSpPr>
      <xdr:spPr>
        <a:xfrm>
          <a:off x="14153760" y="6128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1294200</xdr:colOff>
      <xdr:row>19</xdr:row>
      <xdr:rowOff>75240</xdr:rowOff>
    </xdr:from>
    <xdr:to>
      <xdr:col>12</xdr:col>
      <xdr:colOff>77400</xdr:colOff>
      <xdr:row>22</xdr:row>
      <xdr:rowOff>114120</xdr:rowOff>
    </xdr:to>
    <xdr:cxnSp>
      <xdr:nvCxnSpPr>
        <xdr:cNvPr id="121" name="Connecteur droit avec flèche 214"/>
        <xdr:cNvCxnSpPr/>
        <xdr:nvPr/>
      </xdr:nvCxnSpPr>
      <xdr:spPr>
        <a:xfrm flipV="1">
          <a:off x="13822920" y="6190200"/>
          <a:ext cx="1550880" cy="610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20</xdr:row>
      <xdr:rowOff>94680</xdr:rowOff>
    </xdr:from>
    <xdr:to>
      <xdr:col>12</xdr:col>
      <xdr:colOff>255240</xdr:colOff>
      <xdr:row>22</xdr:row>
      <xdr:rowOff>142560</xdr:rowOff>
    </xdr:to>
    <xdr:cxnSp>
      <xdr:nvCxnSpPr>
        <xdr:cNvPr id="122" name="Connecteur droit avec flèche 219"/>
        <xdr:cNvCxnSpPr/>
        <xdr:nvPr/>
      </xdr:nvCxnSpPr>
      <xdr:spPr>
        <a:xfrm flipV="1">
          <a:off x="13861800" y="6400080"/>
          <a:ext cx="168984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1358280</xdr:colOff>
      <xdr:row>22</xdr:row>
      <xdr:rowOff>113760</xdr:rowOff>
    </xdr:from>
    <xdr:to>
      <xdr:col>12</xdr:col>
      <xdr:colOff>115200</xdr:colOff>
      <xdr:row>22</xdr:row>
      <xdr:rowOff>142560</xdr:rowOff>
    </xdr:to>
    <xdr:cxnSp>
      <xdr:nvCxnSpPr>
        <xdr:cNvPr id="123" name="Connecteur droit avec flèche 224"/>
        <xdr:cNvCxnSpPr/>
        <xdr:nvPr/>
      </xdr:nvCxnSpPr>
      <xdr:spPr>
        <a:xfrm flipV="1">
          <a:off x="13887000" y="6800400"/>
          <a:ext cx="15246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13</xdr:row>
      <xdr:rowOff>56520</xdr:rowOff>
    </xdr:from>
    <xdr:to>
      <xdr:col>14</xdr:col>
      <xdr:colOff>77760</xdr:colOff>
      <xdr:row>15</xdr:row>
      <xdr:rowOff>104400</xdr:rowOff>
    </xdr:to>
    <xdr:cxnSp>
      <xdr:nvCxnSpPr>
        <xdr:cNvPr id="124" name="Connecteur droit avec flèche 235"/>
        <xdr:cNvCxnSpPr/>
        <xdr:nvPr/>
      </xdr:nvCxnSpPr>
      <xdr:spPr>
        <a:xfrm flipV="1">
          <a:off x="16146360" y="5028480"/>
          <a:ext cx="128376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</xdr:row>
      <xdr:rowOff>104400</xdr:rowOff>
    </xdr:from>
    <xdr:to>
      <xdr:col>13</xdr:col>
      <xdr:colOff>991080</xdr:colOff>
      <xdr:row>15</xdr:row>
      <xdr:rowOff>114480</xdr:rowOff>
    </xdr:to>
    <xdr:cxnSp>
      <xdr:nvCxnSpPr>
        <xdr:cNvPr id="125" name="Connecteur droit avec flèche 240"/>
        <xdr:cNvCxnSpPr/>
        <xdr:nvPr/>
      </xdr:nvCxnSpPr>
      <xdr:spPr>
        <a:xfrm>
          <a:off x="16094520" y="5457600"/>
          <a:ext cx="1220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17</xdr:row>
      <xdr:rowOff>104400</xdr:rowOff>
    </xdr:from>
    <xdr:to>
      <xdr:col>13</xdr:col>
      <xdr:colOff>991440</xdr:colOff>
      <xdr:row>19</xdr:row>
      <xdr:rowOff>95400</xdr:rowOff>
    </xdr:to>
    <xdr:cxnSp>
      <xdr:nvCxnSpPr>
        <xdr:cNvPr id="126" name="Connecteur droit avec flèche 242"/>
        <xdr:cNvCxnSpPr/>
        <xdr:nvPr/>
      </xdr:nvCxnSpPr>
      <xdr:spPr>
        <a:xfrm flipV="1">
          <a:off x="15943320" y="5838480"/>
          <a:ext cx="1372320" cy="372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22</xdr:row>
      <xdr:rowOff>95040</xdr:rowOff>
    </xdr:from>
    <xdr:to>
      <xdr:col>13</xdr:col>
      <xdr:colOff>978480</xdr:colOff>
      <xdr:row>22</xdr:row>
      <xdr:rowOff>114840</xdr:rowOff>
    </xdr:to>
    <xdr:cxnSp>
      <xdr:nvCxnSpPr>
        <xdr:cNvPr id="127" name="Connecteur droit avec flèche 247"/>
        <xdr:cNvCxnSpPr/>
        <xdr:nvPr/>
      </xdr:nvCxnSpPr>
      <xdr:spPr>
        <a:xfrm>
          <a:off x="16121160" y="6781680"/>
          <a:ext cx="11815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20</xdr:row>
      <xdr:rowOff>95040</xdr:rowOff>
    </xdr:from>
    <xdr:to>
      <xdr:col>13</xdr:col>
      <xdr:colOff>991440</xdr:colOff>
      <xdr:row>20</xdr:row>
      <xdr:rowOff>95760</xdr:rowOff>
    </xdr:to>
    <xdr:cxnSp>
      <xdr:nvCxnSpPr>
        <xdr:cNvPr id="128" name="Connecteur droit avec flèche 251"/>
        <xdr:cNvCxnSpPr/>
        <xdr:nvPr/>
      </xdr:nvCxnSpPr>
      <xdr:spPr>
        <a:xfrm>
          <a:off x="16222680" y="6400440"/>
          <a:ext cx="10929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19</xdr:row>
      <xdr:rowOff>75600</xdr:rowOff>
    </xdr:from>
    <xdr:to>
      <xdr:col>13</xdr:col>
      <xdr:colOff>953280</xdr:colOff>
      <xdr:row>19</xdr:row>
      <xdr:rowOff>85680</xdr:rowOff>
    </xdr:to>
    <xdr:cxnSp>
      <xdr:nvCxnSpPr>
        <xdr:cNvPr id="129" name="Connecteur droit avec flèche 254"/>
        <xdr:cNvCxnSpPr/>
        <xdr:nvPr/>
      </xdr:nvCxnSpPr>
      <xdr:spPr>
        <a:xfrm>
          <a:off x="16019640" y="6190560"/>
          <a:ext cx="1257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21</xdr:row>
      <xdr:rowOff>141840</xdr:rowOff>
    </xdr:from>
    <xdr:to>
      <xdr:col>13</xdr:col>
      <xdr:colOff>1016640</xdr:colOff>
      <xdr:row>22</xdr:row>
      <xdr:rowOff>94680</xdr:rowOff>
    </xdr:to>
    <xdr:cxnSp>
      <xdr:nvCxnSpPr>
        <xdr:cNvPr id="130" name="Connecteur droit avec flèche 222"/>
        <xdr:cNvCxnSpPr/>
        <xdr:nvPr/>
      </xdr:nvCxnSpPr>
      <xdr:spPr>
        <a:xfrm flipV="1">
          <a:off x="16121160" y="6638040"/>
          <a:ext cx="12196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13</xdr:row>
      <xdr:rowOff>56880</xdr:rowOff>
    </xdr:from>
    <xdr:to>
      <xdr:col>16</xdr:col>
      <xdr:colOff>102600</xdr:colOff>
      <xdr:row>13</xdr:row>
      <xdr:rowOff>85680</xdr:rowOff>
    </xdr:to>
    <xdr:cxnSp>
      <xdr:nvCxnSpPr>
        <xdr:cNvPr id="131" name="Connecteur droit avec flèche 238"/>
        <xdr:cNvCxnSpPr/>
        <xdr:nvPr/>
      </xdr:nvCxnSpPr>
      <xdr:spPr>
        <a:xfrm>
          <a:off x="18316800" y="5028840"/>
          <a:ext cx="11944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17</xdr:row>
      <xdr:rowOff>104400</xdr:rowOff>
    </xdr:from>
    <xdr:to>
      <xdr:col>16</xdr:col>
      <xdr:colOff>27000</xdr:colOff>
      <xdr:row>17</xdr:row>
      <xdr:rowOff>105120</xdr:rowOff>
    </xdr:to>
    <xdr:cxnSp>
      <xdr:nvCxnSpPr>
        <xdr:cNvPr id="132" name="Connecteur droit avec flèche 249"/>
        <xdr:cNvCxnSpPr/>
        <xdr:nvPr/>
      </xdr:nvCxnSpPr>
      <xdr:spPr>
        <a:xfrm>
          <a:off x="18265680" y="583848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15</xdr:row>
      <xdr:rowOff>84960</xdr:rowOff>
    </xdr:from>
    <xdr:to>
      <xdr:col>16</xdr:col>
      <xdr:colOff>127800</xdr:colOff>
      <xdr:row>15</xdr:row>
      <xdr:rowOff>85680</xdr:rowOff>
    </xdr:to>
    <xdr:cxnSp>
      <xdr:nvCxnSpPr>
        <xdr:cNvPr id="133" name="Connecteur droit avec flèche 268"/>
        <xdr:cNvCxnSpPr/>
        <xdr:nvPr/>
      </xdr:nvCxnSpPr>
      <xdr:spPr>
        <a:xfrm>
          <a:off x="18354600" y="543816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19</xdr:row>
      <xdr:rowOff>75600</xdr:rowOff>
    </xdr:from>
    <xdr:to>
      <xdr:col>16</xdr:col>
      <xdr:colOff>102600</xdr:colOff>
      <xdr:row>19</xdr:row>
      <xdr:rowOff>76320</xdr:rowOff>
    </xdr:to>
    <xdr:cxnSp>
      <xdr:nvCxnSpPr>
        <xdr:cNvPr id="134" name="Connecteur droit avec flèche 269"/>
        <xdr:cNvCxnSpPr/>
        <xdr:nvPr/>
      </xdr:nvCxnSpPr>
      <xdr:spPr>
        <a:xfrm>
          <a:off x="18354960" y="619056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21</xdr:row>
      <xdr:rowOff>84960</xdr:rowOff>
    </xdr:from>
    <xdr:to>
      <xdr:col>16</xdr:col>
      <xdr:colOff>38880</xdr:colOff>
      <xdr:row>21</xdr:row>
      <xdr:rowOff>85680</xdr:rowOff>
    </xdr:to>
    <xdr:cxnSp>
      <xdr:nvCxnSpPr>
        <xdr:cNvPr id="135" name="Connecteur droit avec flèche 270"/>
        <xdr:cNvCxnSpPr/>
        <xdr:nvPr/>
      </xdr:nvCxnSpPr>
      <xdr:spPr>
        <a:xfrm>
          <a:off x="18265320" y="658116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22</xdr:row>
      <xdr:rowOff>94680</xdr:rowOff>
    </xdr:from>
    <xdr:to>
      <xdr:col>16</xdr:col>
      <xdr:colOff>27000</xdr:colOff>
      <xdr:row>22</xdr:row>
      <xdr:rowOff>95400</xdr:rowOff>
    </xdr:to>
    <xdr:cxnSp>
      <xdr:nvCxnSpPr>
        <xdr:cNvPr id="136" name="Connecteur droit avec flèche 271"/>
        <xdr:cNvCxnSpPr/>
        <xdr:nvPr/>
      </xdr:nvCxnSpPr>
      <xdr:spPr>
        <a:xfrm>
          <a:off x="18265680" y="678132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20</xdr:row>
      <xdr:rowOff>95040</xdr:rowOff>
    </xdr:from>
    <xdr:to>
      <xdr:col>16</xdr:col>
      <xdr:colOff>360</xdr:colOff>
      <xdr:row>20</xdr:row>
      <xdr:rowOff>95760</xdr:rowOff>
    </xdr:to>
    <xdr:cxnSp>
      <xdr:nvCxnSpPr>
        <xdr:cNvPr id="137" name="Connecteur droit avec flèche 272"/>
        <xdr:cNvCxnSpPr/>
        <xdr:nvPr/>
      </xdr:nvCxnSpPr>
      <xdr:spPr>
        <a:xfrm>
          <a:off x="18215280" y="6400440"/>
          <a:ext cx="11937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12</xdr:row>
      <xdr:rowOff>85320</xdr:rowOff>
    </xdr:from>
    <xdr:to>
      <xdr:col>16</xdr:col>
      <xdr:colOff>76680</xdr:colOff>
      <xdr:row>13</xdr:row>
      <xdr:rowOff>57240</xdr:rowOff>
    </xdr:to>
    <xdr:cxnSp>
      <xdr:nvCxnSpPr>
        <xdr:cNvPr id="138" name="Connecteur droit avec flèche 273"/>
        <xdr:cNvCxnSpPr/>
        <xdr:nvPr/>
      </xdr:nvCxnSpPr>
      <xdr:spPr>
        <a:xfrm flipV="1">
          <a:off x="18303480" y="4866840"/>
          <a:ext cx="11818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14</xdr:row>
      <xdr:rowOff>114120</xdr:rowOff>
    </xdr:from>
    <xdr:to>
      <xdr:col>16</xdr:col>
      <xdr:colOff>127800</xdr:colOff>
      <xdr:row>15</xdr:row>
      <xdr:rowOff>75240</xdr:rowOff>
    </xdr:to>
    <xdr:cxnSp>
      <xdr:nvCxnSpPr>
        <xdr:cNvPr id="139" name="Connecteur droit avec flèche 281"/>
        <xdr:cNvCxnSpPr/>
        <xdr:nvPr/>
      </xdr:nvCxnSpPr>
      <xdr:spPr>
        <a:xfrm flipV="1">
          <a:off x="18354600" y="5276520"/>
          <a:ext cx="1181880" cy="152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16</xdr:row>
      <xdr:rowOff>94680</xdr:rowOff>
    </xdr:from>
    <xdr:to>
      <xdr:col>16</xdr:col>
      <xdr:colOff>51840</xdr:colOff>
      <xdr:row>17</xdr:row>
      <xdr:rowOff>75960</xdr:rowOff>
    </xdr:to>
    <xdr:cxnSp>
      <xdr:nvCxnSpPr>
        <xdr:cNvPr id="140" name="Connecteur droit avec flèche 282"/>
        <xdr:cNvCxnSpPr/>
        <xdr:nvPr/>
      </xdr:nvCxnSpPr>
      <xdr:spPr>
        <a:xfrm flipV="1">
          <a:off x="18253080" y="5638320"/>
          <a:ext cx="120744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18</xdr:row>
      <xdr:rowOff>114480</xdr:rowOff>
    </xdr:from>
    <xdr:to>
      <xdr:col>16</xdr:col>
      <xdr:colOff>153720</xdr:colOff>
      <xdr:row>19</xdr:row>
      <xdr:rowOff>57240</xdr:rowOff>
    </xdr:to>
    <xdr:cxnSp>
      <xdr:nvCxnSpPr>
        <xdr:cNvPr id="141" name="Connecteur droit avec flèche 292"/>
        <xdr:cNvCxnSpPr/>
        <xdr:nvPr/>
      </xdr:nvCxnSpPr>
      <xdr:spPr>
        <a:xfrm flipV="1">
          <a:off x="18316800" y="6039000"/>
          <a:ext cx="124560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39</xdr:row>
      <xdr:rowOff>104400</xdr:rowOff>
    </xdr:from>
    <xdr:to>
      <xdr:col>12</xdr:col>
      <xdr:colOff>471240</xdr:colOff>
      <xdr:row>46</xdr:row>
      <xdr:rowOff>104760</xdr:rowOff>
    </xdr:to>
    <xdr:cxnSp>
      <xdr:nvCxnSpPr>
        <xdr:cNvPr id="142" name="Connecteur droit avec flèche 308"/>
        <xdr:cNvCxnSpPr/>
        <xdr:nvPr/>
      </xdr:nvCxnSpPr>
      <xdr:spPr>
        <a:xfrm flipV="1">
          <a:off x="13975560" y="10029600"/>
          <a:ext cx="179208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43</xdr:row>
      <xdr:rowOff>66240</xdr:rowOff>
    </xdr:from>
    <xdr:to>
      <xdr:col>12</xdr:col>
      <xdr:colOff>230040</xdr:colOff>
      <xdr:row>46</xdr:row>
      <xdr:rowOff>104400</xdr:rowOff>
    </xdr:to>
    <xdr:cxnSp>
      <xdr:nvCxnSpPr>
        <xdr:cNvPr id="143" name="Connecteur droit avec flèche 309"/>
        <xdr:cNvCxnSpPr/>
        <xdr:nvPr/>
      </xdr:nvCxnSpPr>
      <xdr:spPr>
        <a:xfrm flipV="1">
          <a:off x="13975560" y="10753200"/>
          <a:ext cx="155088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44</xdr:row>
      <xdr:rowOff>75240</xdr:rowOff>
    </xdr:from>
    <xdr:to>
      <xdr:col>12</xdr:col>
      <xdr:colOff>433080</xdr:colOff>
      <xdr:row>46</xdr:row>
      <xdr:rowOff>142560</xdr:rowOff>
    </xdr:to>
    <xdr:cxnSp>
      <xdr:nvCxnSpPr>
        <xdr:cNvPr id="144" name="Connecteur droit avec flèche 310"/>
        <xdr:cNvCxnSpPr/>
        <xdr:nvPr/>
      </xdr:nvCxnSpPr>
      <xdr:spPr>
        <a:xfrm flipV="1">
          <a:off x="14026680" y="10952640"/>
          <a:ext cx="1702800" cy="448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1509480</xdr:colOff>
      <xdr:row>46</xdr:row>
      <xdr:rowOff>94320</xdr:rowOff>
    </xdr:from>
    <xdr:to>
      <xdr:col>12</xdr:col>
      <xdr:colOff>254880</xdr:colOff>
      <xdr:row>46</xdr:row>
      <xdr:rowOff>123120</xdr:rowOff>
    </xdr:to>
    <xdr:cxnSp>
      <xdr:nvCxnSpPr>
        <xdr:cNvPr id="145" name="Connecteur droit avec flèche 312"/>
        <xdr:cNvCxnSpPr/>
        <xdr:nvPr/>
      </xdr:nvCxnSpPr>
      <xdr:spPr>
        <a:xfrm flipV="1">
          <a:off x="14038200" y="11352960"/>
          <a:ext cx="15130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1014480</xdr:colOff>
      <xdr:row>37</xdr:row>
      <xdr:rowOff>47520</xdr:rowOff>
    </xdr:from>
    <xdr:to>
      <xdr:col>14</xdr:col>
      <xdr:colOff>229680</xdr:colOff>
      <xdr:row>39</xdr:row>
      <xdr:rowOff>95040</xdr:rowOff>
    </xdr:to>
    <xdr:cxnSp>
      <xdr:nvCxnSpPr>
        <xdr:cNvPr id="146" name="Connecteur droit avec flèche 313"/>
        <xdr:cNvCxnSpPr/>
        <xdr:nvPr/>
      </xdr:nvCxnSpPr>
      <xdr:spPr>
        <a:xfrm flipV="1">
          <a:off x="16310520" y="9591480"/>
          <a:ext cx="127152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39</xdr:row>
      <xdr:rowOff>75240</xdr:rowOff>
    </xdr:from>
    <xdr:to>
      <xdr:col>14</xdr:col>
      <xdr:colOff>115560</xdr:colOff>
      <xdr:row>39</xdr:row>
      <xdr:rowOff>104760</xdr:rowOff>
    </xdr:to>
    <xdr:cxnSp>
      <xdr:nvCxnSpPr>
        <xdr:cNvPr id="147" name="Connecteur droit avec flèche 314"/>
        <xdr:cNvCxnSpPr/>
        <xdr:nvPr/>
      </xdr:nvCxnSpPr>
      <xdr:spPr>
        <a:xfrm>
          <a:off x="16272360" y="10000440"/>
          <a:ext cx="119556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41</xdr:row>
      <xdr:rowOff>85320</xdr:rowOff>
    </xdr:from>
    <xdr:to>
      <xdr:col>14</xdr:col>
      <xdr:colOff>115560</xdr:colOff>
      <xdr:row>43</xdr:row>
      <xdr:rowOff>85680</xdr:rowOff>
    </xdr:to>
    <xdr:cxnSp>
      <xdr:nvCxnSpPr>
        <xdr:cNvPr id="148" name="Connecteur droit avec flèche 315"/>
        <xdr:cNvCxnSpPr/>
        <xdr:nvPr/>
      </xdr:nvCxnSpPr>
      <xdr:spPr>
        <a:xfrm flipV="1">
          <a:off x="16094520" y="10391400"/>
          <a:ext cx="13734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46</xdr:row>
      <xdr:rowOff>75600</xdr:rowOff>
    </xdr:from>
    <xdr:to>
      <xdr:col>14</xdr:col>
      <xdr:colOff>102600</xdr:colOff>
      <xdr:row>46</xdr:row>
      <xdr:rowOff>95040</xdr:rowOff>
    </xdr:to>
    <xdr:cxnSp>
      <xdr:nvCxnSpPr>
        <xdr:cNvPr id="149" name="Connecteur droit avec flèche 316"/>
        <xdr:cNvCxnSpPr/>
        <xdr:nvPr/>
      </xdr:nvCxnSpPr>
      <xdr:spPr>
        <a:xfrm>
          <a:off x="16272720" y="11334240"/>
          <a:ext cx="118224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44</xdr:row>
      <xdr:rowOff>57600</xdr:rowOff>
    </xdr:from>
    <xdr:to>
      <xdr:col>14</xdr:col>
      <xdr:colOff>127440</xdr:colOff>
      <xdr:row>44</xdr:row>
      <xdr:rowOff>86040</xdr:rowOff>
    </xdr:to>
    <xdr:cxnSp>
      <xdr:nvCxnSpPr>
        <xdr:cNvPr id="150" name="Connecteur droit avec flèche 318"/>
        <xdr:cNvCxnSpPr/>
        <xdr:nvPr/>
      </xdr:nvCxnSpPr>
      <xdr:spPr>
        <a:xfrm>
          <a:off x="16362000" y="10935000"/>
          <a:ext cx="111780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43</xdr:row>
      <xdr:rowOff>56880</xdr:rowOff>
    </xdr:from>
    <xdr:to>
      <xdr:col>14</xdr:col>
      <xdr:colOff>64440</xdr:colOff>
      <xdr:row>43</xdr:row>
      <xdr:rowOff>85680</xdr:rowOff>
    </xdr:to>
    <xdr:cxnSp>
      <xdr:nvCxnSpPr>
        <xdr:cNvPr id="151" name="Connecteur droit avec flèche 319"/>
        <xdr:cNvCxnSpPr/>
        <xdr:nvPr/>
      </xdr:nvCxnSpPr>
      <xdr:spPr>
        <a:xfrm>
          <a:off x="16170840" y="10743840"/>
          <a:ext cx="124596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45</xdr:row>
      <xdr:rowOff>122760</xdr:rowOff>
    </xdr:from>
    <xdr:to>
      <xdr:col>14</xdr:col>
      <xdr:colOff>127440</xdr:colOff>
      <xdr:row>46</xdr:row>
      <xdr:rowOff>75600</xdr:rowOff>
    </xdr:to>
    <xdr:cxnSp>
      <xdr:nvCxnSpPr>
        <xdr:cNvPr id="152" name="Connecteur droit avec flèche 320"/>
        <xdr:cNvCxnSpPr/>
        <xdr:nvPr/>
      </xdr:nvCxnSpPr>
      <xdr:spPr>
        <a:xfrm flipV="1">
          <a:off x="16272720" y="11190960"/>
          <a:ext cx="12070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37</xdr:row>
      <xdr:rowOff>47880</xdr:rowOff>
    </xdr:from>
    <xdr:to>
      <xdr:col>16</xdr:col>
      <xdr:colOff>254880</xdr:colOff>
      <xdr:row>37</xdr:row>
      <xdr:rowOff>76320</xdr:rowOff>
    </xdr:to>
    <xdr:cxnSp>
      <xdr:nvCxnSpPr>
        <xdr:cNvPr id="153" name="Connecteur droit avec flèche 338"/>
        <xdr:cNvCxnSpPr/>
        <xdr:nvPr/>
      </xdr:nvCxnSpPr>
      <xdr:spPr>
        <a:xfrm>
          <a:off x="18481320" y="9591840"/>
          <a:ext cx="118224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41</xdr:row>
      <xdr:rowOff>75600</xdr:rowOff>
    </xdr:from>
    <xdr:to>
      <xdr:col>16</xdr:col>
      <xdr:colOff>191880</xdr:colOff>
      <xdr:row>41</xdr:row>
      <xdr:rowOff>76320</xdr:rowOff>
    </xdr:to>
    <xdr:cxnSp>
      <xdr:nvCxnSpPr>
        <xdr:cNvPr id="154" name="Connecteur droit avec flèche 339"/>
        <xdr:cNvCxnSpPr/>
        <xdr:nvPr/>
      </xdr:nvCxnSpPr>
      <xdr:spPr>
        <a:xfrm>
          <a:off x="18431280" y="103816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152640</xdr:colOff>
      <xdr:row>39</xdr:row>
      <xdr:rowOff>75240</xdr:rowOff>
    </xdr:from>
    <xdr:to>
      <xdr:col>16</xdr:col>
      <xdr:colOff>280440</xdr:colOff>
      <xdr:row>39</xdr:row>
      <xdr:rowOff>75960</xdr:rowOff>
    </xdr:to>
    <xdr:cxnSp>
      <xdr:nvCxnSpPr>
        <xdr:cNvPr id="155" name="Connecteur droit avec flèche 340"/>
        <xdr:cNvCxnSpPr/>
        <xdr:nvPr/>
      </xdr:nvCxnSpPr>
      <xdr:spPr>
        <a:xfrm>
          <a:off x="18532800" y="100004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139320</xdr:colOff>
      <xdr:row>43</xdr:row>
      <xdr:rowOff>66600</xdr:rowOff>
    </xdr:from>
    <xdr:to>
      <xdr:col>16</xdr:col>
      <xdr:colOff>254880</xdr:colOff>
      <xdr:row>43</xdr:row>
      <xdr:rowOff>75960</xdr:rowOff>
    </xdr:to>
    <xdr:cxnSp>
      <xdr:nvCxnSpPr>
        <xdr:cNvPr id="156" name="Connecteur droit avec flèche 341"/>
        <xdr:cNvCxnSpPr/>
        <xdr:nvPr/>
      </xdr:nvCxnSpPr>
      <xdr:spPr>
        <a:xfrm>
          <a:off x="18519480" y="10753560"/>
          <a:ext cx="11440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45</xdr:row>
      <xdr:rowOff>56880</xdr:rowOff>
    </xdr:from>
    <xdr:to>
      <xdr:col>16</xdr:col>
      <xdr:colOff>191520</xdr:colOff>
      <xdr:row>45</xdr:row>
      <xdr:rowOff>66960</xdr:rowOff>
    </xdr:to>
    <xdr:cxnSp>
      <xdr:nvCxnSpPr>
        <xdr:cNvPr id="157" name="Connecteur droit avec flèche 342"/>
        <xdr:cNvCxnSpPr/>
        <xdr:nvPr/>
      </xdr:nvCxnSpPr>
      <xdr:spPr>
        <a:xfrm>
          <a:off x="18442800" y="11125080"/>
          <a:ext cx="11574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46</xdr:row>
      <xdr:rowOff>75600</xdr:rowOff>
    </xdr:from>
    <xdr:to>
      <xdr:col>16</xdr:col>
      <xdr:colOff>191880</xdr:colOff>
      <xdr:row>46</xdr:row>
      <xdr:rowOff>76320</xdr:rowOff>
    </xdr:to>
    <xdr:cxnSp>
      <xdr:nvCxnSpPr>
        <xdr:cNvPr id="158" name="Connecteur droit avec flèche 343"/>
        <xdr:cNvCxnSpPr/>
        <xdr:nvPr/>
      </xdr:nvCxnSpPr>
      <xdr:spPr>
        <a:xfrm>
          <a:off x="18431280" y="11334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44</xdr:row>
      <xdr:rowOff>75600</xdr:rowOff>
    </xdr:from>
    <xdr:to>
      <xdr:col>16</xdr:col>
      <xdr:colOff>140760</xdr:colOff>
      <xdr:row>44</xdr:row>
      <xdr:rowOff>76320</xdr:rowOff>
    </xdr:to>
    <xdr:cxnSp>
      <xdr:nvCxnSpPr>
        <xdr:cNvPr id="159" name="Connecteur droit avec flèche 344"/>
        <xdr:cNvCxnSpPr/>
        <xdr:nvPr/>
      </xdr:nvCxnSpPr>
      <xdr:spPr>
        <a:xfrm>
          <a:off x="18380160" y="10953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76320</xdr:colOff>
      <xdr:row>36</xdr:row>
      <xdr:rowOff>66240</xdr:rowOff>
    </xdr:from>
    <xdr:to>
      <xdr:col>16</xdr:col>
      <xdr:colOff>229320</xdr:colOff>
      <xdr:row>37</xdr:row>
      <xdr:rowOff>37800</xdr:rowOff>
    </xdr:to>
    <xdr:cxnSp>
      <xdr:nvCxnSpPr>
        <xdr:cNvPr id="160" name="Connecteur droit avec flèche 345"/>
        <xdr:cNvCxnSpPr/>
        <xdr:nvPr/>
      </xdr:nvCxnSpPr>
      <xdr:spPr>
        <a:xfrm flipV="1">
          <a:off x="18456480" y="9419760"/>
          <a:ext cx="118152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152640</xdr:colOff>
      <xdr:row>38</xdr:row>
      <xdr:rowOff>85320</xdr:rowOff>
    </xdr:from>
    <xdr:to>
      <xdr:col>16</xdr:col>
      <xdr:colOff>280440</xdr:colOff>
      <xdr:row>39</xdr:row>
      <xdr:rowOff>56880</xdr:rowOff>
    </xdr:to>
    <xdr:cxnSp>
      <xdr:nvCxnSpPr>
        <xdr:cNvPr id="161" name="Connecteur droit avec flèche 346"/>
        <xdr:cNvCxnSpPr/>
        <xdr:nvPr/>
      </xdr:nvCxnSpPr>
      <xdr:spPr>
        <a:xfrm flipV="1">
          <a:off x="18532800" y="9819720"/>
          <a:ext cx="11563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38160</xdr:colOff>
      <xdr:row>40</xdr:row>
      <xdr:rowOff>94680</xdr:rowOff>
    </xdr:from>
    <xdr:to>
      <xdr:col>16</xdr:col>
      <xdr:colOff>204840</xdr:colOff>
      <xdr:row>41</xdr:row>
      <xdr:rowOff>57240</xdr:rowOff>
    </xdr:to>
    <xdr:cxnSp>
      <xdr:nvCxnSpPr>
        <xdr:cNvPr id="162" name="Connecteur droit avec flèche 347"/>
        <xdr:cNvCxnSpPr/>
        <xdr:nvPr/>
      </xdr:nvCxnSpPr>
      <xdr:spPr>
        <a:xfrm flipV="1">
          <a:off x="18418320" y="10210320"/>
          <a:ext cx="11952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42</xdr:row>
      <xdr:rowOff>95400</xdr:rowOff>
    </xdr:from>
    <xdr:to>
      <xdr:col>16</xdr:col>
      <xdr:colOff>306000</xdr:colOff>
      <xdr:row>43</xdr:row>
      <xdr:rowOff>38160</xdr:rowOff>
    </xdr:to>
    <xdr:cxnSp>
      <xdr:nvCxnSpPr>
        <xdr:cNvPr id="163" name="Connecteur droit avec flèche 348"/>
        <xdr:cNvCxnSpPr/>
        <xdr:nvPr/>
      </xdr:nvCxnSpPr>
      <xdr:spPr>
        <a:xfrm flipV="1">
          <a:off x="18481320" y="10591920"/>
          <a:ext cx="123336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1625040</xdr:colOff>
      <xdr:row>51</xdr:row>
      <xdr:rowOff>104040</xdr:rowOff>
    </xdr:from>
    <xdr:to>
      <xdr:col>12</xdr:col>
      <xdr:colOff>648360</xdr:colOff>
      <xdr:row>58</xdr:row>
      <xdr:rowOff>114120</xdr:rowOff>
    </xdr:to>
    <xdr:cxnSp>
      <xdr:nvCxnSpPr>
        <xdr:cNvPr id="164" name="Connecteur droit avec flèche 349"/>
        <xdr:cNvCxnSpPr/>
        <xdr:nvPr/>
      </xdr:nvCxnSpPr>
      <xdr:spPr>
        <a:xfrm flipV="1">
          <a:off x="14153760" y="12315240"/>
          <a:ext cx="1791000" cy="1343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1625400</xdr:colOff>
      <xdr:row>55</xdr:row>
      <xdr:rowOff>75240</xdr:rowOff>
    </xdr:from>
    <xdr:to>
      <xdr:col>12</xdr:col>
      <xdr:colOff>433080</xdr:colOff>
      <xdr:row>58</xdr:row>
      <xdr:rowOff>114120</xdr:rowOff>
    </xdr:to>
    <xdr:cxnSp>
      <xdr:nvCxnSpPr>
        <xdr:cNvPr id="165" name="Connecteur droit avec flèche 350"/>
        <xdr:cNvCxnSpPr/>
        <xdr:nvPr/>
      </xdr:nvCxnSpPr>
      <xdr:spPr>
        <a:xfrm flipV="1">
          <a:off x="14154120" y="13048200"/>
          <a:ext cx="1575360" cy="610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1676160</xdr:colOff>
      <xdr:row>56</xdr:row>
      <xdr:rowOff>85320</xdr:rowOff>
    </xdr:from>
    <xdr:to>
      <xdr:col>12</xdr:col>
      <xdr:colOff>597600</xdr:colOff>
      <xdr:row>58</xdr:row>
      <xdr:rowOff>152280</xdr:rowOff>
    </xdr:to>
    <xdr:cxnSp>
      <xdr:nvCxnSpPr>
        <xdr:cNvPr id="166" name="Connecteur droit avec flèche 351"/>
        <xdr:cNvCxnSpPr/>
        <xdr:nvPr/>
      </xdr:nvCxnSpPr>
      <xdr:spPr>
        <a:xfrm flipV="1">
          <a:off x="14204880" y="13248720"/>
          <a:ext cx="1689120" cy="448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1676160</xdr:colOff>
      <xdr:row>58</xdr:row>
      <xdr:rowOff>113760</xdr:rowOff>
    </xdr:from>
    <xdr:to>
      <xdr:col>12</xdr:col>
      <xdr:colOff>457920</xdr:colOff>
      <xdr:row>58</xdr:row>
      <xdr:rowOff>142560</xdr:rowOff>
    </xdr:to>
    <xdr:cxnSp>
      <xdr:nvCxnSpPr>
        <xdr:cNvPr id="167" name="Connecteur droit avec flèche 352"/>
        <xdr:cNvCxnSpPr/>
        <xdr:nvPr/>
      </xdr:nvCxnSpPr>
      <xdr:spPr>
        <a:xfrm flipV="1">
          <a:off x="14204880" y="13658400"/>
          <a:ext cx="154944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177840</xdr:colOff>
      <xdr:row>49</xdr:row>
      <xdr:rowOff>66240</xdr:rowOff>
    </xdr:from>
    <xdr:to>
      <xdr:col>14</xdr:col>
      <xdr:colOff>420120</xdr:colOff>
      <xdr:row>51</xdr:row>
      <xdr:rowOff>94680</xdr:rowOff>
    </xdr:to>
    <xdr:cxnSp>
      <xdr:nvCxnSpPr>
        <xdr:cNvPr id="168" name="Connecteur droit avec flèche 353"/>
        <xdr:cNvCxnSpPr/>
        <xdr:nvPr/>
      </xdr:nvCxnSpPr>
      <xdr:spPr>
        <a:xfrm flipV="1">
          <a:off x="16501680" y="11896200"/>
          <a:ext cx="1270800" cy="410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114480</xdr:colOff>
      <xdr:row>51</xdr:row>
      <xdr:rowOff>94680</xdr:rowOff>
    </xdr:from>
    <xdr:to>
      <xdr:col>14</xdr:col>
      <xdr:colOff>293040</xdr:colOff>
      <xdr:row>51</xdr:row>
      <xdr:rowOff>104760</xdr:rowOff>
    </xdr:to>
    <xdr:cxnSp>
      <xdr:nvCxnSpPr>
        <xdr:cNvPr id="169" name="Connecteur droit avec flèche 354"/>
        <xdr:cNvCxnSpPr/>
        <xdr:nvPr/>
      </xdr:nvCxnSpPr>
      <xdr:spPr>
        <a:xfrm>
          <a:off x="16438320" y="1230588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53</xdr:row>
      <xdr:rowOff>94680</xdr:rowOff>
    </xdr:from>
    <xdr:to>
      <xdr:col>14</xdr:col>
      <xdr:colOff>293400</xdr:colOff>
      <xdr:row>55</xdr:row>
      <xdr:rowOff>104760</xdr:rowOff>
    </xdr:to>
    <xdr:cxnSp>
      <xdr:nvCxnSpPr>
        <xdr:cNvPr id="170" name="Connecteur droit avec flèche 355"/>
        <xdr:cNvCxnSpPr/>
        <xdr:nvPr/>
      </xdr:nvCxnSpPr>
      <xdr:spPr>
        <a:xfrm flipV="1">
          <a:off x="16272720" y="12686760"/>
          <a:ext cx="137304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114480</xdr:colOff>
      <xdr:row>58</xdr:row>
      <xdr:rowOff>104400</xdr:rowOff>
    </xdr:from>
    <xdr:to>
      <xdr:col>14</xdr:col>
      <xdr:colOff>293040</xdr:colOff>
      <xdr:row>58</xdr:row>
      <xdr:rowOff>114480</xdr:rowOff>
    </xdr:to>
    <xdr:cxnSp>
      <xdr:nvCxnSpPr>
        <xdr:cNvPr id="171" name="Connecteur droit avec flèche 356"/>
        <xdr:cNvCxnSpPr/>
        <xdr:nvPr/>
      </xdr:nvCxnSpPr>
      <xdr:spPr>
        <a:xfrm>
          <a:off x="16438320" y="1364904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216000</xdr:colOff>
      <xdr:row>56</xdr:row>
      <xdr:rowOff>85320</xdr:rowOff>
    </xdr:from>
    <xdr:to>
      <xdr:col>14</xdr:col>
      <xdr:colOff>305280</xdr:colOff>
      <xdr:row>56</xdr:row>
      <xdr:rowOff>86040</xdr:rowOff>
    </xdr:to>
    <xdr:cxnSp>
      <xdr:nvCxnSpPr>
        <xdr:cNvPr id="172" name="Connecteur droit avec flèche 357"/>
        <xdr:cNvCxnSpPr/>
        <xdr:nvPr/>
      </xdr:nvCxnSpPr>
      <xdr:spPr>
        <a:xfrm>
          <a:off x="16539840" y="1324872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25200</xdr:colOff>
      <xdr:row>55</xdr:row>
      <xdr:rowOff>75960</xdr:rowOff>
    </xdr:from>
    <xdr:to>
      <xdr:col>14</xdr:col>
      <xdr:colOff>255240</xdr:colOff>
      <xdr:row>55</xdr:row>
      <xdr:rowOff>95760</xdr:rowOff>
    </xdr:to>
    <xdr:cxnSp>
      <xdr:nvCxnSpPr>
        <xdr:cNvPr id="173" name="Connecteur droit avec flèche 358"/>
        <xdr:cNvCxnSpPr/>
        <xdr:nvPr/>
      </xdr:nvCxnSpPr>
      <xdr:spPr>
        <a:xfrm>
          <a:off x="16349040" y="13048920"/>
          <a:ext cx="125856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114480</xdr:colOff>
      <xdr:row>57</xdr:row>
      <xdr:rowOff>132840</xdr:rowOff>
    </xdr:from>
    <xdr:to>
      <xdr:col>14</xdr:col>
      <xdr:colOff>318240</xdr:colOff>
      <xdr:row>58</xdr:row>
      <xdr:rowOff>104760</xdr:rowOff>
    </xdr:to>
    <xdr:cxnSp>
      <xdr:nvCxnSpPr>
        <xdr:cNvPr id="174" name="Connecteur droit avec flèche 359"/>
        <xdr:cNvCxnSpPr/>
        <xdr:nvPr/>
      </xdr:nvCxnSpPr>
      <xdr:spPr>
        <a:xfrm flipV="1">
          <a:off x="16438320" y="13487040"/>
          <a:ext cx="12322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278640</xdr:colOff>
      <xdr:row>49</xdr:row>
      <xdr:rowOff>66600</xdr:rowOff>
    </xdr:from>
    <xdr:to>
      <xdr:col>16</xdr:col>
      <xdr:colOff>432360</xdr:colOff>
      <xdr:row>49</xdr:row>
      <xdr:rowOff>75960</xdr:rowOff>
    </xdr:to>
    <xdr:cxnSp>
      <xdr:nvCxnSpPr>
        <xdr:cNvPr id="175" name="Connecteur droit avec flèche 360"/>
        <xdr:cNvCxnSpPr/>
        <xdr:nvPr/>
      </xdr:nvCxnSpPr>
      <xdr:spPr>
        <a:xfrm>
          <a:off x="18658800" y="11896560"/>
          <a:ext cx="11822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228960</xdr:colOff>
      <xdr:row>53</xdr:row>
      <xdr:rowOff>95040</xdr:rowOff>
    </xdr:from>
    <xdr:to>
      <xdr:col>16</xdr:col>
      <xdr:colOff>356040</xdr:colOff>
      <xdr:row>53</xdr:row>
      <xdr:rowOff>95760</xdr:rowOff>
    </xdr:to>
    <xdr:cxnSp>
      <xdr:nvCxnSpPr>
        <xdr:cNvPr id="176" name="Connecteur droit avec flèche 361"/>
        <xdr:cNvCxnSpPr/>
        <xdr:nvPr/>
      </xdr:nvCxnSpPr>
      <xdr:spPr>
        <a:xfrm>
          <a:off x="18609120" y="12687120"/>
          <a:ext cx="1155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330120</xdr:colOff>
      <xdr:row>51</xdr:row>
      <xdr:rowOff>84960</xdr:rowOff>
    </xdr:from>
    <xdr:to>
      <xdr:col>16</xdr:col>
      <xdr:colOff>458640</xdr:colOff>
      <xdr:row>51</xdr:row>
      <xdr:rowOff>85680</xdr:rowOff>
    </xdr:to>
    <xdr:cxnSp>
      <xdr:nvCxnSpPr>
        <xdr:cNvPr id="177" name="Connecteur droit avec flèche 362"/>
        <xdr:cNvCxnSpPr/>
        <xdr:nvPr/>
      </xdr:nvCxnSpPr>
      <xdr:spPr>
        <a:xfrm>
          <a:off x="18710280" y="1229616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317160</xdr:colOff>
      <xdr:row>55</xdr:row>
      <xdr:rowOff>75600</xdr:rowOff>
    </xdr:from>
    <xdr:to>
      <xdr:col>16</xdr:col>
      <xdr:colOff>445680</xdr:colOff>
      <xdr:row>55</xdr:row>
      <xdr:rowOff>76320</xdr:rowOff>
    </xdr:to>
    <xdr:cxnSp>
      <xdr:nvCxnSpPr>
        <xdr:cNvPr id="178" name="Connecteur droit avec flèche 363"/>
        <xdr:cNvCxnSpPr/>
        <xdr:nvPr/>
      </xdr:nvCxnSpPr>
      <xdr:spPr>
        <a:xfrm>
          <a:off x="18697320" y="1304856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240480</xdr:colOff>
      <xdr:row>57</xdr:row>
      <xdr:rowOff>84960</xdr:rowOff>
    </xdr:from>
    <xdr:to>
      <xdr:col>16</xdr:col>
      <xdr:colOff>381600</xdr:colOff>
      <xdr:row>57</xdr:row>
      <xdr:rowOff>85680</xdr:rowOff>
    </xdr:to>
    <xdr:cxnSp>
      <xdr:nvCxnSpPr>
        <xdr:cNvPr id="179" name="Connecteur droit avec flèche 364"/>
        <xdr:cNvCxnSpPr/>
        <xdr:nvPr/>
      </xdr:nvCxnSpPr>
      <xdr:spPr>
        <a:xfrm>
          <a:off x="18620640" y="134391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228960</xdr:colOff>
      <xdr:row>58</xdr:row>
      <xdr:rowOff>104400</xdr:rowOff>
    </xdr:from>
    <xdr:to>
      <xdr:col>16</xdr:col>
      <xdr:colOff>356040</xdr:colOff>
      <xdr:row>58</xdr:row>
      <xdr:rowOff>105120</xdr:rowOff>
    </xdr:to>
    <xdr:cxnSp>
      <xdr:nvCxnSpPr>
        <xdr:cNvPr id="180" name="Connecteur droit avec flèche 365"/>
        <xdr:cNvCxnSpPr/>
        <xdr:nvPr/>
      </xdr:nvCxnSpPr>
      <xdr:spPr>
        <a:xfrm>
          <a:off x="18609120" y="13649040"/>
          <a:ext cx="1155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190440</xdr:colOff>
      <xdr:row>56</xdr:row>
      <xdr:rowOff>85320</xdr:rowOff>
    </xdr:from>
    <xdr:to>
      <xdr:col>16</xdr:col>
      <xdr:colOff>318600</xdr:colOff>
      <xdr:row>56</xdr:row>
      <xdr:rowOff>86040</xdr:rowOff>
    </xdr:to>
    <xdr:cxnSp>
      <xdr:nvCxnSpPr>
        <xdr:cNvPr id="181" name="Connecteur droit avec flèche 366"/>
        <xdr:cNvCxnSpPr/>
        <xdr:nvPr/>
      </xdr:nvCxnSpPr>
      <xdr:spPr>
        <a:xfrm>
          <a:off x="18570600" y="1324872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266040</xdr:colOff>
      <xdr:row>48</xdr:row>
      <xdr:rowOff>85320</xdr:rowOff>
    </xdr:from>
    <xdr:to>
      <xdr:col>16</xdr:col>
      <xdr:colOff>407520</xdr:colOff>
      <xdr:row>49</xdr:row>
      <xdr:rowOff>57240</xdr:rowOff>
    </xdr:to>
    <xdr:cxnSp>
      <xdr:nvCxnSpPr>
        <xdr:cNvPr id="182" name="Connecteur droit avec flèche 367"/>
        <xdr:cNvCxnSpPr/>
        <xdr:nvPr/>
      </xdr:nvCxnSpPr>
      <xdr:spPr>
        <a:xfrm flipV="1">
          <a:off x="18646200" y="11724840"/>
          <a:ext cx="11700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330120</xdr:colOff>
      <xdr:row>50</xdr:row>
      <xdr:rowOff>114120</xdr:rowOff>
    </xdr:from>
    <xdr:to>
      <xdr:col>16</xdr:col>
      <xdr:colOff>458640</xdr:colOff>
      <xdr:row>51</xdr:row>
      <xdr:rowOff>66600</xdr:rowOff>
    </xdr:to>
    <xdr:cxnSp>
      <xdr:nvCxnSpPr>
        <xdr:cNvPr id="183" name="Connecteur droit avec flèche 368"/>
        <xdr:cNvCxnSpPr/>
        <xdr:nvPr/>
      </xdr:nvCxnSpPr>
      <xdr:spPr>
        <a:xfrm flipV="1">
          <a:off x="18710280" y="12134520"/>
          <a:ext cx="115704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215640</xdr:colOff>
      <xdr:row>52</xdr:row>
      <xdr:rowOff>104040</xdr:rowOff>
    </xdr:from>
    <xdr:to>
      <xdr:col>16</xdr:col>
      <xdr:colOff>394200</xdr:colOff>
      <xdr:row>53</xdr:row>
      <xdr:rowOff>75600</xdr:rowOff>
    </xdr:to>
    <xdr:cxnSp>
      <xdr:nvCxnSpPr>
        <xdr:cNvPr id="184" name="Connecteur droit avec flèche 369"/>
        <xdr:cNvCxnSpPr/>
        <xdr:nvPr/>
      </xdr:nvCxnSpPr>
      <xdr:spPr>
        <a:xfrm flipV="1">
          <a:off x="18595800" y="12505680"/>
          <a:ext cx="120708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291600</xdr:colOff>
      <xdr:row>54</xdr:row>
      <xdr:rowOff>104400</xdr:rowOff>
    </xdr:from>
    <xdr:to>
      <xdr:col>16</xdr:col>
      <xdr:colOff>495000</xdr:colOff>
      <xdr:row>55</xdr:row>
      <xdr:rowOff>66600</xdr:rowOff>
    </xdr:to>
    <xdr:cxnSp>
      <xdr:nvCxnSpPr>
        <xdr:cNvPr id="185" name="Connecteur droit avec flèche 370"/>
        <xdr:cNvCxnSpPr/>
        <xdr:nvPr/>
      </xdr:nvCxnSpPr>
      <xdr:spPr>
        <a:xfrm flipV="1">
          <a:off x="18671760" y="12886920"/>
          <a:ext cx="12319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1472400</xdr:colOff>
      <xdr:row>63</xdr:row>
      <xdr:rowOff>123120</xdr:rowOff>
    </xdr:from>
    <xdr:to>
      <xdr:col>12</xdr:col>
      <xdr:colOff>483120</xdr:colOff>
      <xdr:row>70</xdr:row>
      <xdr:rowOff>123480</xdr:rowOff>
    </xdr:to>
    <xdr:cxnSp>
      <xdr:nvCxnSpPr>
        <xdr:cNvPr id="186" name="Connecteur droit avec flèche 371"/>
        <xdr:cNvCxnSpPr/>
        <xdr:nvPr/>
      </xdr:nvCxnSpPr>
      <xdr:spPr>
        <a:xfrm flipV="1">
          <a:off x="14001120" y="14620320"/>
          <a:ext cx="177840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1472040</xdr:colOff>
      <xdr:row>67</xdr:row>
      <xdr:rowOff>84960</xdr:rowOff>
    </xdr:from>
    <xdr:to>
      <xdr:col>12</xdr:col>
      <xdr:colOff>241920</xdr:colOff>
      <xdr:row>70</xdr:row>
      <xdr:rowOff>123120</xdr:rowOff>
    </xdr:to>
    <xdr:cxnSp>
      <xdr:nvCxnSpPr>
        <xdr:cNvPr id="187" name="Connecteur droit avec flèche 372"/>
        <xdr:cNvCxnSpPr/>
        <xdr:nvPr/>
      </xdr:nvCxnSpPr>
      <xdr:spPr>
        <a:xfrm flipV="1">
          <a:off x="14000760" y="15343920"/>
          <a:ext cx="153756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1509480</xdr:colOff>
      <xdr:row>68</xdr:row>
      <xdr:rowOff>104400</xdr:rowOff>
    </xdr:from>
    <xdr:to>
      <xdr:col>12</xdr:col>
      <xdr:colOff>432720</xdr:colOff>
      <xdr:row>70</xdr:row>
      <xdr:rowOff>161640</xdr:rowOff>
    </xdr:to>
    <xdr:cxnSp>
      <xdr:nvCxnSpPr>
        <xdr:cNvPr id="188" name="Connecteur droit avec flèche 373"/>
        <xdr:cNvCxnSpPr/>
        <xdr:nvPr/>
      </xdr:nvCxnSpPr>
      <xdr:spPr>
        <a:xfrm flipV="1">
          <a:off x="14038200" y="15553800"/>
          <a:ext cx="169092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1535400</xdr:colOff>
      <xdr:row>70</xdr:row>
      <xdr:rowOff>113760</xdr:rowOff>
    </xdr:from>
    <xdr:to>
      <xdr:col>12</xdr:col>
      <xdr:colOff>293400</xdr:colOff>
      <xdr:row>70</xdr:row>
      <xdr:rowOff>142560</xdr:rowOff>
    </xdr:to>
    <xdr:cxnSp>
      <xdr:nvCxnSpPr>
        <xdr:cNvPr id="189" name="Connecteur droit avec flèche 374"/>
        <xdr:cNvCxnSpPr/>
        <xdr:nvPr/>
      </xdr:nvCxnSpPr>
      <xdr:spPr>
        <a:xfrm flipV="1">
          <a:off x="14064120" y="15944400"/>
          <a:ext cx="15256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61</xdr:row>
      <xdr:rowOff>75600</xdr:rowOff>
    </xdr:from>
    <xdr:to>
      <xdr:col>14</xdr:col>
      <xdr:colOff>242280</xdr:colOff>
      <xdr:row>63</xdr:row>
      <xdr:rowOff>114480</xdr:rowOff>
    </xdr:to>
    <xdr:cxnSp>
      <xdr:nvCxnSpPr>
        <xdr:cNvPr id="190" name="Connecteur droit avec flèche 375"/>
        <xdr:cNvCxnSpPr/>
        <xdr:nvPr/>
      </xdr:nvCxnSpPr>
      <xdr:spPr>
        <a:xfrm flipV="1">
          <a:off x="16323840" y="14191560"/>
          <a:ext cx="1270800" cy="42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63</xdr:row>
      <xdr:rowOff>114120</xdr:rowOff>
    </xdr:from>
    <xdr:to>
      <xdr:col>14</xdr:col>
      <xdr:colOff>127440</xdr:colOff>
      <xdr:row>63</xdr:row>
      <xdr:rowOff>123480</xdr:rowOff>
    </xdr:to>
    <xdr:cxnSp>
      <xdr:nvCxnSpPr>
        <xdr:cNvPr id="191" name="Connecteur droit avec flèche 376"/>
        <xdr:cNvCxnSpPr/>
        <xdr:nvPr/>
      </xdr:nvCxnSpPr>
      <xdr:spPr>
        <a:xfrm>
          <a:off x="16272720" y="14611320"/>
          <a:ext cx="12070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824760</xdr:colOff>
      <xdr:row>65</xdr:row>
      <xdr:rowOff>114120</xdr:rowOff>
    </xdr:from>
    <xdr:to>
      <xdr:col>14</xdr:col>
      <xdr:colOff>127440</xdr:colOff>
      <xdr:row>67</xdr:row>
      <xdr:rowOff>105120</xdr:rowOff>
    </xdr:to>
    <xdr:cxnSp>
      <xdr:nvCxnSpPr>
        <xdr:cNvPr id="192" name="Connecteur droit avec flèche 377"/>
        <xdr:cNvCxnSpPr/>
        <xdr:nvPr/>
      </xdr:nvCxnSpPr>
      <xdr:spPr>
        <a:xfrm flipV="1">
          <a:off x="16120800" y="14992200"/>
          <a:ext cx="1359000" cy="372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70</xdr:row>
      <xdr:rowOff>114120</xdr:rowOff>
    </xdr:from>
    <xdr:to>
      <xdr:col>14</xdr:col>
      <xdr:colOff>115560</xdr:colOff>
      <xdr:row>70</xdr:row>
      <xdr:rowOff>123480</xdr:rowOff>
    </xdr:to>
    <xdr:cxnSp>
      <xdr:nvCxnSpPr>
        <xdr:cNvPr id="193" name="Connecteur droit avec flèche 378"/>
        <xdr:cNvCxnSpPr/>
        <xdr:nvPr/>
      </xdr:nvCxnSpPr>
      <xdr:spPr>
        <a:xfrm>
          <a:off x="16272360" y="15944760"/>
          <a:ext cx="119556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63360</xdr:colOff>
      <xdr:row>68</xdr:row>
      <xdr:rowOff>95040</xdr:rowOff>
    </xdr:from>
    <xdr:to>
      <xdr:col>14</xdr:col>
      <xdr:colOff>127800</xdr:colOff>
      <xdr:row>68</xdr:row>
      <xdr:rowOff>105120</xdr:rowOff>
    </xdr:to>
    <xdr:cxnSp>
      <xdr:nvCxnSpPr>
        <xdr:cNvPr id="194" name="Connecteur droit avec flèche 379"/>
        <xdr:cNvCxnSpPr/>
        <xdr:nvPr/>
      </xdr:nvCxnSpPr>
      <xdr:spPr>
        <a:xfrm>
          <a:off x="16387200" y="15544440"/>
          <a:ext cx="10929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67</xdr:row>
      <xdr:rowOff>75960</xdr:rowOff>
    </xdr:from>
    <xdr:to>
      <xdr:col>14</xdr:col>
      <xdr:colOff>77760</xdr:colOff>
      <xdr:row>67</xdr:row>
      <xdr:rowOff>95760</xdr:rowOff>
    </xdr:to>
    <xdr:cxnSp>
      <xdr:nvCxnSpPr>
        <xdr:cNvPr id="195" name="Connecteur droit avec flèche 380"/>
        <xdr:cNvCxnSpPr/>
        <xdr:nvPr/>
      </xdr:nvCxnSpPr>
      <xdr:spPr>
        <a:xfrm>
          <a:off x="16184520" y="15334920"/>
          <a:ext cx="124560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69</xdr:row>
      <xdr:rowOff>151920</xdr:rowOff>
    </xdr:from>
    <xdr:to>
      <xdr:col>14</xdr:col>
      <xdr:colOff>153720</xdr:colOff>
      <xdr:row>70</xdr:row>
      <xdr:rowOff>114480</xdr:rowOff>
    </xdr:to>
    <xdr:cxnSp>
      <xdr:nvCxnSpPr>
        <xdr:cNvPr id="196" name="Connecteur droit avec flèche 381"/>
        <xdr:cNvCxnSpPr/>
        <xdr:nvPr/>
      </xdr:nvCxnSpPr>
      <xdr:spPr>
        <a:xfrm flipV="1">
          <a:off x="16272360" y="15792120"/>
          <a:ext cx="12337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61</xdr:row>
      <xdr:rowOff>75600</xdr:rowOff>
    </xdr:from>
    <xdr:to>
      <xdr:col>16</xdr:col>
      <xdr:colOff>267840</xdr:colOff>
      <xdr:row>61</xdr:row>
      <xdr:rowOff>85680</xdr:rowOff>
    </xdr:to>
    <xdr:cxnSp>
      <xdr:nvCxnSpPr>
        <xdr:cNvPr id="197" name="Connecteur droit avec flèche 382"/>
        <xdr:cNvCxnSpPr/>
        <xdr:nvPr/>
      </xdr:nvCxnSpPr>
      <xdr:spPr>
        <a:xfrm>
          <a:off x="18481320" y="14191560"/>
          <a:ext cx="11952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76320</xdr:colOff>
      <xdr:row>65</xdr:row>
      <xdr:rowOff>104400</xdr:rowOff>
    </xdr:from>
    <xdr:to>
      <xdr:col>16</xdr:col>
      <xdr:colOff>204840</xdr:colOff>
      <xdr:row>65</xdr:row>
      <xdr:rowOff>114480</xdr:rowOff>
    </xdr:to>
    <xdr:cxnSp>
      <xdr:nvCxnSpPr>
        <xdr:cNvPr id="198" name="Connecteur droit avec flèche 383"/>
        <xdr:cNvCxnSpPr/>
        <xdr:nvPr/>
      </xdr:nvCxnSpPr>
      <xdr:spPr>
        <a:xfrm>
          <a:off x="18456480" y="14982480"/>
          <a:ext cx="11570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164520</xdr:colOff>
      <xdr:row>63</xdr:row>
      <xdr:rowOff>104400</xdr:rowOff>
    </xdr:from>
    <xdr:to>
      <xdr:col>16</xdr:col>
      <xdr:colOff>306000</xdr:colOff>
      <xdr:row>63</xdr:row>
      <xdr:rowOff>114480</xdr:rowOff>
    </xdr:to>
    <xdr:cxnSp>
      <xdr:nvCxnSpPr>
        <xdr:cNvPr id="199" name="Connecteur droit avec flèche 384"/>
        <xdr:cNvCxnSpPr/>
        <xdr:nvPr/>
      </xdr:nvCxnSpPr>
      <xdr:spPr>
        <a:xfrm>
          <a:off x="18544680" y="14601600"/>
          <a:ext cx="1170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152640</xdr:colOff>
      <xdr:row>67</xdr:row>
      <xdr:rowOff>85320</xdr:rowOff>
    </xdr:from>
    <xdr:to>
      <xdr:col>16</xdr:col>
      <xdr:colOff>293400</xdr:colOff>
      <xdr:row>67</xdr:row>
      <xdr:rowOff>86040</xdr:rowOff>
    </xdr:to>
    <xdr:cxnSp>
      <xdr:nvCxnSpPr>
        <xdr:cNvPr id="200" name="Connecteur droit avec flèche 385"/>
        <xdr:cNvCxnSpPr/>
        <xdr:nvPr/>
      </xdr:nvCxnSpPr>
      <xdr:spPr>
        <a:xfrm>
          <a:off x="18532800" y="153442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69</xdr:row>
      <xdr:rowOff>104400</xdr:rowOff>
    </xdr:from>
    <xdr:to>
      <xdr:col>16</xdr:col>
      <xdr:colOff>204480</xdr:colOff>
      <xdr:row>69</xdr:row>
      <xdr:rowOff>105120</xdr:rowOff>
    </xdr:to>
    <xdr:cxnSp>
      <xdr:nvCxnSpPr>
        <xdr:cNvPr id="201" name="Connecteur droit avec flèche 386"/>
        <xdr:cNvCxnSpPr/>
        <xdr:nvPr/>
      </xdr:nvCxnSpPr>
      <xdr:spPr>
        <a:xfrm>
          <a:off x="18468000" y="15744600"/>
          <a:ext cx="114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76320</xdr:colOff>
      <xdr:row>70</xdr:row>
      <xdr:rowOff>114120</xdr:rowOff>
    </xdr:from>
    <xdr:to>
      <xdr:col>16</xdr:col>
      <xdr:colOff>204840</xdr:colOff>
      <xdr:row>70</xdr:row>
      <xdr:rowOff>114840</xdr:rowOff>
    </xdr:to>
    <xdr:cxnSp>
      <xdr:nvCxnSpPr>
        <xdr:cNvPr id="202" name="Connecteur droit avec flèche 387"/>
        <xdr:cNvCxnSpPr/>
        <xdr:nvPr/>
      </xdr:nvCxnSpPr>
      <xdr:spPr>
        <a:xfrm>
          <a:off x="18456480" y="1594476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68</xdr:row>
      <xdr:rowOff>104760</xdr:rowOff>
    </xdr:from>
    <xdr:to>
      <xdr:col>16</xdr:col>
      <xdr:colOff>153360</xdr:colOff>
      <xdr:row>68</xdr:row>
      <xdr:rowOff>114840</xdr:rowOff>
    </xdr:to>
    <xdr:cxnSp>
      <xdr:nvCxnSpPr>
        <xdr:cNvPr id="203" name="Connecteur droit avec flèche 388"/>
        <xdr:cNvCxnSpPr/>
        <xdr:nvPr/>
      </xdr:nvCxnSpPr>
      <xdr:spPr>
        <a:xfrm>
          <a:off x="18404640" y="15554160"/>
          <a:ext cx="11574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60</xdr:row>
      <xdr:rowOff>85320</xdr:rowOff>
    </xdr:from>
    <xdr:to>
      <xdr:col>16</xdr:col>
      <xdr:colOff>241920</xdr:colOff>
      <xdr:row>61</xdr:row>
      <xdr:rowOff>57240</xdr:rowOff>
    </xdr:to>
    <xdr:cxnSp>
      <xdr:nvCxnSpPr>
        <xdr:cNvPr id="204" name="Connecteur droit avec flèche 389"/>
        <xdr:cNvCxnSpPr/>
        <xdr:nvPr/>
      </xdr:nvCxnSpPr>
      <xdr:spPr>
        <a:xfrm flipV="1">
          <a:off x="18480960" y="14010840"/>
          <a:ext cx="11696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164520</xdr:colOff>
      <xdr:row>62</xdr:row>
      <xdr:rowOff>114120</xdr:rowOff>
    </xdr:from>
    <xdr:to>
      <xdr:col>16</xdr:col>
      <xdr:colOff>306000</xdr:colOff>
      <xdr:row>63</xdr:row>
      <xdr:rowOff>75240</xdr:rowOff>
    </xdr:to>
    <xdr:cxnSp>
      <xdr:nvCxnSpPr>
        <xdr:cNvPr id="205" name="Connecteur droit avec flèche 390"/>
        <xdr:cNvCxnSpPr/>
        <xdr:nvPr/>
      </xdr:nvCxnSpPr>
      <xdr:spPr>
        <a:xfrm flipV="1">
          <a:off x="18544680" y="14420520"/>
          <a:ext cx="1170000" cy="152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64</xdr:row>
      <xdr:rowOff>104040</xdr:rowOff>
    </xdr:from>
    <xdr:to>
      <xdr:col>16</xdr:col>
      <xdr:colOff>229320</xdr:colOff>
      <xdr:row>65</xdr:row>
      <xdr:rowOff>95040</xdr:rowOff>
    </xdr:to>
    <xdr:cxnSp>
      <xdr:nvCxnSpPr>
        <xdr:cNvPr id="206" name="Connecteur droit avec flèche 391"/>
        <xdr:cNvCxnSpPr/>
        <xdr:nvPr/>
      </xdr:nvCxnSpPr>
      <xdr:spPr>
        <a:xfrm flipV="1">
          <a:off x="18431280" y="14791680"/>
          <a:ext cx="1206720" cy="181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66</xdr:row>
      <xdr:rowOff>114120</xdr:rowOff>
    </xdr:from>
    <xdr:to>
      <xdr:col>16</xdr:col>
      <xdr:colOff>343440</xdr:colOff>
      <xdr:row>67</xdr:row>
      <xdr:rowOff>75960</xdr:rowOff>
    </xdr:to>
    <xdr:cxnSp>
      <xdr:nvCxnSpPr>
        <xdr:cNvPr id="207" name="Connecteur droit avec flèche 392"/>
        <xdr:cNvCxnSpPr/>
        <xdr:nvPr/>
      </xdr:nvCxnSpPr>
      <xdr:spPr>
        <a:xfrm flipV="1">
          <a:off x="18506520" y="15182640"/>
          <a:ext cx="124560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75</xdr:row>
      <xdr:rowOff>141840</xdr:rowOff>
    </xdr:from>
    <xdr:to>
      <xdr:col>12</xdr:col>
      <xdr:colOff>394920</xdr:colOff>
      <xdr:row>82</xdr:row>
      <xdr:rowOff>151920</xdr:rowOff>
    </xdr:to>
    <xdr:cxnSp>
      <xdr:nvCxnSpPr>
        <xdr:cNvPr id="208" name="Connecteur droit avec flèche 393"/>
        <xdr:cNvCxnSpPr/>
        <xdr:nvPr/>
      </xdr:nvCxnSpPr>
      <xdr:spPr>
        <a:xfrm flipV="1">
          <a:off x="13912920" y="16925040"/>
          <a:ext cx="1778400" cy="1343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1395720</xdr:colOff>
      <xdr:row>79</xdr:row>
      <xdr:rowOff>114480</xdr:rowOff>
    </xdr:from>
    <xdr:to>
      <xdr:col>12</xdr:col>
      <xdr:colOff>178560</xdr:colOff>
      <xdr:row>82</xdr:row>
      <xdr:rowOff>152280</xdr:rowOff>
    </xdr:to>
    <xdr:cxnSp>
      <xdr:nvCxnSpPr>
        <xdr:cNvPr id="209" name="Connecteur droit avec flèche 394"/>
        <xdr:cNvCxnSpPr/>
        <xdr:nvPr/>
      </xdr:nvCxnSpPr>
      <xdr:spPr>
        <a:xfrm flipV="1">
          <a:off x="13924440" y="17659440"/>
          <a:ext cx="1550520" cy="609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1434600</xdr:colOff>
      <xdr:row>80</xdr:row>
      <xdr:rowOff>123120</xdr:rowOff>
    </xdr:from>
    <xdr:to>
      <xdr:col>12</xdr:col>
      <xdr:colOff>356400</xdr:colOff>
      <xdr:row>82</xdr:row>
      <xdr:rowOff>180360</xdr:rowOff>
    </xdr:to>
    <xdr:cxnSp>
      <xdr:nvCxnSpPr>
        <xdr:cNvPr id="210" name="Connecteur droit avec flèche 395"/>
        <xdr:cNvCxnSpPr/>
        <xdr:nvPr/>
      </xdr:nvCxnSpPr>
      <xdr:spPr>
        <a:xfrm flipV="1">
          <a:off x="13963320" y="17858520"/>
          <a:ext cx="168948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82</xdr:row>
      <xdr:rowOff>132840</xdr:rowOff>
    </xdr:from>
    <xdr:to>
      <xdr:col>12</xdr:col>
      <xdr:colOff>204120</xdr:colOff>
      <xdr:row>82</xdr:row>
      <xdr:rowOff>162000</xdr:rowOff>
    </xdr:to>
    <xdr:cxnSp>
      <xdr:nvCxnSpPr>
        <xdr:cNvPr id="211" name="Connecteur droit avec flèche 396"/>
        <xdr:cNvCxnSpPr/>
        <xdr:nvPr/>
      </xdr:nvCxnSpPr>
      <xdr:spPr>
        <a:xfrm flipV="1">
          <a:off x="13975560" y="18249480"/>
          <a:ext cx="152496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73</xdr:row>
      <xdr:rowOff>85320</xdr:rowOff>
    </xdr:from>
    <xdr:to>
      <xdr:col>14</xdr:col>
      <xdr:colOff>178920</xdr:colOff>
      <xdr:row>75</xdr:row>
      <xdr:rowOff>123480</xdr:rowOff>
    </xdr:to>
    <xdr:cxnSp>
      <xdr:nvCxnSpPr>
        <xdr:cNvPr id="212" name="Connecteur droit avec flèche 397"/>
        <xdr:cNvCxnSpPr/>
        <xdr:nvPr/>
      </xdr:nvCxnSpPr>
      <xdr:spPr>
        <a:xfrm flipV="1">
          <a:off x="16272720" y="16487280"/>
          <a:ext cx="12585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75</xdr:row>
      <xdr:rowOff>123120</xdr:rowOff>
    </xdr:from>
    <xdr:to>
      <xdr:col>14</xdr:col>
      <xdr:colOff>52200</xdr:colOff>
      <xdr:row>75</xdr:row>
      <xdr:rowOff>133200</xdr:rowOff>
    </xdr:to>
    <xdr:cxnSp>
      <xdr:nvCxnSpPr>
        <xdr:cNvPr id="213" name="Connecteur droit avec flèche 398"/>
        <xdr:cNvCxnSpPr/>
        <xdr:nvPr/>
      </xdr:nvCxnSpPr>
      <xdr:spPr>
        <a:xfrm>
          <a:off x="16197480" y="1690632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77</xdr:row>
      <xdr:rowOff>132480</xdr:rowOff>
    </xdr:from>
    <xdr:to>
      <xdr:col>14</xdr:col>
      <xdr:colOff>52560</xdr:colOff>
      <xdr:row>79</xdr:row>
      <xdr:rowOff>123120</xdr:rowOff>
    </xdr:to>
    <xdr:cxnSp>
      <xdr:nvCxnSpPr>
        <xdr:cNvPr id="214" name="Connecteur droit avec flèche 399"/>
        <xdr:cNvCxnSpPr/>
        <xdr:nvPr/>
      </xdr:nvCxnSpPr>
      <xdr:spPr>
        <a:xfrm flipV="1">
          <a:off x="16031880" y="17296560"/>
          <a:ext cx="137304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82</xdr:row>
      <xdr:rowOff>123120</xdr:rowOff>
    </xdr:from>
    <xdr:to>
      <xdr:col>14</xdr:col>
      <xdr:colOff>39600</xdr:colOff>
      <xdr:row>82</xdr:row>
      <xdr:rowOff>133200</xdr:rowOff>
    </xdr:to>
    <xdr:cxnSp>
      <xdr:nvCxnSpPr>
        <xdr:cNvPr id="215" name="Connecteur droit avec flèche 400"/>
        <xdr:cNvCxnSpPr/>
        <xdr:nvPr/>
      </xdr:nvCxnSpPr>
      <xdr:spPr>
        <a:xfrm>
          <a:off x="16222680" y="1823976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1014480</xdr:colOff>
      <xdr:row>80</xdr:row>
      <xdr:rowOff>105120</xdr:rowOff>
    </xdr:from>
    <xdr:to>
      <xdr:col>14</xdr:col>
      <xdr:colOff>77400</xdr:colOff>
      <xdr:row>80</xdr:row>
      <xdr:rowOff>133560</xdr:rowOff>
    </xdr:to>
    <xdr:cxnSp>
      <xdr:nvCxnSpPr>
        <xdr:cNvPr id="216" name="Connecteur droit avec flèche 401"/>
        <xdr:cNvCxnSpPr/>
        <xdr:nvPr/>
      </xdr:nvCxnSpPr>
      <xdr:spPr>
        <a:xfrm>
          <a:off x="16310520" y="17840520"/>
          <a:ext cx="111924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79</xdr:row>
      <xdr:rowOff>95400</xdr:rowOff>
    </xdr:from>
    <xdr:to>
      <xdr:col>14</xdr:col>
      <xdr:colOff>14400</xdr:colOff>
      <xdr:row>79</xdr:row>
      <xdr:rowOff>123840</xdr:rowOff>
    </xdr:to>
    <xdr:cxnSp>
      <xdr:nvCxnSpPr>
        <xdr:cNvPr id="217" name="Connecteur droit avec flèche 402"/>
        <xdr:cNvCxnSpPr/>
        <xdr:nvPr/>
      </xdr:nvCxnSpPr>
      <xdr:spPr>
        <a:xfrm>
          <a:off x="16121160" y="17640360"/>
          <a:ext cx="124560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81</xdr:row>
      <xdr:rowOff>161640</xdr:rowOff>
    </xdr:from>
    <xdr:to>
      <xdr:col>14</xdr:col>
      <xdr:colOff>77400</xdr:colOff>
      <xdr:row>82</xdr:row>
      <xdr:rowOff>123480</xdr:rowOff>
    </xdr:to>
    <xdr:cxnSp>
      <xdr:nvCxnSpPr>
        <xdr:cNvPr id="218" name="Connecteur droit avec flèche 403"/>
        <xdr:cNvCxnSpPr/>
        <xdr:nvPr/>
      </xdr:nvCxnSpPr>
      <xdr:spPr>
        <a:xfrm flipV="1">
          <a:off x="16222680" y="18087840"/>
          <a:ext cx="120708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38160</xdr:colOff>
      <xdr:row>73</xdr:row>
      <xdr:rowOff>85320</xdr:rowOff>
    </xdr:from>
    <xdr:to>
      <xdr:col>16</xdr:col>
      <xdr:colOff>204840</xdr:colOff>
      <xdr:row>73</xdr:row>
      <xdr:rowOff>95400</xdr:rowOff>
    </xdr:to>
    <xdr:cxnSp>
      <xdr:nvCxnSpPr>
        <xdr:cNvPr id="219" name="Connecteur droit avec flèche 404"/>
        <xdr:cNvCxnSpPr/>
        <xdr:nvPr/>
      </xdr:nvCxnSpPr>
      <xdr:spPr>
        <a:xfrm>
          <a:off x="18418320" y="16487280"/>
          <a:ext cx="11952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77</xdr:row>
      <xdr:rowOff>123120</xdr:rowOff>
    </xdr:from>
    <xdr:to>
      <xdr:col>16</xdr:col>
      <xdr:colOff>127800</xdr:colOff>
      <xdr:row>77</xdr:row>
      <xdr:rowOff>123840</xdr:rowOff>
    </xdr:to>
    <xdr:cxnSp>
      <xdr:nvCxnSpPr>
        <xdr:cNvPr id="220" name="Connecteur droit avec flèche 405"/>
        <xdr:cNvCxnSpPr/>
        <xdr:nvPr/>
      </xdr:nvCxnSpPr>
      <xdr:spPr>
        <a:xfrm>
          <a:off x="18354600" y="1728720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75</xdr:row>
      <xdr:rowOff>123120</xdr:rowOff>
    </xdr:from>
    <xdr:to>
      <xdr:col>16</xdr:col>
      <xdr:colOff>228960</xdr:colOff>
      <xdr:row>75</xdr:row>
      <xdr:rowOff>123840</xdr:rowOff>
    </xdr:to>
    <xdr:cxnSp>
      <xdr:nvCxnSpPr>
        <xdr:cNvPr id="221" name="Connecteur droit avec flèche 406"/>
        <xdr:cNvCxnSpPr/>
        <xdr:nvPr/>
      </xdr:nvCxnSpPr>
      <xdr:spPr>
        <a:xfrm>
          <a:off x="18480960" y="1690632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79</xdr:row>
      <xdr:rowOff>114480</xdr:rowOff>
    </xdr:from>
    <xdr:to>
      <xdr:col>16</xdr:col>
      <xdr:colOff>204480</xdr:colOff>
      <xdr:row>79</xdr:row>
      <xdr:rowOff>115200</xdr:rowOff>
    </xdr:to>
    <xdr:cxnSp>
      <xdr:nvCxnSpPr>
        <xdr:cNvPr id="222" name="Connecteur droit avec flèche 407"/>
        <xdr:cNvCxnSpPr/>
        <xdr:nvPr/>
      </xdr:nvCxnSpPr>
      <xdr:spPr>
        <a:xfrm>
          <a:off x="18468000" y="17659440"/>
          <a:ext cx="114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81</xdr:row>
      <xdr:rowOff>114120</xdr:rowOff>
    </xdr:from>
    <xdr:to>
      <xdr:col>16</xdr:col>
      <xdr:colOff>140760</xdr:colOff>
      <xdr:row>81</xdr:row>
      <xdr:rowOff>114840</xdr:rowOff>
    </xdr:to>
    <xdr:cxnSp>
      <xdr:nvCxnSpPr>
        <xdr:cNvPr id="223" name="Connecteur droit avec flèche 408"/>
        <xdr:cNvCxnSpPr/>
        <xdr:nvPr/>
      </xdr:nvCxnSpPr>
      <xdr:spPr>
        <a:xfrm>
          <a:off x="18380160" y="180403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82</xdr:row>
      <xdr:rowOff>123120</xdr:rowOff>
    </xdr:from>
    <xdr:to>
      <xdr:col>16</xdr:col>
      <xdr:colOff>127800</xdr:colOff>
      <xdr:row>82</xdr:row>
      <xdr:rowOff>123840</xdr:rowOff>
    </xdr:to>
    <xdr:cxnSp>
      <xdr:nvCxnSpPr>
        <xdr:cNvPr id="224" name="Connecteur droit avec flèche 409"/>
        <xdr:cNvCxnSpPr/>
        <xdr:nvPr/>
      </xdr:nvCxnSpPr>
      <xdr:spPr>
        <a:xfrm>
          <a:off x="18354600" y="1823976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80</xdr:row>
      <xdr:rowOff>123480</xdr:rowOff>
    </xdr:from>
    <xdr:to>
      <xdr:col>16</xdr:col>
      <xdr:colOff>89640</xdr:colOff>
      <xdr:row>80</xdr:row>
      <xdr:rowOff>124200</xdr:rowOff>
    </xdr:to>
    <xdr:cxnSp>
      <xdr:nvCxnSpPr>
        <xdr:cNvPr id="225" name="Connecteur droit avec flèche 410"/>
        <xdr:cNvCxnSpPr/>
        <xdr:nvPr/>
      </xdr:nvCxnSpPr>
      <xdr:spPr>
        <a:xfrm>
          <a:off x="18316800" y="17858880"/>
          <a:ext cx="11815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72</xdr:row>
      <xdr:rowOff>114120</xdr:rowOff>
    </xdr:from>
    <xdr:to>
      <xdr:col>16</xdr:col>
      <xdr:colOff>178920</xdr:colOff>
      <xdr:row>73</xdr:row>
      <xdr:rowOff>75960</xdr:rowOff>
    </xdr:to>
    <xdr:cxnSp>
      <xdr:nvCxnSpPr>
        <xdr:cNvPr id="226" name="Connecteur droit avec flèche 411"/>
        <xdr:cNvCxnSpPr/>
        <xdr:nvPr/>
      </xdr:nvCxnSpPr>
      <xdr:spPr>
        <a:xfrm flipV="1">
          <a:off x="18405000" y="16325640"/>
          <a:ext cx="118260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74</xdr:row>
      <xdr:rowOff>142200</xdr:rowOff>
    </xdr:from>
    <xdr:to>
      <xdr:col>16</xdr:col>
      <xdr:colOff>228960</xdr:colOff>
      <xdr:row>75</xdr:row>
      <xdr:rowOff>94680</xdr:rowOff>
    </xdr:to>
    <xdr:cxnSp>
      <xdr:nvCxnSpPr>
        <xdr:cNvPr id="227" name="Connecteur droit avec flèche 412"/>
        <xdr:cNvCxnSpPr/>
        <xdr:nvPr/>
      </xdr:nvCxnSpPr>
      <xdr:spPr>
        <a:xfrm flipV="1">
          <a:off x="18480960" y="16734600"/>
          <a:ext cx="11566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76</xdr:row>
      <xdr:rowOff>123120</xdr:rowOff>
    </xdr:from>
    <xdr:to>
      <xdr:col>16</xdr:col>
      <xdr:colOff>165960</xdr:colOff>
      <xdr:row>77</xdr:row>
      <xdr:rowOff>95040</xdr:rowOff>
    </xdr:to>
    <xdr:cxnSp>
      <xdr:nvCxnSpPr>
        <xdr:cNvPr id="228" name="Connecteur droit avec flèche 413"/>
        <xdr:cNvCxnSpPr/>
        <xdr:nvPr/>
      </xdr:nvCxnSpPr>
      <xdr:spPr>
        <a:xfrm flipV="1">
          <a:off x="18354600" y="17096760"/>
          <a:ext cx="12200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50760</xdr:colOff>
      <xdr:row>78</xdr:row>
      <xdr:rowOff>142200</xdr:rowOff>
    </xdr:from>
    <xdr:to>
      <xdr:col>16</xdr:col>
      <xdr:colOff>254160</xdr:colOff>
      <xdr:row>79</xdr:row>
      <xdr:rowOff>75600</xdr:rowOff>
    </xdr:to>
    <xdr:cxnSp>
      <xdr:nvCxnSpPr>
        <xdr:cNvPr id="229" name="Connecteur droit avec flèche 414"/>
        <xdr:cNvCxnSpPr/>
        <xdr:nvPr/>
      </xdr:nvCxnSpPr>
      <xdr:spPr>
        <a:xfrm flipV="1">
          <a:off x="18430920" y="17496720"/>
          <a:ext cx="1231920" cy="124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1358280</xdr:colOff>
      <xdr:row>87</xdr:row>
      <xdr:rowOff>74880</xdr:rowOff>
    </xdr:from>
    <xdr:to>
      <xdr:col>12</xdr:col>
      <xdr:colOff>369360</xdr:colOff>
      <xdr:row>94</xdr:row>
      <xdr:rowOff>84960</xdr:rowOff>
    </xdr:to>
    <xdr:cxnSp>
      <xdr:nvCxnSpPr>
        <xdr:cNvPr id="230" name="Connecteur droit avec flèche 415"/>
        <xdr:cNvCxnSpPr/>
        <xdr:nvPr/>
      </xdr:nvCxnSpPr>
      <xdr:spPr>
        <a:xfrm flipV="1">
          <a:off x="13887000" y="19144080"/>
          <a:ext cx="1778760" cy="1343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91</xdr:row>
      <xdr:rowOff>47520</xdr:rowOff>
    </xdr:from>
    <xdr:to>
      <xdr:col>12</xdr:col>
      <xdr:colOff>140760</xdr:colOff>
      <xdr:row>94</xdr:row>
      <xdr:rowOff>85320</xdr:rowOff>
    </xdr:to>
    <xdr:cxnSp>
      <xdr:nvCxnSpPr>
        <xdr:cNvPr id="231" name="Connecteur droit avec flèche 416"/>
        <xdr:cNvCxnSpPr/>
        <xdr:nvPr/>
      </xdr:nvCxnSpPr>
      <xdr:spPr>
        <a:xfrm flipV="1">
          <a:off x="13899240" y="19878480"/>
          <a:ext cx="1537920" cy="609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1409400</xdr:colOff>
      <xdr:row>92</xdr:row>
      <xdr:rowOff>57240</xdr:rowOff>
    </xdr:from>
    <xdr:to>
      <xdr:col>12</xdr:col>
      <xdr:colOff>331200</xdr:colOff>
      <xdr:row>94</xdr:row>
      <xdr:rowOff>123480</xdr:rowOff>
    </xdr:to>
    <xdr:cxnSp>
      <xdr:nvCxnSpPr>
        <xdr:cNvPr id="232" name="Connecteur droit avec flèche 417"/>
        <xdr:cNvCxnSpPr/>
        <xdr:nvPr/>
      </xdr:nvCxnSpPr>
      <xdr:spPr>
        <a:xfrm flipV="1">
          <a:off x="13938120" y="20078640"/>
          <a:ext cx="1689480" cy="447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94</xdr:row>
      <xdr:rowOff>75240</xdr:rowOff>
    </xdr:from>
    <xdr:to>
      <xdr:col>12</xdr:col>
      <xdr:colOff>178920</xdr:colOff>
      <xdr:row>94</xdr:row>
      <xdr:rowOff>114120</xdr:rowOff>
    </xdr:to>
    <xdr:cxnSp>
      <xdr:nvCxnSpPr>
        <xdr:cNvPr id="233" name="Connecteur droit avec flèche 418"/>
        <xdr:cNvCxnSpPr/>
        <xdr:nvPr/>
      </xdr:nvCxnSpPr>
      <xdr:spPr>
        <a:xfrm flipV="1">
          <a:off x="13950360" y="20477880"/>
          <a:ext cx="1524960" cy="3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926280</xdr:colOff>
      <xdr:row>85</xdr:row>
      <xdr:rowOff>28080</xdr:rowOff>
    </xdr:from>
    <xdr:to>
      <xdr:col>14</xdr:col>
      <xdr:colOff>127080</xdr:colOff>
      <xdr:row>87</xdr:row>
      <xdr:rowOff>75600</xdr:rowOff>
    </xdr:to>
    <xdr:cxnSp>
      <xdr:nvCxnSpPr>
        <xdr:cNvPr id="234" name="Connecteur droit avec flèche 419"/>
        <xdr:cNvCxnSpPr/>
        <xdr:nvPr/>
      </xdr:nvCxnSpPr>
      <xdr:spPr>
        <a:xfrm flipV="1">
          <a:off x="16222320" y="18716040"/>
          <a:ext cx="125712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87</xdr:row>
      <xdr:rowOff>75240</xdr:rowOff>
    </xdr:from>
    <xdr:to>
      <xdr:col>14</xdr:col>
      <xdr:colOff>25920</xdr:colOff>
      <xdr:row>87</xdr:row>
      <xdr:rowOff>75960</xdr:rowOff>
    </xdr:to>
    <xdr:cxnSp>
      <xdr:nvCxnSpPr>
        <xdr:cNvPr id="235" name="Connecteur droit avec flèche 420"/>
        <xdr:cNvCxnSpPr/>
        <xdr:nvPr/>
      </xdr:nvCxnSpPr>
      <xdr:spPr>
        <a:xfrm>
          <a:off x="16170840" y="19144440"/>
          <a:ext cx="1207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89</xdr:row>
      <xdr:rowOff>75600</xdr:rowOff>
    </xdr:from>
    <xdr:to>
      <xdr:col>14</xdr:col>
      <xdr:colOff>26640</xdr:colOff>
      <xdr:row>91</xdr:row>
      <xdr:rowOff>75960</xdr:rowOff>
    </xdr:to>
    <xdr:cxnSp>
      <xdr:nvCxnSpPr>
        <xdr:cNvPr id="236" name="Connecteur droit avec flèche 421"/>
        <xdr:cNvCxnSpPr/>
        <xdr:nvPr/>
      </xdr:nvCxnSpPr>
      <xdr:spPr>
        <a:xfrm flipV="1">
          <a:off x="16019640" y="19525680"/>
          <a:ext cx="13593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94</xdr:row>
      <xdr:rowOff>75600</xdr:rowOff>
    </xdr:from>
    <xdr:to>
      <xdr:col>14</xdr:col>
      <xdr:colOff>14040</xdr:colOff>
      <xdr:row>94</xdr:row>
      <xdr:rowOff>76320</xdr:rowOff>
    </xdr:to>
    <xdr:cxnSp>
      <xdr:nvCxnSpPr>
        <xdr:cNvPr id="237" name="Connecteur droit avec flèche 422"/>
        <xdr:cNvCxnSpPr/>
        <xdr:nvPr/>
      </xdr:nvCxnSpPr>
      <xdr:spPr>
        <a:xfrm>
          <a:off x="16170840" y="20478240"/>
          <a:ext cx="1195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92</xdr:row>
      <xdr:rowOff>47520</xdr:rowOff>
    </xdr:from>
    <xdr:to>
      <xdr:col>14</xdr:col>
      <xdr:colOff>26280</xdr:colOff>
      <xdr:row>92</xdr:row>
      <xdr:rowOff>57600</xdr:rowOff>
    </xdr:to>
    <xdr:cxnSp>
      <xdr:nvCxnSpPr>
        <xdr:cNvPr id="238" name="Connecteur droit avec flèche 423"/>
        <xdr:cNvCxnSpPr/>
        <xdr:nvPr/>
      </xdr:nvCxnSpPr>
      <xdr:spPr>
        <a:xfrm>
          <a:off x="16272360" y="20068920"/>
          <a:ext cx="1106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774000</xdr:colOff>
      <xdr:row>91</xdr:row>
      <xdr:rowOff>38160</xdr:rowOff>
    </xdr:from>
    <xdr:to>
      <xdr:col>13</xdr:col>
      <xdr:colOff>1004400</xdr:colOff>
      <xdr:row>91</xdr:row>
      <xdr:rowOff>67320</xdr:rowOff>
    </xdr:to>
    <xdr:cxnSp>
      <xdr:nvCxnSpPr>
        <xdr:cNvPr id="239" name="Connecteur droit avec flèche 424"/>
        <xdr:cNvCxnSpPr/>
        <xdr:nvPr/>
      </xdr:nvCxnSpPr>
      <xdr:spPr>
        <a:xfrm>
          <a:off x="16070040" y="19869120"/>
          <a:ext cx="125856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93</xdr:row>
      <xdr:rowOff>94680</xdr:rowOff>
    </xdr:from>
    <xdr:to>
      <xdr:col>14</xdr:col>
      <xdr:colOff>52200</xdr:colOff>
      <xdr:row>94</xdr:row>
      <xdr:rowOff>75960</xdr:rowOff>
    </xdr:to>
    <xdr:cxnSp>
      <xdr:nvCxnSpPr>
        <xdr:cNvPr id="240" name="Connecteur droit avec flèche 425"/>
        <xdr:cNvCxnSpPr/>
        <xdr:nvPr/>
      </xdr:nvCxnSpPr>
      <xdr:spPr>
        <a:xfrm flipV="1">
          <a:off x="16170840" y="20306880"/>
          <a:ext cx="123372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85</xdr:row>
      <xdr:rowOff>28440</xdr:rowOff>
    </xdr:from>
    <xdr:to>
      <xdr:col>16</xdr:col>
      <xdr:colOff>153360</xdr:colOff>
      <xdr:row>85</xdr:row>
      <xdr:rowOff>48240</xdr:rowOff>
    </xdr:to>
    <xdr:cxnSp>
      <xdr:nvCxnSpPr>
        <xdr:cNvPr id="241" name="Connecteur droit avec flèche 426"/>
        <xdr:cNvCxnSpPr/>
        <xdr:nvPr/>
      </xdr:nvCxnSpPr>
      <xdr:spPr>
        <a:xfrm>
          <a:off x="18354960" y="18716400"/>
          <a:ext cx="12070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89</xdr:row>
      <xdr:rowOff>56880</xdr:rowOff>
    </xdr:from>
    <xdr:to>
      <xdr:col>16</xdr:col>
      <xdr:colOff>89640</xdr:colOff>
      <xdr:row>89</xdr:row>
      <xdr:rowOff>57600</xdr:rowOff>
    </xdr:to>
    <xdr:cxnSp>
      <xdr:nvCxnSpPr>
        <xdr:cNvPr id="242" name="Connecteur droit avec flèche 427"/>
        <xdr:cNvCxnSpPr/>
        <xdr:nvPr/>
      </xdr:nvCxnSpPr>
      <xdr:spPr>
        <a:xfrm>
          <a:off x="18316800" y="19506960"/>
          <a:ext cx="11815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87</xdr:row>
      <xdr:rowOff>66600</xdr:rowOff>
    </xdr:from>
    <xdr:to>
      <xdr:col>16</xdr:col>
      <xdr:colOff>191880</xdr:colOff>
      <xdr:row>87</xdr:row>
      <xdr:rowOff>67320</xdr:rowOff>
    </xdr:to>
    <xdr:cxnSp>
      <xdr:nvCxnSpPr>
        <xdr:cNvPr id="243" name="Connecteur droit avec flèche 428"/>
        <xdr:cNvCxnSpPr/>
        <xdr:nvPr/>
      </xdr:nvCxnSpPr>
      <xdr:spPr>
        <a:xfrm>
          <a:off x="18431280" y="191358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50760</xdr:colOff>
      <xdr:row>91</xdr:row>
      <xdr:rowOff>47520</xdr:rowOff>
    </xdr:from>
    <xdr:to>
      <xdr:col>16</xdr:col>
      <xdr:colOff>178920</xdr:colOff>
      <xdr:row>91</xdr:row>
      <xdr:rowOff>48240</xdr:rowOff>
    </xdr:to>
    <xdr:cxnSp>
      <xdr:nvCxnSpPr>
        <xdr:cNvPr id="244" name="Connecteur droit avec flèche 429"/>
        <xdr:cNvCxnSpPr/>
        <xdr:nvPr/>
      </xdr:nvCxnSpPr>
      <xdr:spPr>
        <a:xfrm>
          <a:off x="18430920" y="1987848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93</xdr:row>
      <xdr:rowOff>56880</xdr:rowOff>
    </xdr:from>
    <xdr:to>
      <xdr:col>16</xdr:col>
      <xdr:colOff>89280</xdr:colOff>
      <xdr:row>93</xdr:row>
      <xdr:rowOff>57600</xdr:rowOff>
    </xdr:to>
    <xdr:cxnSp>
      <xdr:nvCxnSpPr>
        <xdr:cNvPr id="245" name="Connecteur droit avec flèche 430"/>
        <xdr:cNvCxnSpPr/>
        <xdr:nvPr/>
      </xdr:nvCxnSpPr>
      <xdr:spPr>
        <a:xfrm>
          <a:off x="18354960" y="20269080"/>
          <a:ext cx="1143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94</xdr:row>
      <xdr:rowOff>75600</xdr:rowOff>
    </xdr:from>
    <xdr:to>
      <xdr:col>16</xdr:col>
      <xdr:colOff>89640</xdr:colOff>
      <xdr:row>94</xdr:row>
      <xdr:rowOff>76320</xdr:rowOff>
    </xdr:to>
    <xdr:cxnSp>
      <xdr:nvCxnSpPr>
        <xdr:cNvPr id="246" name="Connecteur droit avec flèche 431"/>
        <xdr:cNvCxnSpPr/>
        <xdr:nvPr/>
      </xdr:nvCxnSpPr>
      <xdr:spPr>
        <a:xfrm>
          <a:off x="18316800" y="20478240"/>
          <a:ext cx="11815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92</xdr:row>
      <xdr:rowOff>57240</xdr:rowOff>
    </xdr:from>
    <xdr:to>
      <xdr:col>16</xdr:col>
      <xdr:colOff>52200</xdr:colOff>
      <xdr:row>92</xdr:row>
      <xdr:rowOff>57960</xdr:rowOff>
    </xdr:to>
    <xdr:cxnSp>
      <xdr:nvCxnSpPr>
        <xdr:cNvPr id="247" name="Connecteur droit avec flèche 432"/>
        <xdr:cNvCxnSpPr/>
        <xdr:nvPr/>
      </xdr:nvCxnSpPr>
      <xdr:spPr>
        <a:xfrm>
          <a:off x="18291240" y="200786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84</xdr:row>
      <xdr:rowOff>56520</xdr:rowOff>
    </xdr:from>
    <xdr:to>
      <xdr:col>16</xdr:col>
      <xdr:colOff>140760</xdr:colOff>
      <xdr:row>85</xdr:row>
      <xdr:rowOff>28080</xdr:rowOff>
    </xdr:to>
    <xdr:cxnSp>
      <xdr:nvCxnSpPr>
        <xdr:cNvPr id="248" name="Connecteur droit avec flèche 433"/>
        <xdr:cNvCxnSpPr/>
        <xdr:nvPr/>
      </xdr:nvCxnSpPr>
      <xdr:spPr>
        <a:xfrm flipV="1">
          <a:off x="18354960" y="18554040"/>
          <a:ext cx="119448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86</xdr:row>
      <xdr:rowOff>75600</xdr:rowOff>
    </xdr:from>
    <xdr:to>
      <xdr:col>16</xdr:col>
      <xdr:colOff>191880</xdr:colOff>
      <xdr:row>87</xdr:row>
      <xdr:rowOff>37800</xdr:rowOff>
    </xdr:to>
    <xdr:cxnSp>
      <xdr:nvCxnSpPr>
        <xdr:cNvPr id="249" name="Connecteur droit avec flèche 434"/>
        <xdr:cNvCxnSpPr/>
        <xdr:nvPr/>
      </xdr:nvCxnSpPr>
      <xdr:spPr>
        <a:xfrm flipV="1">
          <a:off x="18431280" y="1895400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88</xdr:row>
      <xdr:rowOff>75600</xdr:rowOff>
    </xdr:from>
    <xdr:to>
      <xdr:col>16</xdr:col>
      <xdr:colOff>127800</xdr:colOff>
      <xdr:row>89</xdr:row>
      <xdr:rowOff>47520</xdr:rowOff>
    </xdr:to>
    <xdr:cxnSp>
      <xdr:nvCxnSpPr>
        <xdr:cNvPr id="250" name="Connecteur droit avec flèche 435"/>
        <xdr:cNvCxnSpPr/>
        <xdr:nvPr/>
      </xdr:nvCxnSpPr>
      <xdr:spPr>
        <a:xfrm flipV="1">
          <a:off x="18303480" y="19335240"/>
          <a:ext cx="12330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90</xdr:row>
      <xdr:rowOff>75240</xdr:rowOff>
    </xdr:from>
    <xdr:to>
      <xdr:col>16</xdr:col>
      <xdr:colOff>216720</xdr:colOff>
      <xdr:row>91</xdr:row>
      <xdr:rowOff>28080</xdr:rowOff>
    </xdr:to>
    <xdr:cxnSp>
      <xdr:nvCxnSpPr>
        <xdr:cNvPr id="251" name="Connecteur droit avec flèche 436"/>
        <xdr:cNvCxnSpPr/>
        <xdr:nvPr/>
      </xdr:nvCxnSpPr>
      <xdr:spPr>
        <a:xfrm flipV="1">
          <a:off x="18405000" y="19715760"/>
          <a:ext cx="122040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99</xdr:row>
      <xdr:rowOff>94320</xdr:rowOff>
    </xdr:from>
    <xdr:to>
      <xdr:col>12</xdr:col>
      <xdr:colOff>331560</xdr:colOff>
      <xdr:row>106</xdr:row>
      <xdr:rowOff>104400</xdr:rowOff>
    </xdr:to>
    <xdr:cxnSp>
      <xdr:nvCxnSpPr>
        <xdr:cNvPr id="252" name="Connecteur droit avec flèche 437"/>
        <xdr:cNvCxnSpPr/>
        <xdr:nvPr/>
      </xdr:nvCxnSpPr>
      <xdr:spPr>
        <a:xfrm flipV="1">
          <a:off x="13848120" y="21449520"/>
          <a:ext cx="1779840" cy="1343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103</xdr:row>
      <xdr:rowOff>66240</xdr:rowOff>
    </xdr:from>
    <xdr:to>
      <xdr:col>12</xdr:col>
      <xdr:colOff>102600</xdr:colOff>
      <xdr:row>106</xdr:row>
      <xdr:rowOff>104400</xdr:rowOff>
    </xdr:to>
    <xdr:cxnSp>
      <xdr:nvCxnSpPr>
        <xdr:cNvPr id="253" name="Connecteur droit avec flèche 438"/>
        <xdr:cNvCxnSpPr/>
        <xdr:nvPr/>
      </xdr:nvCxnSpPr>
      <xdr:spPr>
        <a:xfrm flipV="1">
          <a:off x="13848120" y="22183200"/>
          <a:ext cx="155088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104</xdr:row>
      <xdr:rowOff>75240</xdr:rowOff>
    </xdr:from>
    <xdr:to>
      <xdr:col>12</xdr:col>
      <xdr:colOff>293400</xdr:colOff>
      <xdr:row>106</xdr:row>
      <xdr:rowOff>142560</xdr:rowOff>
    </xdr:to>
    <xdr:cxnSp>
      <xdr:nvCxnSpPr>
        <xdr:cNvPr id="254" name="Connecteur droit avec flèche 439"/>
        <xdr:cNvCxnSpPr/>
        <xdr:nvPr/>
      </xdr:nvCxnSpPr>
      <xdr:spPr>
        <a:xfrm flipV="1">
          <a:off x="13899240" y="22382640"/>
          <a:ext cx="1690560" cy="448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106</xdr:row>
      <xdr:rowOff>94680</xdr:rowOff>
    </xdr:from>
    <xdr:to>
      <xdr:col>12</xdr:col>
      <xdr:colOff>140760</xdr:colOff>
      <xdr:row>106</xdr:row>
      <xdr:rowOff>133200</xdr:rowOff>
    </xdr:to>
    <xdr:cxnSp>
      <xdr:nvCxnSpPr>
        <xdr:cNvPr id="255" name="Connecteur droit avec flèche 440"/>
        <xdr:cNvCxnSpPr/>
        <xdr:nvPr/>
      </xdr:nvCxnSpPr>
      <xdr:spPr>
        <a:xfrm flipV="1">
          <a:off x="13899240" y="22783320"/>
          <a:ext cx="15379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875160</xdr:colOff>
      <xdr:row>97</xdr:row>
      <xdr:rowOff>56520</xdr:rowOff>
    </xdr:from>
    <xdr:to>
      <xdr:col>14</xdr:col>
      <xdr:colOff>102600</xdr:colOff>
      <xdr:row>99</xdr:row>
      <xdr:rowOff>84960</xdr:rowOff>
    </xdr:to>
    <xdr:cxnSp>
      <xdr:nvCxnSpPr>
        <xdr:cNvPr id="256" name="Connecteur droit avec flèche 441"/>
        <xdr:cNvCxnSpPr/>
        <xdr:nvPr/>
      </xdr:nvCxnSpPr>
      <xdr:spPr>
        <a:xfrm flipV="1">
          <a:off x="16171200" y="21030480"/>
          <a:ext cx="1283760" cy="410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99</xdr:row>
      <xdr:rowOff>75600</xdr:rowOff>
    </xdr:from>
    <xdr:to>
      <xdr:col>13</xdr:col>
      <xdr:colOff>1016640</xdr:colOff>
      <xdr:row>99</xdr:row>
      <xdr:rowOff>95400</xdr:rowOff>
    </xdr:to>
    <xdr:cxnSp>
      <xdr:nvCxnSpPr>
        <xdr:cNvPr id="257" name="Connecteur droit avec flèche 442"/>
        <xdr:cNvCxnSpPr/>
        <xdr:nvPr/>
      </xdr:nvCxnSpPr>
      <xdr:spPr>
        <a:xfrm>
          <a:off x="16121160" y="21430800"/>
          <a:ext cx="12196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101</xdr:row>
      <xdr:rowOff>84960</xdr:rowOff>
    </xdr:from>
    <xdr:to>
      <xdr:col>13</xdr:col>
      <xdr:colOff>1016640</xdr:colOff>
      <xdr:row>103</xdr:row>
      <xdr:rowOff>95040</xdr:rowOff>
    </xdr:to>
    <xdr:cxnSp>
      <xdr:nvCxnSpPr>
        <xdr:cNvPr id="258" name="Connecteur droit avec flèche 443"/>
        <xdr:cNvCxnSpPr/>
        <xdr:nvPr/>
      </xdr:nvCxnSpPr>
      <xdr:spPr>
        <a:xfrm flipV="1">
          <a:off x="15981480" y="21821040"/>
          <a:ext cx="135936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106</xdr:row>
      <xdr:rowOff>75600</xdr:rowOff>
    </xdr:from>
    <xdr:to>
      <xdr:col>13</xdr:col>
      <xdr:colOff>990720</xdr:colOff>
      <xdr:row>106</xdr:row>
      <xdr:rowOff>95040</xdr:rowOff>
    </xdr:to>
    <xdr:cxnSp>
      <xdr:nvCxnSpPr>
        <xdr:cNvPr id="259" name="Connecteur droit avec flèche 444"/>
        <xdr:cNvCxnSpPr/>
        <xdr:nvPr/>
      </xdr:nvCxnSpPr>
      <xdr:spPr>
        <a:xfrm>
          <a:off x="16132680" y="22764240"/>
          <a:ext cx="118224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939600</xdr:colOff>
      <xdr:row>104</xdr:row>
      <xdr:rowOff>66960</xdr:rowOff>
    </xdr:from>
    <xdr:to>
      <xdr:col>14</xdr:col>
      <xdr:colOff>1080</xdr:colOff>
      <xdr:row>104</xdr:row>
      <xdr:rowOff>86040</xdr:rowOff>
    </xdr:to>
    <xdr:cxnSp>
      <xdr:nvCxnSpPr>
        <xdr:cNvPr id="260" name="Connecteur droit avec flèche 445"/>
        <xdr:cNvCxnSpPr/>
        <xdr:nvPr/>
      </xdr:nvCxnSpPr>
      <xdr:spPr>
        <a:xfrm>
          <a:off x="16235640" y="22374360"/>
          <a:ext cx="11178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103</xdr:row>
      <xdr:rowOff>57240</xdr:rowOff>
    </xdr:from>
    <xdr:to>
      <xdr:col>13</xdr:col>
      <xdr:colOff>978480</xdr:colOff>
      <xdr:row>103</xdr:row>
      <xdr:rowOff>95760</xdr:rowOff>
    </xdr:to>
    <xdr:cxnSp>
      <xdr:nvCxnSpPr>
        <xdr:cNvPr id="261" name="Connecteur droit avec flèche 446"/>
        <xdr:cNvCxnSpPr/>
        <xdr:nvPr/>
      </xdr:nvCxnSpPr>
      <xdr:spPr>
        <a:xfrm>
          <a:off x="16031880" y="22174200"/>
          <a:ext cx="127080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105</xdr:row>
      <xdr:rowOff>122760</xdr:rowOff>
    </xdr:from>
    <xdr:to>
      <xdr:col>14</xdr:col>
      <xdr:colOff>14040</xdr:colOff>
      <xdr:row>106</xdr:row>
      <xdr:rowOff>75600</xdr:rowOff>
    </xdr:to>
    <xdr:cxnSp>
      <xdr:nvCxnSpPr>
        <xdr:cNvPr id="262" name="Connecteur droit avec flèche 447"/>
        <xdr:cNvCxnSpPr/>
        <xdr:nvPr/>
      </xdr:nvCxnSpPr>
      <xdr:spPr>
        <a:xfrm flipV="1">
          <a:off x="16132680" y="22620960"/>
          <a:ext cx="12337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97</xdr:row>
      <xdr:rowOff>56880</xdr:rowOff>
    </xdr:from>
    <xdr:to>
      <xdr:col>16</xdr:col>
      <xdr:colOff>127800</xdr:colOff>
      <xdr:row>97</xdr:row>
      <xdr:rowOff>66960</xdr:rowOff>
    </xdr:to>
    <xdr:cxnSp>
      <xdr:nvCxnSpPr>
        <xdr:cNvPr id="263" name="Connecteur droit avec flèche 448"/>
        <xdr:cNvCxnSpPr/>
        <xdr:nvPr/>
      </xdr:nvCxnSpPr>
      <xdr:spPr>
        <a:xfrm>
          <a:off x="18341640" y="21030840"/>
          <a:ext cx="1194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101</xdr:row>
      <xdr:rowOff>75600</xdr:rowOff>
    </xdr:from>
    <xdr:to>
      <xdr:col>16</xdr:col>
      <xdr:colOff>65160</xdr:colOff>
      <xdr:row>101</xdr:row>
      <xdr:rowOff>76320</xdr:rowOff>
    </xdr:to>
    <xdr:cxnSp>
      <xdr:nvCxnSpPr>
        <xdr:cNvPr id="264" name="Connecteur droit avec flèche 449"/>
        <xdr:cNvCxnSpPr/>
        <xdr:nvPr/>
      </xdr:nvCxnSpPr>
      <xdr:spPr>
        <a:xfrm>
          <a:off x="18303840" y="2181168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99</xdr:row>
      <xdr:rowOff>75240</xdr:rowOff>
    </xdr:from>
    <xdr:to>
      <xdr:col>16</xdr:col>
      <xdr:colOff>153360</xdr:colOff>
      <xdr:row>99</xdr:row>
      <xdr:rowOff>75960</xdr:rowOff>
    </xdr:to>
    <xdr:cxnSp>
      <xdr:nvCxnSpPr>
        <xdr:cNvPr id="265" name="Connecteur droit avec flèche 450"/>
        <xdr:cNvCxnSpPr/>
        <xdr:nvPr/>
      </xdr:nvCxnSpPr>
      <xdr:spPr>
        <a:xfrm>
          <a:off x="18404640" y="214304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103</xdr:row>
      <xdr:rowOff>66600</xdr:rowOff>
    </xdr:from>
    <xdr:to>
      <xdr:col>16</xdr:col>
      <xdr:colOff>140760</xdr:colOff>
      <xdr:row>103</xdr:row>
      <xdr:rowOff>75960</xdr:rowOff>
    </xdr:to>
    <xdr:cxnSp>
      <xdr:nvCxnSpPr>
        <xdr:cNvPr id="266" name="Connecteur droit avec flèche 451"/>
        <xdr:cNvCxnSpPr/>
        <xdr:nvPr/>
      </xdr:nvCxnSpPr>
      <xdr:spPr>
        <a:xfrm>
          <a:off x="18380160" y="22183560"/>
          <a:ext cx="1169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105</xdr:row>
      <xdr:rowOff>56880</xdr:rowOff>
    </xdr:from>
    <xdr:to>
      <xdr:col>16</xdr:col>
      <xdr:colOff>76680</xdr:colOff>
      <xdr:row>105</xdr:row>
      <xdr:rowOff>66960</xdr:rowOff>
    </xdr:to>
    <xdr:cxnSp>
      <xdr:nvCxnSpPr>
        <xdr:cNvPr id="267" name="Connecteur droit avec flèche 452"/>
        <xdr:cNvCxnSpPr/>
        <xdr:nvPr/>
      </xdr:nvCxnSpPr>
      <xdr:spPr>
        <a:xfrm>
          <a:off x="18316440" y="22555080"/>
          <a:ext cx="1168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106</xdr:row>
      <xdr:rowOff>75600</xdr:rowOff>
    </xdr:from>
    <xdr:to>
      <xdr:col>16</xdr:col>
      <xdr:colOff>65160</xdr:colOff>
      <xdr:row>106</xdr:row>
      <xdr:rowOff>76320</xdr:rowOff>
    </xdr:to>
    <xdr:cxnSp>
      <xdr:nvCxnSpPr>
        <xdr:cNvPr id="268" name="Connecteur droit avec flèche 453"/>
        <xdr:cNvCxnSpPr/>
        <xdr:nvPr/>
      </xdr:nvCxnSpPr>
      <xdr:spPr>
        <a:xfrm>
          <a:off x="18303840" y="2276424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104</xdr:row>
      <xdr:rowOff>75600</xdr:rowOff>
    </xdr:from>
    <xdr:to>
      <xdr:col>16</xdr:col>
      <xdr:colOff>1080</xdr:colOff>
      <xdr:row>104</xdr:row>
      <xdr:rowOff>76320</xdr:rowOff>
    </xdr:to>
    <xdr:cxnSp>
      <xdr:nvCxnSpPr>
        <xdr:cNvPr id="269" name="Connecteur droit avec flèche 454"/>
        <xdr:cNvCxnSpPr/>
        <xdr:nvPr/>
      </xdr:nvCxnSpPr>
      <xdr:spPr>
        <a:xfrm>
          <a:off x="18253440" y="2238300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96</xdr:row>
      <xdr:rowOff>56880</xdr:rowOff>
    </xdr:from>
    <xdr:to>
      <xdr:col>16</xdr:col>
      <xdr:colOff>102600</xdr:colOff>
      <xdr:row>97</xdr:row>
      <xdr:rowOff>38160</xdr:rowOff>
    </xdr:to>
    <xdr:cxnSp>
      <xdr:nvCxnSpPr>
        <xdr:cNvPr id="270" name="Connecteur droit avec flèche 455"/>
        <xdr:cNvCxnSpPr/>
        <xdr:nvPr/>
      </xdr:nvCxnSpPr>
      <xdr:spPr>
        <a:xfrm flipV="1">
          <a:off x="18316800" y="20840400"/>
          <a:ext cx="119448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98</xdr:row>
      <xdr:rowOff>85320</xdr:rowOff>
    </xdr:from>
    <xdr:to>
      <xdr:col>16</xdr:col>
      <xdr:colOff>153360</xdr:colOff>
      <xdr:row>99</xdr:row>
      <xdr:rowOff>47520</xdr:rowOff>
    </xdr:to>
    <xdr:cxnSp>
      <xdr:nvCxnSpPr>
        <xdr:cNvPr id="271" name="Connecteur droit avec flèche 456"/>
        <xdr:cNvCxnSpPr/>
        <xdr:nvPr/>
      </xdr:nvCxnSpPr>
      <xdr:spPr>
        <a:xfrm flipV="1">
          <a:off x="18404640" y="21249720"/>
          <a:ext cx="11574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100</xdr:row>
      <xdr:rowOff>94680</xdr:rowOff>
    </xdr:from>
    <xdr:to>
      <xdr:col>16</xdr:col>
      <xdr:colOff>89280</xdr:colOff>
      <xdr:row>101</xdr:row>
      <xdr:rowOff>66600</xdr:rowOff>
    </xdr:to>
    <xdr:cxnSp>
      <xdr:nvCxnSpPr>
        <xdr:cNvPr id="272" name="Connecteur droit avec flèche 457"/>
        <xdr:cNvCxnSpPr/>
        <xdr:nvPr/>
      </xdr:nvCxnSpPr>
      <xdr:spPr>
        <a:xfrm flipV="1">
          <a:off x="18265680" y="21640320"/>
          <a:ext cx="12322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102</xdr:row>
      <xdr:rowOff>84960</xdr:rowOff>
    </xdr:from>
    <xdr:to>
      <xdr:col>16</xdr:col>
      <xdr:colOff>191880</xdr:colOff>
      <xdr:row>103</xdr:row>
      <xdr:rowOff>37800</xdr:rowOff>
    </xdr:to>
    <xdr:cxnSp>
      <xdr:nvCxnSpPr>
        <xdr:cNvPr id="273" name="Connecteur droit avec flèche 458"/>
        <xdr:cNvCxnSpPr/>
        <xdr:nvPr/>
      </xdr:nvCxnSpPr>
      <xdr:spPr>
        <a:xfrm flipV="1">
          <a:off x="18354960" y="22011480"/>
          <a:ext cx="124560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1293840</xdr:colOff>
      <xdr:row>123</xdr:row>
      <xdr:rowOff>114120</xdr:rowOff>
    </xdr:from>
    <xdr:to>
      <xdr:col>12</xdr:col>
      <xdr:colOff>304920</xdr:colOff>
      <xdr:row>130</xdr:row>
      <xdr:rowOff>114480</xdr:rowOff>
    </xdr:to>
    <xdr:cxnSp>
      <xdr:nvCxnSpPr>
        <xdr:cNvPr id="274" name="Connecteur droit avec flèche 459"/>
        <xdr:cNvCxnSpPr/>
        <xdr:nvPr/>
      </xdr:nvCxnSpPr>
      <xdr:spPr>
        <a:xfrm flipV="1">
          <a:off x="13822560" y="26041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1294200</xdr:colOff>
      <xdr:row>127</xdr:row>
      <xdr:rowOff>75240</xdr:rowOff>
    </xdr:from>
    <xdr:to>
      <xdr:col>12</xdr:col>
      <xdr:colOff>77400</xdr:colOff>
      <xdr:row>130</xdr:row>
      <xdr:rowOff>114120</xdr:rowOff>
    </xdr:to>
    <xdr:cxnSp>
      <xdr:nvCxnSpPr>
        <xdr:cNvPr id="275" name="Connecteur droit avec flèche 460"/>
        <xdr:cNvCxnSpPr/>
        <xdr:nvPr/>
      </xdr:nvCxnSpPr>
      <xdr:spPr>
        <a:xfrm flipV="1">
          <a:off x="13822920" y="26764200"/>
          <a:ext cx="1550880" cy="610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1344600</xdr:colOff>
      <xdr:row>128</xdr:row>
      <xdr:rowOff>85320</xdr:rowOff>
    </xdr:from>
    <xdr:to>
      <xdr:col>12</xdr:col>
      <xdr:colOff>254880</xdr:colOff>
      <xdr:row>130</xdr:row>
      <xdr:rowOff>152280</xdr:rowOff>
    </xdr:to>
    <xdr:cxnSp>
      <xdr:nvCxnSpPr>
        <xdr:cNvPr id="276" name="Connecteur droit avec flèche 461"/>
        <xdr:cNvCxnSpPr/>
        <xdr:nvPr/>
      </xdr:nvCxnSpPr>
      <xdr:spPr>
        <a:xfrm flipV="1">
          <a:off x="13873320" y="26964720"/>
          <a:ext cx="1677960" cy="448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130</xdr:row>
      <xdr:rowOff>113760</xdr:rowOff>
    </xdr:from>
    <xdr:to>
      <xdr:col>12</xdr:col>
      <xdr:colOff>127800</xdr:colOff>
      <xdr:row>130</xdr:row>
      <xdr:rowOff>142560</xdr:rowOff>
    </xdr:to>
    <xdr:cxnSp>
      <xdr:nvCxnSpPr>
        <xdr:cNvPr id="277" name="Connecteur droit avec flèche 462"/>
        <xdr:cNvCxnSpPr/>
        <xdr:nvPr/>
      </xdr:nvCxnSpPr>
      <xdr:spPr>
        <a:xfrm flipV="1">
          <a:off x="13899240" y="27374400"/>
          <a:ext cx="152496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121</xdr:row>
      <xdr:rowOff>56520</xdr:rowOff>
    </xdr:from>
    <xdr:to>
      <xdr:col>14</xdr:col>
      <xdr:colOff>77400</xdr:colOff>
      <xdr:row>123</xdr:row>
      <xdr:rowOff>104400</xdr:rowOff>
    </xdr:to>
    <xdr:cxnSp>
      <xdr:nvCxnSpPr>
        <xdr:cNvPr id="278" name="Connecteur droit avec flèche 463"/>
        <xdr:cNvCxnSpPr/>
        <xdr:nvPr/>
      </xdr:nvCxnSpPr>
      <xdr:spPr>
        <a:xfrm flipV="1">
          <a:off x="16170840" y="25602480"/>
          <a:ext cx="125892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123</xdr:row>
      <xdr:rowOff>104400</xdr:rowOff>
    </xdr:from>
    <xdr:to>
      <xdr:col>13</xdr:col>
      <xdr:colOff>991080</xdr:colOff>
      <xdr:row>123</xdr:row>
      <xdr:rowOff>114480</xdr:rowOff>
    </xdr:to>
    <xdr:cxnSp>
      <xdr:nvCxnSpPr>
        <xdr:cNvPr id="279" name="Connecteur droit avec flèche 464"/>
        <xdr:cNvCxnSpPr/>
        <xdr:nvPr/>
      </xdr:nvCxnSpPr>
      <xdr:spPr>
        <a:xfrm>
          <a:off x="16108200" y="2603160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634320</xdr:colOff>
      <xdr:row>125</xdr:row>
      <xdr:rowOff>95040</xdr:rowOff>
    </xdr:from>
    <xdr:to>
      <xdr:col>13</xdr:col>
      <xdr:colOff>991440</xdr:colOff>
      <xdr:row>127</xdr:row>
      <xdr:rowOff>95400</xdr:rowOff>
    </xdr:to>
    <xdr:cxnSp>
      <xdr:nvCxnSpPr>
        <xdr:cNvPr id="280" name="Connecteur droit avec flèche 465"/>
        <xdr:cNvCxnSpPr/>
        <xdr:nvPr/>
      </xdr:nvCxnSpPr>
      <xdr:spPr>
        <a:xfrm flipV="1">
          <a:off x="15930360" y="26403120"/>
          <a:ext cx="13852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130</xdr:row>
      <xdr:rowOff>94680</xdr:rowOff>
    </xdr:from>
    <xdr:to>
      <xdr:col>13</xdr:col>
      <xdr:colOff>990720</xdr:colOff>
      <xdr:row>130</xdr:row>
      <xdr:rowOff>104760</xdr:rowOff>
    </xdr:to>
    <xdr:cxnSp>
      <xdr:nvCxnSpPr>
        <xdr:cNvPr id="281" name="Connecteur droit avec flèche 466"/>
        <xdr:cNvCxnSpPr/>
        <xdr:nvPr/>
      </xdr:nvCxnSpPr>
      <xdr:spPr>
        <a:xfrm>
          <a:off x="16132680" y="2735532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128</xdr:row>
      <xdr:rowOff>85320</xdr:rowOff>
    </xdr:from>
    <xdr:to>
      <xdr:col>13</xdr:col>
      <xdr:colOff>1004400</xdr:colOff>
      <xdr:row>128</xdr:row>
      <xdr:rowOff>86040</xdr:rowOff>
    </xdr:to>
    <xdr:cxnSp>
      <xdr:nvCxnSpPr>
        <xdr:cNvPr id="282" name="Connecteur droit avec flèche 467"/>
        <xdr:cNvCxnSpPr/>
        <xdr:nvPr/>
      </xdr:nvCxnSpPr>
      <xdr:spPr>
        <a:xfrm>
          <a:off x="16222680" y="26964720"/>
          <a:ext cx="1105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127</xdr:row>
      <xdr:rowOff>75600</xdr:rowOff>
    </xdr:from>
    <xdr:to>
      <xdr:col>13</xdr:col>
      <xdr:colOff>953280</xdr:colOff>
      <xdr:row>127</xdr:row>
      <xdr:rowOff>85680</xdr:rowOff>
    </xdr:to>
    <xdr:cxnSp>
      <xdr:nvCxnSpPr>
        <xdr:cNvPr id="283" name="Connecteur droit avec flèche 468"/>
        <xdr:cNvCxnSpPr/>
        <xdr:nvPr/>
      </xdr:nvCxnSpPr>
      <xdr:spPr>
        <a:xfrm>
          <a:off x="16031880" y="26764560"/>
          <a:ext cx="12456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837000</xdr:colOff>
      <xdr:row>129</xdr:row>
      <xdr:rowOff>141840</xdr:rowOff>
    </xdr:from>
    <xdr:to>
      <xdr:col>14</xdr:col>
      <xdr:colOff>360</xdr:colOff>
      <xdr:row>130</xdr:row>
      <xdr:rowOff>94680</xdr:rowOff>
    </xdr:to>
    <xdr:cxnSp>
      <xdr:nvCxnSpPr>
        <xdr:cNvPr id="284" name="Connecteur droit avec flèche 469"/>
        <xdr:cNvCxnSpPr/>
        <xdr:nvPr/>
      </xdr:nvCxnSpPr>
      <xdr:spPr>
        <a:xfrm flipV="1">
          <a:off x="16133040" y="27212040"/>
          <a:ext cx="12196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121</xdr:row>
      <xdr:rowOff>57240</xdr:rowOff>
    </xdr:from>
    <xdr:to>
      <xdr:col>16</xdr:col>
      <xdr:colOff>102600</xdr:colOff>
      <xdr:row>121</xdr:row>
      <xdr:rowOff>76320</xdr:rowOff>
    </xdr:to>
    <xdr:cxnSp>
      <xdr:nvCxnSpPr>
        <xdr:cNvPr id="285" name="Connecteur droit avec flèche 470"/>
        <xdr:cNvCxnSpPr/>
        <xdr:nvPr/>
      </xdr:nvCxnSpPr>
      <xdr:spPr>
        <a:xfrm>
          <a:off x="18316800" y="25603200"/>
          <a:ext cx="119448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125</xdr:row>
      <xdr:rowOff>95040</xdr:rowOff>
    </xdr:from>
    <xdr:to>
      <xdr:col>16</xdr:col>
      <xdr:colOff>38880</xdr:colOff>
      <xdr:row>125</xdr:row>
      <xdr:rowOff>95760</xdr:rowOff>
    </xdr:to>
    <xdr:cxnSp>
      <xdr:nvCxnSpPr>
        <xdr:cNvPr id="286" name="Connecteur droit avec flèche 471"/>
        <xdr:cNvCxnSpPr/>
        <xdr:nvPr/>
      </xdr:nvCxnSpPr>
      <xdr:spPr>
        <a:xfrm>
          <a:off x="18265320" y="264031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1015200</xdr:colOff>
      <xdr:row>123</xdr:row>
      <xdr:rowOff>84960</xdr:rowOff>
    </xdr:from>
    <xdr:to>
      <xdr:col>16</xdr:col>
      <xdr:colOff>140760</xdr:colOff>
      <xdr:row>123</xdr:row>
      <xdr:rowOff>85680</xdr:rowOff>
    </xdr:to>
    <xdr:cxnSp>
      <xdr:nvCxnSpPr>
        <xdr:cNvPr id="287" name="Connecteur droit avec flèche 472"/>
        <xdr:cNvCxnSpPr/>
        <xdr:nvPr/>
      </xdr:nvCxnSpPr>
      <xdr:spPr>
        <a:xfrm>
          <a:off x="18367200" y="2601216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127</xdr:row>
      <xdr:rowOff>75600</xdr:rowOff>
    </xdr:from>
    <xdr:to>
      <xdr:col>16</xdr:col>
      <xdr:colOff>127800</xdr:colOff>
      <xdr:row>127</xdr:row>
      <xdr:rowOff>76320</xdr:rowOff>
    </xdr:to>
    <xdr:cxnSp>
      <xdr:nvCxnSpPr>
        <xdr:cNvPr id="288" name="Connecteur droit avec flèche 473"/>
        <xdr:cNvCxnSpPr/>
        <xdr:nvPr/>
      </xdr:nvCxnSpPr>
      <xdr:spPr>
        <a:xfrm>
          <a:off x="18354600" y="2676456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129</xdr:row>
      <xdr:rowOff>94680</xdr:rowOff>
    </xdr:from>
    <xdr:to>
      <xdr:col>16</xdr:col>
      <xdr:colOff>52200</xdr:colOff>
      <xdr:row>129</xdr:row>
      <xdr:rowOff>95400</xdr:rowOff>
    </xdr:to>
    <xdr:cxnSp>
      <xdr:nvCxnSpPr>
        <xdr:cNvPr id="289" name="Connecteur droit avec flèche 474"/>
        <xdr:cNvCxnSpPr/>
        <xdr:nvPr/>
      </xdr:nvCxnSpPr>
      <xdr:spPr>
        <a:xfrm>
          <a:off x="18291240" y="271648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130</xdr:row>
      <xdr:rowOff>94680</xdr:rowOff>
    </xdr:from>
    <xdr:to>
      <xdr:col>16</xdr:col>
      <xdr:colOff>38880</xdr:colOff>
      <xdr:row>130</xdr:row>
      <xdr:rowOff>95400</xdr:rowOff>
    </xdr:to>
    <xdr:cxnSp>
      <xdr:nvCxnSpPr>
        <xdr:cNvPr id="290" name="Connecteur droit avec flèche 475"/>
        <xdr:cNvCxnSpPr/>
        <xdr:nvPr/>
      </xdr:nvCxnSpPr>
      <xdr:spPr>
        <a:xfrm>
          <a:off x="18265320" y="273553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128</xdr:row>
      <xdr:rowOff>85320</xdr:rowOff>
    </xdr:from>
    <xdr:to>
      <xdr:col>16</xdr:col>
      <xdr:colOff>360</xdr:colOff>
      <xdr:row>128</xdr:row>
      <xdr:rowOff>86040</xdr:rowOff>
    </xdr:to>
    <xdr:cxnSp>
      <xdr:nvCxnSpPr>
        <xdr:cNvPr id="291" name="Connecteur droit avec flèche 476"/>
        <xdr:cNvCxnSpPr/>
        <xdr:nvPr/>
      </xdr:nvCxnSpPr>
      <xdr:spPr>
        <a:xfrm>
          <a:off x="18240480" y="26964720"/>
          <a:ext cx="1168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120</xdr:row>
      <xdr:rowOff>85320</xdr:rowOff>
    </xdr:from>
    <xdr:to>
      <xdr:col>16</xdr:col>
      <xdr:colOff>76680</xdr:colOff>
      <xdr:row>121</xdr:row>
      <xdr:rowOff>47880</xdr:rowOff>
    </xdr:to>
    <xdr:cxnSp>
      <xdr:nvCxnSpPr>
        <xdr:cNvPr id="292" name="Connecteur droit avec flèche 477"/>
        <xdr:cNvCxnSpPr/>
        <xdr:nvPr/>
      </xdr:nvCxnSpPr>
      <xdr:spPr>
        <a:xfrm flipV="1">
          <a:off x="18303480" y="25440840"/>
          <a:ext cx="11818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1015200</xdr:colOff>
      <xdr:row>122</xdr:row>
      <xdr:rowOff>114120</xdr:rowOff>
    </xdr:from>
    <xdr:to>
      <xdr:col>16</xdr:col>
      <xdr:colOff>140760</xdr:colOff>
      <xdr:row>123</xdr:row>
      <xdr:rowOff>75240</xdr:rowOff>
    </xdr:to>
    <xdr:cxnSp>
      <xdr:nvCxnSpPr>
        <xdr:cNvPr id="293" name="Connecteur droit avec flèche 478"/>
        <xdr:cNvCxnSpPr/>
        <xdr:nvPr/>
      </xdr:nvCxnSpPr>
      <xdr:spPr>
        <a:xfrm flipV="1">
          <a:off x="18367200" y="25850520"/>
          <a:ext cx="1182240" cy="152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124</xdr:row>
      <xdr:rowOff>94680</xdr:rowOff>
    </xdr:from>
    <xdr:to>
      <xdr:col>16</xdr:col>
      <xdr:colOff>65160</xdr:colOff>
      <xdr:row>125</xdr:row>
      <xdr:rowOff>66600</xdr:rowOff>
    </xdr:to>
    <xdr:cxnSp>
      <xdr:nvCxnSpPr>
        <xdr:cNvPr id="294" name="Connecteur droit avec flèche 479"/>
        <xdr:cNvCxnSpPr/>
        <xdr:nvPr/>
      </xdr:nvCxnSpPr>
      <xdr:spPr>
        <a:xfrm flipV="1">
          <a:off x="18253440" y="26212320"/>
          <a:ext cx="1220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126</xdr:row>
      <xdr:rowOff>114480</xdr:rowOff>
    </xdr:from>
    <xdr:to>
      <xdr:col>16</xdr:col>
      <xdr:colOff>153720</xdr:colOff>
      <xdr:row>127</xdr:row>
      <xdr:rowOff>57240</xdr:rowOff>
    </xdr:to>
    <xdr:cxnSp>
      <xdr:nvCxnSpPr>
        <xdr:cNvPr id="295" name="Connecteur droit avec flèche 480"/>
        <xdr:cNvCxnSpPr/>
        <xdr:nvPr/>
      </xdr:nvCxnSpPr>
      <xdr:spPr>
        <a:xfrm flipV="1">
          <a:off x="18342000" y="26613000"/>
          <a:ext cx="122040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1497600</xdr:colOff>
      <xdr:row>135</xdr:row>
      <xdr:rowOff>104400</xdr:rowOff>
    </xdr:from>
    <xdr:to>
      <xdr:col>12</xdr:col>
      <xdr:colOff>533880</xdr:colOff>
      <xdr:row>142</xdr:row>
      <xdr:rowOff>104760</xdr:rowOff>
    </xdr:to>
    <xdr:cxnSp>
      <xdr:nvCxnSpPr>
        <xdr:cNvPr id="296" name="Connecteur droit avec flèche 481"/>
        <xdr:cNvCxnSpPr/>
        <xdr:nvPr/>
      </xdr:nvCxnSpPr>
      <xdr:spPr>
        <a:xfrm flipV="1">
          <a:off x="14026320" y="28317600"/>
          <a:ext cx="18039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139</xdr:row>
      <xdr:rowOff>66240</xdr:rowOff>
    </xdr:from>
    <xdr:to>
      <xdr:col>12</xdr:col>
      <xdr:colOff>293400</xdr:colOff>
      <xdr:row>142</xdr:row>
      <xdr:rowOff>104400</xdr:rowOff>
    </xdr:to>
    <xdr:cxnSp>
      <xdr:nvCxnSpPr>
        <xdr:cNvPr id="297" name="Connecteur droit avec flèche 482"/>
        <xdr:cNvCxnSpPr/>
        <xdr:nvPr/>
      </xdr:nvCxnSpPr>
      <xdr:spPr>
        <a:xfrm flipV="1">
          <a:off x="14026680" y="29041200"/>
          <a:ext cx="156312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1535400</xdr:colOff>
      <xdr:row>140</xdr:row>
      <xdr:rowOff>75240</xdr:rowOff>
    </xdr:from>
    <xdr:to>
      <xdr:col>12</xdr:col>
      <xdr:colOff>471240</xdr:colOff>
      <xdr:row>142</xdr:row>
      <xdr:rowOff>142560</xdr:rowOff>
    </xdr:to>
    <xdr:cxnSp>
      <xdr:nvCxnSpPr>
        <xdr:cNvPr id="298" name="Connecteur droit avec flèche 483"/>
        <xdr:cNvCxnSpPr/>
        <xdr:nvPr/>
      </xdr:nvCxnSpPr>
      <xdr:spPr>
        <a:xfrm flipV="1">
          <a:off x="14064120" y="29240640"/>
          <a:ext cx="1703520" cy="448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1560600</xdr:colOff>
      <xdr:row>142</xdr:row>
      <xdr:rowOff>94320</xdr:rowOff>
    </xdr:from>
    <xdr:to>
      <xdr:col>12</xdr:col>
      <xdr:colOff>331560</xdr:colOff>
      <xdr:row>142</xdr:row>
      <xdr:rowOff>123120</xdr:rowOff>
    </xdr:to>
    <xdr:cxnSp>
      <xdr:nvCxnSpPr>
        <xdr:cNvPr id="299" name="Connecteur droit avec flèche 484"/>
        <xdr:cNvCxnSpPr/>
        <xdr:nvPr/>
      </xdr:nvCxnSpPr>
      <xdr:spPr>
        <a:xfrm flipV="1">
          <a:off x="14089320" y="29640960"/>
          <a:ext cx="153864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133</xdr:row>
      <xdr:rowOff>47520</xdr:rowOff>
    </xdr:from>
    <xdr:to>
      <xdr:col>14</xdr:col>
      <xdr:colOff>293400</xdr:colOff>
      <xdr:row>135</xdr:row>
      <xdr:rowOff>95040</xdr:rowOff>
    </xdr:to>
    <xdr:cxnSp>
      <xdr:nvCxnSpPr>
        <xdr:cNvPr id="300" name="Connecteur droit avec flèche 485"/>
        <xdr:cNvCxnSpPr/>
        <xdr:nvPr/>
      </xdr:nvCxnSpPr>
      <xdr:spPr>
        <a:xfrm flipV="1">
          <a:off x="16362000" y="27879480"/>
          <a:ext cx="128376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1014840</xdr:colOff>
      <xdr:row>135</xdr:row>
      <xdr:rowOff>75240</xdr:rowOff>
    </xdr:from>
    <xdr:to>
      <xdr:col>14</xdr:col>
      <xdr:colOff>165600</xdr:colOff>
      <xdr:row>135</xdr:row>
      <xdr:rowOff>104760</xdr:rowOff>
    </xdr:to>
    <xdr:cxnSp>
      <xdr:nvCxnSpPr>
        <xdr:cNvPr id="301" name="Connecteur droit avec flèche 486"/>
        <xdr:cNvCxnSpPr/>
        <xdr:nvPr/>
      </xdr:nvCxnSpPr>
      <xdr:spPr>
        <a:xfrm>
          <a:off x="16310880" y="28288440"/>
          <a:ext cx="120708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849960</xdr:colOff>
      <xdr:row>137</xdr:row>
      <xdr:rowOff>85320</xdr:rowOff>
    </xdr:from>
    <xdr:to>
      <xdr:col>14</xdr:col>
      <xdr:colOff>165600</xdr:colOff>
      <xdr:row>139</xdr:row>
      <xdr:rowOff>85680</xdr:rowOff>
    </xdr:to>
    <xdr:cxnSp>
      <xdr:nvCxnSpPr>
        <xdr:cNvPr id="302" name="Connecteur droit avec flèche 487"/>
        <xdr:cNvCxnSpPr/>
        <xdr:nvPr/>
      </xdr:nvCxnSpPr>
      <xdr:spPr>
        <a:xfrm flipV="1">
          <a:off x="16146000" y="2867940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-360</xdr:colOff>
      <xdr:row>142</xdr:row>
      <xdr:rowOff>75600</xdr:rowOff>
    </xdr:from>
    <xdr:to>
      <xdr:col>14</xdr:col>
      <xdr:colOff>153360</xdr:colOff>
      <xdr:row>142</xdr:row>
      <xdr:rowOff>95040</xdr:rowOff>
    </xdr:to>
    <xdr:cxnSp>
      <xdr:nvCxnSpPr>
        <xdr:cNvPr id="303" name="Connecteur droit avec flèche 488"/>
        <xdr:cNvCxnSpPr/>
        <xdr:nvPr/>
      </xdr:nvCxnSpPr>
      <xdr:spPr>
        <a:xfrm>
          <a:off x="16323480" y="29622240"/>
          <a:ext cx="118224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101520</xdr:colOff>
      <xdr:row>140</xdr:row>
      <xdr:rowOff>57600</xdr:rowOff>
    </xdr:from>
    <xdr:to>
      <xdr:col>14</xdr:col>
      <xdr:colOff>178920</xdr:colOff>
      <xdr:row>140</xdr:row>
      <xdr:rowOff>86040</xdr:rowOff>
    </xdr:to>
    <xdr:cxnSp>
      <xdr:nvCxnSpPr>
        <xdr:cNvPr id="304" name="Connecteur droit avec flèche 489"/>
        <xdr:cNvCxnSpPr/>
        <xdr:nvPr/>
      </xdr:nvCxnSpPr>
      <xdr:spPr>
        <a:xfrm>
          <a:off x="16425360" y="29223000"/>
          <a:ext cx="110592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926280</xdr:colOff>
      <xdr:row>139</xdr:row>
      <xdr:rowOff>56880</xdr:rowOff>
    </xdr:from>
    <xdr:to>
      <xdr:col>14</xdr:col>
      <xdr:colOff>127080</xdr:colOff>
      <xdr:row>139</xdr:row>
      <xdr:rowOff>85680</xdr:rowOff>
    </xdr:to>
    <xdr:cxnSp>
      <xdr:nvCxnSpPr>
        <xdr:cNvPr id="305" name="Connecteur droit avec flèche 490"/>
        <xdr:cNvCxnSpPr/>
        <xdr:nvPr/>
      </xdr:nvCxnSpPr>
      <xdr:spPr>
        <a:xfrm>
          <a:off x="16222320" y="29031840"/>
          <a:ext cx="125712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141</xdr:row>
      <xdr:rowOff>122760</xdr:rowOff>
    </xdr:from>
    <xdr:to>
      <xdr:col>14</xdr:col>
      <xdr:colOff>203760</xdr:colOff>
      <xdr:row>142</xdr:row>
      <xdr:rowOff>75600</xdr:rowOff>
    </xdr:to>
    <xdr:cxnSp>
      <xdr:nvCxnSpPr>
        <xdr:cNvPr id="306" name="Connecteur droit avec flèche 491"/>
        <xdr:cNvCxnSpPr/>
        <xdr:nvPr/>
      </xdr:nvCxnSpPr>
      <xdr:spPr>
        <a:xfrm flipV="1">
          <a:off x="16323840" y="29478960"/>
          <a:ext cx="12322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152280</xdr:colOff>
      <xdr:row>133</xdr:row>
      <xdr:rowOff>47880</xdr:rowOff>
    </xdr:from>
    <xdr:to>
      <xdr:col>16</xdr:col>
      <xdr:colOff>305640</xdr:colOff>
      <xdr:row>133</xdr:row>
      <xdr:rowOff>76320</xdr:rowOff>
    </xdr:to>
    <xdr:cxnSp>
      <xdr:nvCxnSpPr>
        <xdr:cNvPr id="307" name="Connecteur droit avec flèche 492"/>
        <xdr:cNvCxnSpPr/>
        <xdr:nvPr/>
      </xdr:nvCxnSpPr>
      <xdr:spPr>
        <a:xfrm>
          <a:off x="18532440" y="27879840"/>
          <a:ext cx="118188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137</xdr:row>
      <xdr:rowOff>75600</xdr:rowOff>
    </xdr:from>
    <xdr:to>
      <xdr:col>16</xdr:col>
      <xdr:colOff>241920</xdr:colOff>
      <xdr:row>137</xdr:row>
      <xdr:rowOff>76320</xdr:rowOff>
    </xdr:to>
    <xdr:cxnSp>
      <xdr:nvCxnSpPr>
        <xdr:cNvPr id="308" name="Connecteur droit avec flèche 493"/>
        <xdr:cNvCxnSpPr/>
        <xdr:nvPr/>
      </xdr:nvCxnSpPr>
      <xdr:spPr>
        <a:xfrm>
          <a:off x="18480960" y="286696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215280</xdr:colOff>
      <xdr:row>135</xdr:row>
      <xdr:rowOff>75240</xdr:rowOff>
    </xdr:from>
    <xdr:to>
      <xdr:col>16</xdr:col>
      <xdr:colOff>331200</xdr:colOff>
      <xdr:row>135</xdr:row>
      <xdr:rowOff>75960</xdr:rowOff>
    </xdr:to>
    <xdr:cxnSp>
      <xdr:nvCxnSpPr>
        <xdr:cNvPr id="309" name="Connecteur droit avec flèche 494"/>
        <xdr:cNvCxnSpPr/>
        <xdr:nvPr/>
      </xdr:nvCxnSpPr>
      <xdr:spPr>
        <a:xfrm>
          <a:off x="18595440" y="28288440"/>
          <a:ext cx="1144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190440</xdr:colOff>
      <xdr:row>139</xdr:row>
      <xdr:rowOff>66600</xdr:rowOff>
    </xdr:from>
    <xdr:to>
      <xdr:col>16</xdr:col>
      <xdr:colOff>318600</xdr:colOff>
      <xdr:row>139</xdr:row>
      <xdr:rowOff>75960</xdr:rowOff>
    </xdr:to>
    <xdr:cxnSp>
      <xdr:nvCxnSpPr>
        <xdr:cNvPr id="310" name="Connecteur droit avec flèche 495"/>
        <xdr:cNvCxnSpPr/>
        <xdr:nvPr/>
      </xdr:nvCxnSpPr>
      <xdr:spPr>
        <a:xfrm>
          <a:off x="18570600" y="29041560"/>
          <a:ext cx="11566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141</xdr:row>
      <xdr:rowOff>56880</xdr:rowOff>
    </xdr:from>
    <xdr:to>
      <xdr:col>16</xdr:col>
      <xdr:colOff>254880</xdr:colOff>
      <xdr:row>141</xdr:row>
      <xdr:rowOff>66960</xdr:rowOff>
    </xdr:to>
    <xdr:cxnSp>
      <xdr:nvCxnSpPr>
        <xdr:cNvPr id="311" name="Connecteur droit avec flèche 496"/>
        <xdr:cNvCxnSpPr/>
        <xdr:nvPr/>
      </xdr:nvCxnSpPr>
      <xdr:spPr>
        <a:xfrm>
          <a:off x="18506520" y="29413080"/>
          <a:ext cx="11570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142</xdr:row>
      <xdr:rowOff>75600</xdr:rowOff>
    </xdr:from>
    <xdr:to>
      <xdr:col>16</xdr:col>
      <xdr:colOff>241920</xdr:colOff>
      <xdr:row>142</xdr:row>
      <xdr:rowOff>76320</xdr:rowOff>
    </xdr:to>
    <xdr:cxnSp>
      <xdr:nvCxnSpPr>
        <xdr:cNvPr id="312" name="Connecteur droit avec flèche 497"/>
        <xdr:cNvCxnSpPr/>
        <xdr:nvPr/>
      </xdr:nvCxnSpPr>
      <xdr:spPr>
        <a:xfrm>
          <a:off x="18480960" y="296222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140</xdr:row>
      <xdr:rowOff>75600</xdr:rowOff>
    </xdr:from>
    <xdr:to>
      <xdr:col>16</xdr:col>
      <xdr:colOff>191880</xdr:colOff>
      <xdr:row>140</xdr:row>
      <xdr:rowOff>76320</xdr:rowOff>
    </xdr:to>
    <xdr:cxnSp>
      <xdr:nvCxnSpPr>
        <xdr:cNvPr id="313" name="Connecteur droit avec flèche 498"/>
        <xdr:cNvCxnSpPr/>
        <xdr:nvPr/>
      </xdr:nvCxnSpPr>
      <xdr:spPr>
        <a:xfrm>
          <a:off x="18431280" y="29241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138960</xdr:colOff>
      <xdr:row>132</xdr:row>
      <xdr:rowOff>66240</xdr:rowOff>
    </xdr:from>
    <xdr:to>
      <xdr:col>16</xdr:col>
      <xdr:colOff>280080</xdr:colOff>
      <xdr:row>133</xdr:row>
      <xdr:rowOff>37800</xdr:rowOff>
    </xdr:to>
    <xdr:cxnSp>
      <xdr:nvCxnSpPr>
        <xdr:cNvPr id="314" name="Connecteur droit avec flèche 499"/>
        <xdr:cNvCxnSpPr/>
        <xdr:nvPr/>
      </xdr:nvCxnSpPr>
      <xdr:spPr>
        <a:xfrm flipV="1">
          <a:off x="18519120" y="27707760"/>
          <a:ext cx="11696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215280</xdr:colOff>
      <xdr:row>134</xdr:row>
      <xdr:rowOff>85320</xdr:rowOff>
    </xdr:from>
    <xdr:to>
      <xdr:col>16</xdr:col>
      <xdr:colOff>331200</xdr:colOff>
      <xdr:row>135</xdr:row>
      <xdr:rowOff>56880</xdr:rowOff>
    </xdr:to>
    <xdr:cxnSp>
      <xdr:nvCxnSpPr>
        <xdr:cNvPr id="315" name="Connecteur droit avec flèche 500"/>
        <xdr:cNvCxnSpPr/>
        <xdr:nvPr/>
      </xdr:nvCxnSpPr>
      <xdr:spPr>
        <a:xfrm flipV="1">
          <a:off x="18595440" y="28107720"/>
          <a:ext cx="11444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88200</xdr:colOff>
      <xdr:row>136</xdr:row>
      <xdr:rowOff>94680</xdr:rowOff>
    </xdr:from>
    <xdr:to>
      <xdr:col>16</xdr:col>
      <xdr:colOff>254880</xdr:colOff>
      <xdr:row>137</xdr:row>
      <xdr:rowOff>57240</xdr:rowOff>
    </xdr:to>
    <xdr:cxnSp>
      <xdr:nvCxnSpPr>
        <xdr:cNvPr id="316" name="Connecteur droit avec flèche 501"/>
        <xdr:cNvCxnSpPr/>
        <xdr:nvPr/>
      </xdr:nvCxnSpPr>
      <xdr:spPr>
        <a:xfrm flipV="1">
          <a:off x="18468360" y="28498320"/>
          <a:ext cx="11952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164160</xdr:colOff>
      <xdr:row>138</xdr:row>
      <xdr:rowOff>95400</xdr:rowOff>
    </xdr:from>
    <xdr:to>
      <xdr:col>16</xdr:col>
      <xdr:colOff>355680</xdr:colOff>
      <xdr:row>139</xdr:row>
      <xdr:rowOff>38160</xdr:rowOff>
    </xdr:to>
    <xdr:cxnSp>
      <xdr:nvCxnSpPr>
        <xdr:cNvPr id="317" name="Connecteur droit avec flèche 502"/>
        <xdr:cNvCxnSpPr/>
        <xdr:nvPr/>
      </xdr:nvCxnSpPr>
      <xdr:spPr>
        <a:xfrm flipV="1">
          <a:off x="18544320" y="28879920"/>
          <a:ext cx="122004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147</xdr:row>
      <xdr:rowOff>104040</xdr:rowOff>
    </xdr:from>
    <xdr:to>
      <xdr:col>12</xdr:col>
      <xdr:colOff>305280</xdr:colOff>
      <xdr:row>154</xdr:row>
      <xdr:rowOff>114120</xdr:rowOff>
    </xdr:to>
    <xdr:cxnSp>
      <xdr:nvCxnSpPr>
        <xdr:cNvPr id="318" name="Connecteur droit avec flèche 503"/>
        <xdr:cNvCxnSpPr/>
        <xdr:nvPr/>
      </xdr:nvCxnSpPr>
      <xdr:spPr>
        <a:xfrm flipV="1">
          <a:off x="13811040" y="30603240"/>
          <a:ext cx="1790640" cy="1343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151</xdr:row>
      <xdr:rowOff>75240</xdr:rowOff>
    </xdr:from>
    <xdr:to>
      <xdr:col>12</xdr:col>
      <xdr:colOff>64080</xdr:colOff>
      <xdr:row>154</xdr:row>
      <xdr:rowOff>114120</xdr:rowOff>
    </xdr:to>
    <xdr:cxnSp>
      <xdr:nvCxnSpPr>
        <xdr:cNvPr id="319" name="Connecteur droit avec flèche 504"/>
        <xdr:cNvCxnSpPr/>
        <xdr:nvPr/>
      </xdr:nvCxnSpPr>
      <xdr:spPr>
        <a:xfrm flipV="1">
          <a:off x="13810680" y="31336200"/>
          <a:ext cx="1549800" cy="610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152</xdr:row>
      <xdr:rowOff>85320</xdr:rowOff>
    </xdr:from>
    <xdr:to>
      <xdr:col>12</xdr:col>
      <xdr:colOff>242280</xdr:colOff>
      <xdr:row>154</xdr:row>
      <xdr:rowOff>152280</xdr:rowOff>
    </xdr:to>
    <xdr:cxnSp>
      <xdr:nvCxnSpPr>
        <xdr:cNvPr id="320" name="Connecteur droit avec flèche 505"/>
        <xdr:cNvCxnSpPr/>
        <xdr:nvPr/>
      </xdr:nvCxnSpPr>
      <xdr:spPr>
        <a:xfrm flipV="1">
          <a:off x="13848120" y="31536720"/>
          <a:ext cx="1690560" cy="448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154</xdr:row>
      <xdr:rowOff>113760</xdr:rowOff>
    </xdr:from>
    <xdr:to>
      <xdr:col>12</xdr:col>
      <xdr:colOff>102600</xdr:colOff>
      <xdr:row>154</xdr:row>
      <xdr:rowOff>142560</xdr:rowOff>
    </xdr:to>
    <xdr:cxnSp>
      <xdr:nvCxnSpPr>
        <xdr:cNvPr id="321" name="Connecteur droit avec flèche 506"/>
        <xdr:cNvCxnSpPr/>
        <xdr:nvPr/>
      </xdr:nvCxnSpPr>
      <xdr:spPr>
        <a:xfrm flipV="1">
          <a:off x="13861800" y="31946400"/>
          <a:ext cx="15372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145</xdr:row>
      <xdr:rowOff>66240</xdr:rowOff>
    </xdr:from>
    <xdr:to>
      <xdr:col>14</xdr:col>
      <xdr:colOff>64440</xdr:colOff>
      <xdr:row>147</xdr:row>
      <xdr:rowOff>94680</xdr:rowOff>
    </xdr:to>
    <xdr:cxnSp>
      <xdr:nvCxnSpPr>
        <xdr:cNvPr id="322" name="Connecteur droit avec flèche 507"/>
        <xdr:cNvCxnSpPr/>
        <xdr:nvPr/>
      </xdr:nvCxnSpPr>
      <xdr:spPr>
        <a:xfrm flipV="1">
          <a:off x="16132680" y="30184200"/>
          <a:ext cx="1284120" cy="410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147</xdr:row>
      <xdr:rowOff>94680</xdr:rowOff>
    </xdr:from>
    <xdr:to>
      <xdr:col>13</xdr:col>
      <xdr:colOff>978480</xdr:colOff>
      <xdr:row>147</xdr:row>
      <xdr:rowOff>104760</xdr:rowOff>
    </xdr:to>
    <xdr:cxnSp>
      <xdr:nvCxnSpPr>
        <xdr:cNvPr id="323" name="Connecteur droit avec flèche 508"/>
        <xdr:cNvCxnSpPr/>
        <xdr:nvPr/>
      </xdr:nvCxnSpPr>
      <xdr:spPr>
        <a:xfrm>
          <a:off x="16083000" y="30593880"/>
          <a:ext cx="12196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634320</xdr:colOff>
      <xdr:row>149</xdr:row>
      <xdr:rowOff>94680</xdr:rowOff>
    </xdr:from>
    <xdr:to>
      <xdr:col>13</xdr:col>
      <xdr:colOff>978480</xdr:colOff>
      <xdr:row>151</xdr:row>
      <xdr:rowOff>104760</xdr:rowOff>
    </xdr:to>
    <xdr:cxnSp>
      <xdr:nvCxnSpPr>
        <xdr:cNvPr id="324" name="Connecteur droit avec flèche 509"/>
        <xdr:cNvCxnSpPr/>
        <xdr:nvPr/>
      </xdr:nvCxnSpPr>
      <xdr:spPr>
        <a:xfrm flipV="1">
          <a:off x="15930360" y="30974760"/>
          <a:ext cx="137232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154</xdr:row>
      <xdr:rowOff>104400</xdr:rowOff>
    </xdr:from>
    <xdr:to>
      <xdr:col>13</xdr:col>
      <xdr:colOff>965880</xdr:colOff>
      <xdr:row>154</xdr:row>
      <xdr:rowOff>114480</xdr:rowOff>
    </xdr:to>
    <xdr:cxnSp>
      <xdr:nvCxnSpPr>
        <xdr:cNvPr id="325" name="Connecteur droit avec flèche 510"/>
        <xdr:cNvCxnSpPr/>
        <xdr:nvPr/>
      </xdr:nvCxnSpPr>
      <xdr:spPr>
        <a:xfrm>
          <a:off x="16094520" y="31937040"/>
          <a:ext cx="11955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152</xdr:row>
      <xdr:rowOff>85320</xdr:rowOff>
    </xdr:from>
    <xdr:to>
      <xdr:col>13</xdr:col>
      <xdr:colOff>991080</xdr:colOff>
      <xdr:row>152</xdr:row>
      <xdr:rowOff>86040</xdr:rowOff>
    </xdr:to>
    <xdr:cxnSp>
      <xdr:nvCxnSpPr>
        <xdr:cNvPr id="326" name="Connecteur droit avec flèche 511"/>
        <xdr:cNvCxnSpPr/>
        <xdr:nvPr/>
      </xdr:nvCxnSpPr>
      <xdr:spPr>
        <a:xfrm>
          <a:off x="16197480" y="3153672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151</xdr:row>
      <xdr:rowOff>75960</xdr:rowOff>
    </xdr:from>
    <xdr:to>
      <xdr:col>13</xdr:col>
      <xdr:colOff>941040</xdr:colOff>
      <xdr:row>151</xdr:row>
      <xdr:rowOff>95760</xdr:rowOff>
    </xdr:to>
    <xdr:cxnSp>
      <xdr:nvCxnSpPr>
        <xdr:cNvPr id="327" name="Connecteur droit avec flèche 512"/>
        <xdr:cNvCxnSpPr/>
        <xdr:nvPr/>
      </xdr:nvCxnSpPr>
      <xdr:spPr>
        <a:xfrm>
          <a:off x="16006680" y="31336920"/>
          <a:ext cx="125856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153</xdr:row>
      <xdr:rowOff>132840</xdr:rowOff>
    </xdr:from>
    <xdr:to>
      <xdr:col>13</xdr:col>
      <xdr:colOff>1004040</xdr:colOff>
      <xdr:row>154</xdr:row>
      <xdr:rowOff>104760</xdr:rowOff>
    </xdr:to>
    <xdr:cxnSp>
      <xdr:nvCxnSpPr>
        <xdr:cNvPr id="328" name="Connecteur droit avec flèche 513"/>
        <xdr:cNvCxnSpPr/>
        <xdr:nvPr/>
      </xdr:nvCxnSpPr>
      <xdr:spPr>
        <a:xfrm flipV="1">
          <a:off x="16094520" y="31775040"/>
          <a:ext cx="12337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145</xdr:row>
      <xdr:rowOff>66600</xdr:rowOff>
    </xdr:from>
    <xdr:to>
      <xdr:col>16</xdr:col>
      <xdr:colOff>89640</xdr:colOff>
      <xdr:row>145</xdr:row>
      <xdr:rowOff>75960</xdr:rowOff>
    </xdr:to>
    <xdr:cxnSp>
      <xdr:nvCxnSpPr>
        <xdr:cNvPr id="329" name="Connecteur droit avec flèche 514"/>
        <xdr:cNvCxnSpPr/>
        <xdr:nvPr/>
      </xdr:nvCxnSpPr>
      <xdr:spPr>
        <a:xfrm>
          <a:off x="18303840" y="30184560"/>
          <a:ext cx="11944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149</xdr:row>
      <xdr:rowOff>95040</xdr:rowOff>
    </xdr:from>
    <xdr:to>
      <xdr:col>16</xdr:col>
      <xdr:colOff>39240</xdr:colOff>
      <xdr:row>149</xdr:row>
      <xdr:rowOff>95760</xdr:rowOff>
    </xdr:to>
    <xdr:cxnSp>
      <xdr:nvCxnSpPr>
        <xdr:cNvPr id="330" name="Connecteur droit avec flèche 515"/>
        <xdr:cNvCxnSpPr/>
        <xdr:nvPr/>
      </xdr:nvCxnSpPr>
      <xdr:spPr>
        <a:xfrm>
          <a:off x="18253080" y="30975120"/>
          <a:ext cx="11948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147</xdr:row>
      <xdr:rowOff>84960</xdr:rowOff>
    </xdr:from>
    <xdr:to>
      <xdr:col>16</xdr:col>
      <xdr:colOff>114840</xdr:colOff>
      <xdr:row>147</xdr:row>
      <xdr:rowOff>85680</xdr:rowOff>
    </xdr:to>
    <xdr:cxnSp>
      <xdr:nvCxnSpPr>
        <xdr:cNvPr id="331" name="Connecteur droit avec flèche 516"/>
        <xdr:cNvCxnSpPr/>
        <xdr:nvPr/>
      </xdr:nvCxnSpPr>
      <xdr:spPr>
        <a:xfrm>
          <a:off x="18354600" y="3058416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151</xdr:row>
      <xdr:rowOff>75600</xdr:rowOff>
    </xdr:from>
    <xdr:to>
      <xdr:col>16</xdr:col>
      <xdr:colOff>102600</xdr:colOff>
      <xdr:row>151</xdr:row>
      <xdr:rowOff>76320</xdr:rowOff>
    </xdr:to>
    <xdr:cxnSp>
      <xdr:nvCxnSpPr>
        <xdr:cNvPr id="332" name="Connecteur droit avec flèche 517"/>
        <xdr:cNvCxnSpPr/>
        <xdr:nvPr/>
      </xdr:nvCxnSpPr>
      <xdr:spPr>
        <a:xfrm>
          <a:off x="18342000" y="313365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153</xdr:row>
      <xdr:rowOff>84960</xdr:rowOff>
    </xdr:from>
    <xdr:to>
      <xdr:col>16</xdr:col>
      <xdr:colOff>38880</xdr:colOff>
      <xdr:row>153</xdr:row>
      <xdr:rowOff>85680</xdr:rowOff>
    </xdr:to>
    <xdr:cxnSp>
      <xdr:nvCxnSpPr>
        <xdr:cNvPr id="333" name="Connecteur droit avec flèche 518"/>
        <xdr:cNvCxnSpPr/>
        <xdr:nvPr/>
      </xdr:nvCxnSpPr>
      <xdr:spPr>
        <a:xfrm>
          <a:off x="18265320" y="3172716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154</xdr:row>
      <xdr:rowOff>104400</xdr:rowOff>
    </xdr:from>
    <xdr:to>
      <xdr:col>16</xdr:col>
      <xdr:colOff>39240</xdr:colOff>
      <xdr:row>154</xdr:row>
      <xdr:rowOff>105120</xdr:rowOff>
    </xdr:to>
    <xdr:cxnSp>
      <xdr:nvCxnSpPr>
        <xdr:cNvPr id="334" name="Connecteur droit avec flèche 519"/>
        <xdr:cNvCxnSpPr/>
        <xdr:nvPr/>
      </xdr:nvCxnSpPr>
      <xdr:spPr>
        <a:xfrm>
          <a:off x="18253080" y="31937040"/>
          <a:ext cx="11948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152</xdr:row>
      <xdr:rowOff>85320</xdr:rowOff>
    </xdr:from>
    <xdr:to>
      <xdr:col>15</xdr:col>
      <xdr:colOff>1016280</xdr:colOff>
      <xdr:row>152</xdr:row>
      <xdr:rowOff>86040</xdr:rowOff>
    </xdr:to>
    <xdr:cxnSp>
      <xdr:nvCxnSpPr>
        <xdr:cNvPr id="335" name="Connecteur droit avec flèche 520"/>
        <xdr:cNvCxnSpPr/>
        <xdr:nvPr/>
      </xdr:nvCxnSpPr>
      <xdr:spPr>
        <a:xfrm>
          <a:off x="18215280" y="31536720"/>
          <a:ext cx="11815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144</xdr:row>
      <xdr:rowOff>85320</xdr:rowOff>
    </xdr:from>
    <xdr:to>
      <xdr:col>16</xdr:col>
      <xdr:colOff>65160</xdr:colOff>
      <xdr:row>145</xdr:row>
      <xdr:rowOff>57240</xdr:rowOff>
    </xdr:to>
    <xdr:cxnSp>
      <xdr:nvCxnSpPr>
        <xdr:cNvPr id="336" name="Connecteur droit avec flèche 521"/>
        <xdr:cNvCxnSpPr/>
        <xdr:nvPr/>
      </xdr:nvCxnSpPr>
      <xdr:spPr>
        <a:xfrm flipV="1">
          <a:off x="18291600" y="30012840"/>
          <a:ext cx="11822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146</xdr:row>
      <xdr:rowOff>114120</xdr:rowOff>
    </xdr:from>
    <xdr:to>
      <xdr:col>16</xdr:col>
      <xdr:colOff>114840</xdr:colOff>
      <xdr:row>147</xdr:row>
      <xdr:rowOff>66600</xdr:rowOff>
    </xdr:to>
    <xdr:cxnSp>
      <xdr:nvCxnSpPr>
        <xdr:cNvPr id="337" name="Connecteur droit avec flèche 522"/>
        <xdr:cNvCxnSpPr/>
        <xdr:nvPr/>
      </xdr:nvCxnSpPr>
      <xdr:spPr>
        <a:xfrm flipV="1">
          <a:off x="18354600" y="30422520"/>
          <a:ext cx="11689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148</xdr:row>
      <xdr:rowOff>104040</xdr:rowOff>
    </xdr:from>
    <xdr:to>
      <xdr:col>16</xdr:col>
      <xdr:colOff>51840</xdr:colOff>
      <xdr:row>149</xdr:row>
      <xdr:rowOff>75600</xdr:rowOff>
    </xdr:to>
    <xdr:cxnSp>
      <xdr:nvCxnSpPr>
        <xdr:cNvPr id="338" name="Connecteur droit avec flèche 523"/>
        <xdr:cNvCxnSpPr/>
        <xdr:nvPr/>
      </xdr:nvCxnSpPr>
      <xdr:spPr>
        <a:xfrm flipV="1">
          <a:off x="18253080" y="30793680"/>
          <a:ext cx="12074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150</xdr:row>
      <xdr:rowOff>104400</xdr:rowOff>
    </xdr:from>
    <xdr:to>
      <xdr:col>16</xdr:col>
      <xdr:colOff>140760</xdr:colOff>
      <xdr:row>151</xdr:row>
      <xdr:rowOff>66600</xdr:rowOff>
    </xdr:to>
    <xdr:cxnSp>
      <xdr:nvCxnSpPr>
        <xdr:cNvPr id="339" name="Connecteur droit avec flèche 524"/>
        <xdr:cNvCxnSpPr/>
        <xdr:nvPr/>
      </xdr:nvCxnSpPr>
      <xdr:spPr>
        <a:xfrm flipV="1">
          <a:off x="18303840" y="31174920"/>
          <a:ext cx="124560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159</xdr:row>
      <xdr:rowOff>123120</xdr:rowOff>
    </xdr:from>
    <xdr:to>
      <xdr:col>12</xdr:col>
      <xdr:colOff>331560</xdr:colOff>
      <xdr:row>166</xdr:row>
      <xdr:rowOff>123480</xdr:rowOff>
    </xdr:to>
    <xdr:cxnSp>
      <xdr:nvCxnSpPr>
        <xdr:cNvPr id="340" name="Connecteur droit avec flèche 525"/>
        <xdr:cNvCxnSpPr/>
        <xdr:nvPr/>
      </xdr:nvCxnSpPr>
      <xdr:spPr>
        <a:xfrm flipV="1">
          <a:off x="13848120" y="32908320"/>
          <a:ext cx="177984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163</xdr:row>
      <xdr:rowOff>84960</xdr:rowOff>
    </xdr:from>
    <xdr:to>
      <xdr:col>12</xdr:col>
      <xdr:colOff>102600</xdr:colOff>
      <xdr:row>166</xdr:row>
      <xdr:rowOff>123120</xdr:rowOff>
    </xdr:to>
    <xdr:cxnSp>
      <xdr:nvCxnSpPr>
        <xdr:cNvPr id="341" name="Connecteur droit avec flèche 526"/>
        <xdr:cNvCxnSpPr/>
        <xdr:nvPr/>
      </xdr:nvCxnSpPr>
      <xdr:spPr>
        <a:xfrm flipV="1">
          <a:off x="13848120" y="33631920"/>
          <a:ext cx="155088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164</xdr:row>
      <xdr:rowOff>104400</xdr:rowOff>
    </xdr:from>
    <xdr:to>
      <xdr:col>12</xdr:col>
      <xdr:colOff>293400</xdr:colOff>
      <xdr:row>166</xdr:row>
      <xdr:rowOff>161640</xdr:rowOff>
    </xdr:to>
    <xdr:cxnSp>
      <xdr:nvCxnSpPr>
        <xdr:cNvPr id="342" name="Connecteur droit avec flèche 527"/>
        <xdr:cNvCxnSpPr/>
        <xdr:nvPr/>
      </xdr:nvCxnSpPr>
      <xdr:spPr>
        <a:xfrm flipV="1">
          <a:off x="13899240" y="33841800"/>
          <a:ext cx="169056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166</xdr:row>
      <xdr:rowOff>113760</xdr:rowOff>
    </xdr:from>
    <xdr:to>
      <xdr:col>12</xdr:col>
      <xdr:colOff>140760</xdr:colOff>
      <xdr:row>166</xdr:row>
      <xdr:rowOff>142560</xdr:rowOff>
    </xdr:to>
    <xdr:cxnSp>
      <xdr:nvCxnSpPr>
        <xdr:cNvPr id="343" name="Connecteur droit avec flèche 528"/>
        <xdr:cNvCxnSpPr/>
        <xdr:nvPr/>
      </xdr:nvCxnSpPr>
      <xdr:spPr>
        <a:xfrm flipV="1">
          <a:off x="13899240" y="34232400"/>
          <a:ext cx="153792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875160</xdr:colOff>
      <xdr:row>157</xdr:row>
      <xdr:rowOff>75600</xdr:rowOff>
    </xdr:from>
    <xdr:to>
      <xdr:col>14</xdr:col>
      <xdr:colOff>102600</xdr:colOff>
      <xdr:row>159</xdr:row>
      <xdr:rowOff>114480</xdr:rowOff>
    </xdr:to>
    <xdr:cxnSp>
      <xdr:nvCxnSpPr>
        <xdr:cNvPr id="344" name="Connecteur droit avec flèche 529"/>
        <xdr:cNvCxnSpPr/>
        <xdr:nvPr/>
      </xdr:nvCxnSpPr>
      <xdr:spPr>
        <a:xfrm flipV="1">
          <a:off x="16171200" y="32479560"/>
          <a:ext cx="1283760" cy="42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159</xdr:row>
      <xdr:rowOff>114120</xdr:rowOff>
    </xdr:from>
    <xdr:to>
      <xdr:col>13</xdr:col>
      <xdr:colOff>1016640</xdr:colOff>
      <xdr:row>159</xdr:row>
      <xdr:rowOff>123480</xdr:rowOff>
    </xdr:to>
    <xdr:cxnSp>
      <xdr:nvCxnSpPr>
        <xdr:cNvPr id="345" name="Connecteur droit avec flèche 530"/>
        <xdr:cNvCxnSpPr/>
        <xdr:nvPr/>
      </xdr:nvCxnSpPr>
      <xdr:spPr>
        <a:xfrm>
          <a:off x="16121160" y="32899320"/>
          <a:ext cx="12196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161</xdr:row>
      <xdr:rowOff>114120</xdr:rowOff>
    </xdr:from>
    <xdr:to>
      <xdr:col>13</xdr:col>
      <xdr:colOff>1016640</xdr:colOff>
      <xdr:row>163</xdr:row>
      <xdr:rowOff>105120</xdr:rowOff>
    </xdr:to>
    <xdr:cxnSp>
      <xdr:nvCxnSpPr>
        <xdr:cNvPr id="346" name="Connecteur droit avec flèche 531"/>
        <xdr:cNvCxnSpPr/>
        <xdr:nvPr/>
      </xdr:nvCxnSpPr>
      <xdr:spPr>
        <a:xfrm flipV="1">
          <a:off x="15981480" y="33280200"/>
          <a:ext cx="1359360" cy="372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166</xdr:row>
      <xdr:rowOff>114120</xdr:rowOff>
    </xdr:from>
    <xdr:to>
      <xdr:col>13</xdr:col>
      <xdr:colOff>990720</xdr:colOff>
      <xdr:row>166</xdr:row>
      <xdr:rowOff>123480</xdr:rowOff>
    </xdr:to>
    <xdr:cxnSp>
      <xdr:nvCxnSpPr>
        <xdr:cNvPr id="347" name="Connecteur droit avec flèche 532"/>
        <xdr:cNvCxnSpPr/>
        <xdr:nvPr/>
      </xdr:nvCxnSpPr>
      <xdr:spPr>
        <a:xfrm>
          <a:off x="16132680" y="34232760"/>
          <a:ext cx="11822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939600</xdr:colOff>
      <xdr:row>164</xdr:row>
      <xdr:rowOff>95040</xdr:rowOff>
    </xdr:from>
    <xdr:to>
      <xdr:col>14</xdr:col>
      <xdr:colOff>1080</xdr:colOff>
      <xdr:row>164</xdr:row>
      <xdr:rowOff>105120</xdr:rowOff>
    </xdr:to>
    <xdr:cxnSp>
      <xdr:nvCxnSpPr>
        <xdr:cNvPr id="348" name="Connecteur droit avec flèche 533"/>
        <xdr:cNvCxnSpPr/>
        <xdr:nvPr/>
      </xdr:nvCxnSpPr>
      <xdr:spPr>
        <a:xfrm>
          <a:off x="16235640" y="33832440"/>
          <a:ext cx="1117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163</xdr:row>
      <xdr:rowOff>75960</xdr:rowOff>
    </xdr:from>
    <xdr:to>
      <xdr:col>13</xdr:col>
      <xdr:colOff>978480</xdr:colOff>
      <xdr:row>163</xdr:row>
      <xdr:rowOff>95760</xdr:rowOff>
    </xdr:to>
    <xdr:cxnSp>
      <xdr:nvCxnSpPr>
        <xdr:cNvPr id="349" name="Connecteur droit avec flèche 534"/>
        <xdr:cNvCxnSpPr/>
        <xdr:nvPr/>
      </xdr:nvCxnSpPr>
      <xdr:spPr>
        <a:xfrm>
          <a:off x="16031880" y="33622920"/>
          <a:ext cx="127080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165</xdr:row>
      <xdr:rowOff>151920</xdr:rowOff>
    </xdr:from>
    <xdr:to>
      <xdr:col>14</xdr:col>
      <xdr:colOff>14040</xdr:colOff>
      <xdr:row>166</xdr:row>
      <xdr:rowOff>114480</xdr:rowOff>
    </xdr:to>
    <xdr:cxnSp>
      <xdr:nvCxnSpPr>
        <xdr:cNvPr id="350" name="Connecteur droit avec flèche 535"/>
        <xdr:cNvCxnSpPr/>
        <xdr:nvPr/>
      </xdr:nvCxnSpPr>
      <xdr:spPr>
        <a:xfrm flipV="1">
          <a:off x="16132680" y="34080120"/>
          <a:ext cx="12337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157</xdr:row>
      <xdr:rowOff>75600</xdr:rowOff>
    </xdr:from>
    <xdr:to>
      <xdr:col>16</xdr:col>
      <xdr:colOff>127800</xdr:colOff>
      <xdr:row>157</xdr:row>
      <xdr:rowOff>85680</xdr:rowOff>
    </xdr:to>
    <xdr:cxnSp>
      <xdr:nvCxnSpPr>
        <xdr:cNvPr id="351" name="Connecteur droit avec flèche 536"/>
        <xdr:cNvCxnSpPr/>
        <xdr:nvPr/>
      </xdr:nvCxnSpPr>
      <xdr:spPr>
        <a:xfrm>
          <a:off x="18341640" y="32479560"/>
          <a:ext cx="1194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161</xdr:row>
      <xdr:rowOff>104400</xdr:rowOff>
    </xdr:from>
    <xdr:to>
      <xdr:col>16</xdr:col>
      <xdr:colOff>65160</xdr:colOff>
      <xdr:row>161</xdr:row>
      <xdr:rowOff>114480</xdr:rowOff>
    </xdr:to>
    <xdr:cxnSp>
      <xdr:nvCxnSpPr>
        <xdr:cNvPr id="352" name="Connecteur droit avec flèche 537"/>
        <xdr:cNvCxnSpPr/>
        <xdr:nvPr/>
      </xdr:nvCxnSpPr>
      <xdr:spPr>
        <a:xfrm>
          <a:off x="18303840" y="33270480"/>
          <a:ext cx="1170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159</xdr:row>
      <xdr:rowOff>104400</xdr:rowOff>
    </xdr:from>
    <xdr:to>
      <xdr:col>16</xdr:col>
      <xdr:colOff>153360</xdr:colOff>
      <xdr:row>159</xdr:row>
      <xdr:rowOff>114480</xdr:rowOff>
    </xdr:to>
    <xdr:cxnSp>
      <xdr:nvCxnSpPr>
        <xdr:cNvPr id="353" name="Connecteur droit avec flèche 538"/>
        <xdr:cNvCxnSpPr/>
        <xdr:nvPr/>
      </xdr:nvCxnSpPr>
      <xdr:spPr>
        <a:xfrm>
          <a:off x="18404640" y="32889600"/>
          <a:ext cx="11574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163</xdr:row>
      <xdr:rowOff>85320</xdr:rowOff>
    </xdr:from>
    <xdr:to>
      <xdr:col>16</xdr:col>
      <xdr:colOff>140760</xdr:colOff>
      <xdr:row>163</xdr:row>
      <xdr:rowOff>86040</xdr:rowOff>
    </xdr:to>
    <xdr:cxnSp>
      <xdr:nvCxnSpPr>
        <xdr:cNvPr id="354" name="Connecteur droit avec flèche 539"/>
        <xdr:cNvCxnSpPr/>
        <xdr:nvPr/>
      </xdr:nvCxnSpPr>
      <xdr:spPr>
        <a:xfrm>
          <a:off x="18380160" y="336322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165</xdr:row>
      <xdr:rowOff>104400</xdr:rowOff>
    </xdr:from>
    <xdr:to>
      <xdr:col>16</xdr:col>
      <xdr:colOff>76680</xdr:colOff>
      <xdr:row>165</xdr:row>
      <xdr:rowOff>105120</xdr:rowOff>
    </xdr:to>
    <xdr:cxnSp>
      <xdr:nvCxnSpPr>
        <xdr:cNvPr id="355" name="Connecteur droit avec flèche 540"/>
        <xdr:cNvCxnSpPr/>
        <xdr:nvPr/>
      </xdr:nvCxnSpPr>
      <xdr:spPr>
        <a:xfrm>
          <a:off x="18316440" y="3403260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166</xdr:row>
      <xdr:rowOff>114120</xdr:rowOff>
    </xdr:from>
    <xdr:to>
      <xdr:col>16</xdr:col>
      <xdr:colOff>65160</xdr:colOff>
      <xdr:row>166</xdr:row>
      <xdr:rowOff>114840</xdr:rowOff>
    </xdr:to>
    <xdr:cxnSp>
      <xdr:nvCxnSpPr>
        <xdr:cNvPr id="356" name="Connecteur droit avec flèche 541"/>
        <xdr:cNvCxnSpPr/>
        <xdr:nvPr/>
      </xdr:nvCxnSpPr>
      <xdr:spPr>
        <a:xfrm>
          <a:off x="18303840" y="3423276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164</xdr:row>
      <xdr:rowOff>104760</xdr:rowOff>
    </xdr:from>
    <xdr:to>
      <xdr:col>16</xdr:col>
      <xdr:colOff>1080</xdr:colOff>
      <xdr:row>164</xdr:row>
      <xdr:rowOff>114840</xdr:rowOff>
    </xdr:to>
    <xdr:cxnSp>
      <xdr:nvCxnSpPr>
        <xdr:cNvPr id="357" name="Connecteur droit avec flèche 542"/>
        <xdr:cNvCxnSpPr/>
        <xdr:nvPr/>
      </xdr:nvCxnSpPr>
      <xdr:spPr>
        <a:xfrm>
          <a:off x="18253440" y="33842160"/>
          <a:ext cx="11563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156</xdr:row>
      <xdr:rowOff>85320</xdr:rowOff>
    </xdr:from>
    <xdr:to>
      <xdr:col>16</xdr:col>
      <xdr:colOff>102600</xdr:colOff>
      <xdr:row>157</xdr:row>
      <xdr:rowOff>57240</xdr:rowOff>
    </xdr:to>
    <xdr:cxnSp>
      <xdr:nvCxnSpPr>
        <xdr:cNvPr id="358" name="Connecteur droit avec flèche 543"/>
        <xdr:cNvCxnSpPr/>
        <xdr:nvPr/>
      </xdr:nvCxnSpPr>
      <xdr:spPr>
        <a:xfrm flipV="1">
          <a:off x="18316800" y="32298840"/>
          <a:ext cx="11944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158</xdr:row>
      <xdr:rowOff>114120</xdr:rowOff>
    </xdr:from>
    <xdr:to>
      <xdr:col>16</xdr:col>
      <xdr:colOff>153360</xdr:colOff>
      <xdr:row>159</xdr:row>
      <xdr:rowOff>75240</xdr:rowOff>
    </xdr:to>
    <xdr:cxnSp>
      <xdr:nvCxnSpPr>
        <xdr:cNvPr id="359" name="Connecteur droit avec flèche 544"/>
        <xdr:cNvCxnSpPr/>
        <xdr:nvPr/>
      </xdr:nvCxnSpPr>
      <xdr:spPr>
        <a:xfrm flipV="1">
          <a:off x="18404640" y="32708520"/>
          <a:ext cx="1157400" cy="152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160</xdr:row>
      <xdr:rowOff>104040</xdr:rowOff>
    </xdr:from>
    <xdr:to>
      <xdr:col>16</xdr:col>
      <xdr:colOff>89280</xdr:colOff>
      <xdr:row>161</xdr:row>
      <xdr:rowOff>95040</xdr:rowOff>
    </xdr:to>
    <xdr:cxnSp>
      <xdr:nvCxnSpPr>
        <xdr:cNvPr id="360" name="Connecteur droit avec flèche 545"/>
        <xdr:cNvCxnSpPr/>
        <xdr:nvPr/>
      </xdr:nvCxnSpPr>
      <xdr:spPr>
        <a:xfrm flipV="1">
          <a:off x="18265680" y="33079680"/>
          <a:ext cx="1232280" cy="181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162</xdr:row>
      <xdr:rowOff>114120</xdr:rowOff>
    </xdr:from>
    <xdr:to>
      <xdr:col>16</xdr:col>
      <xdr:colOff>191880</xdr:colOff>
      <xdr:row>163</xdr:row>
      <xdr:rowOff>75960</xdr:rowOff>
    </xdr:to>
    <xdr:cxnSp>
      <xdr:nvCxnSpPr>
        <xdr:cNvPr id="361" name="Connecteur droit avec flèche 546"/>
        <xdr:cNvCxnSpPr/>
        <xdr:nvPr/>
      </xdr:nvCxnSpPr>
      <xdr:spPr>
        <a:xfrm flipV="1">
          <a:off x="18354960" y="33470640"/>
          <a:ext cx="124560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1268640</xdr:colOff>
      <xdr:row>171</xdr:row>
      <xdr:rowOff>104400</xdr:rowOff>
    </xdr:from>
    <xdr:to>
      <xdr:col>12</xdr:col>
      <xdr:colOff>267120</xdr:colOff>
      <xdr:row>178</xdr:row>
      <xdr:rowOff>104760</xdr:rowOff>
    </xdr:to>
    <xdr:cxnSp>
      <xdr:nvCxnSpPr>
        <xdr:cNvPr id="362" name="Connecteur droit avec flèche 547"/>
        <xdr:cNvCxnSpPr/>
        <xdr:nvPr/>
      </xdr:nvCxnSpPr>
      <xdr:spPr>
        <a:xfrm flipV="1">
          <a:off x="13797360" y="35175600"/>
          <a:ext cx="17661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175</xdr:row>
      <xdr:rowOff>66240</xdr:rowOff>
    </xdr:from>
    <xdr:to>
      <xdr:col>12</xdr:col>
      <xdr:colOff>52560</xdr:colOff>
      <xdr:row>178</xdr:row>
      <xdr:rowOff>104400</xdr:rowOff>
    </xdr:to>
    <xdr:cxnSp>
      <xdr:nvCxnSpPr>
        <xdr:cNvPr id="363" name="Connecteur droit avec flèche 548"/>
        <xdr:cNvCxnSpPr/>
        <xdr:nvPr/>
      </xdr:nvCxnSpPr>
      <xdr:spPr>
        <a:xfrm flipV="1">
          <a:off x="13811040" y="35899200"/>
          <a:ext cx="153792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176</xdr:row>
      <xdr:rowOff>75600</xdr:rowOff>
    </xdr:from>
    <xdr:to>
      <xdr:col>12</xdr:col>
      <xdr:colOff>230040</xdr:colOff>
      <xdr:row>178</xdr:row>
      <xdr:rowOff>133200</xdr:rowOff>
    </xdr:to>
    <xdr:cxnSp>
      <xdr:nvCxnSpPr>
        <xdr:cNvPr id="364" name="Connecteur droit avec flèche 549"/>
        <xdr:cNvCxnSpPr/>
        <xdr:nvPr/>
      </xdr:nvCxnSpPr>
      <xdr:spPr>
        <a:xfrm flipV="1">
          <a:off x="13861800" y="36099000"/>
          <a:ext cx="166464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178</xdr:row>
      <xdr:rowOff>84960</xdr:rowOff>
    </xdr:from>
    <xdr:to>
      <xdr:col>12</xdr:col>
      <xdr:colOff>89640</xdr:colOff>
      <xdr:row>178</xdr:row>
      <xdr:rowOff>123480</xdr:rowOff>
    </xdr:to>
    <xdr:cxnSp>
      <xdr:nvCxnSpPr>
        <xdr:cNvPr id="365" name="Connecteur droit avec flèche 550"/>
        <xdr:cNvCxnSpPr/>
        <xdr:nvPr/>
      </xdr:nvCxnSpPr>
      <xdr:spPr>
        <a:xfrm flipV="1">
          <a:off x="13848120" y="36489600"/>
          <a:ext cx="15379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169</xdr:row>
      <xdr:rowOff>47160</xdr:rowOff>
    </xdr:from>
    <xdr:to>
      <xdr:col>14</xdr:col>
      <xdr:colOff>52560</xdr:colOff>
      <xdr:row>171</xdr:row>
      <xdr:rowOff>84960</xdr:rowOff>
    </xdr:to>
    <xdr:cxnSp>
      <xdr:nvCxnSpPr>
        <xdr:cNvPr id="366" name="Connecteur droit avec flèche 551"/>
        <xdr:cNvCxnSpPr/>
        <xdr:nvPr/>
      </xdr:nvCxnSpPr>
      <xdr:spPr>
        <a:xfrm flipV="1">
          <a:off x="16121160" y="34737120"/>
          <a:ext cx="128376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171</xdr:row>
      <xdr:rowOff>75240</xdr:rowOff>
    </xdr:from>
    <xdr:to>
      <xdr:col>13</xdr:col>
      <xdr:colOff>965880</xdr:colOff>
      <xdr:row>171</xdr:row>
      <xdr:rowOff>104760</xdr:rowOff>
    </xdr:to>
    <xdr:cxnSp>
      <xdr:nvCxnSpPr>
        <xdr:cNvPr id="367" name="Connecteur droit avec flèche 552"/>
        <xdr:cNvCxnSpPr/>
        <xdr:nvPr/>
      </xdr:nvCxnSpPr>
      <xdr:spPr>
        <a:xfrm>
          <a:off x="16083000" y="35146440"/>
          <a:ext cx="120708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621360</xdr:colOff>
      <xdr:row>173</xdr:row>
      <xdr:rowOff>85320</xdr:rowOff>
    </xdr:from>
    <xdr:to>
      <xdr:col>13</xdr:col>
      <xdr:colOff>966240</xdr:colOff>
      <xdr:row>175</xdr:row>
      <xdr:rowOff>85680</xdr:rowOff>
    </xdr:to>
    <xdr:cxnSp>
      <xdr:nvCxnSpPr>
        <xdr:cNvPr id="368" name="Connecteur droit avec flèche 553"/>
        <xdr:cNvCxnSpPr/>
        <xdr:nvPr/>
      </xdr:nvCxnSpPr>
      <xdr:spPr>
        <a:xfrm flipV="1">
          <a:off x="15917400" y="35537400"/>
          <a:ext cx="137304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178</xdr:row>
      <xdr:rowOff>75960</xdr:rowOff>
    </xdr:from>
    <xdr:to>
      <xdr:col>13</xdr:col>
      <xdr:colOff>941040</xdr:colOff>
      <xdr:row>178</xdr:row>
      <xdr:rowOff>85680</xdr:rowOff>
    </xdr:to>
    <xdr:cxnSp>
      <xdr:nvCxnSpPr>
        <xdr:cNvPr id="369" name="Connecteur droit avec flèche 554"/>
        <xdr:cNvCxnSpPr/>
        <xdr:nvPr/>
      </xdr:nvCxnSpPr>
      <xdr:spPr>
        <a:xfrm>
          <a:off x="16083000" y="3648060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176</xdr:row>
      <xdr:rowOff>57600</xdr:rowOff>
    </xdr:from>
    <xdr:to>
      <xdr:col>13</xdr:col>
      <xdr:colOff>978120</xdr:colOff>
      <xdr:row>176</xdr:row>
      <xdr:rowOff>86040</xdr:rowOff>
    </xdr:to>
    <xdr:cxnSp>
      <xdr:nvCxnSpPr>
        <xdr:cNvPr id="370" name="Connecteur droit avec flèche 555"/>
        <xdr:cNvCxnSpPr/>
        <xdr:nvPr/>
      </xdr:nvCxnSpPr>
      <xdr:spPr>
        <a:xfrm>
          <a:off x="16184520" y="36081000"/>
          <a:ext cx="111780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175</xdr:row>
      <xdr:rowOff>47520</xdr:rowOff>
    </xdr:from>
    <xdr:to>
      <xdr:col>13</xdr:col>
      <xdr:colOff>915120</xdr:colOff>
      <xdr:row>175</xdr:row>
      <xdr:rowOff>85680</xdr:rowOff>
    </xdr:to>
    <xdr:cxnSp>
      <xdr:nvCxnSpPr>
        <xdr:cNvPr id="371" name="Connecteur droit avec flèche 556"/>
        <xdr:cNvCxnSpPr/>
        <xdr:nvPr/>
      </xdr:nvCxnSpPr>
      <xdr:spPr>
        <a:xfrm>
          <a:off x="15981480" y="35880480"/>
          <a:ext cx="125784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177</xdr:row>
      <xdr:rowOff>133200</xdr:rowOff>
    </xdr:from>
    <xdr:to>
      <xdr:col>13</xdr:col>
      <xdr:colOff>991080</xdr:colOff>
      <xdr:row>178</xdr:row>
      <xdr:rowOff>75960</xdr:rowOff>
    </xdr:to>
    <xdr:cxnSp>
      <xdr:nvCxnSpPr>
        <xdr:cNvPr id="372" name="Connecteur droit avec flèche 557"/>
        <xdr:cNvCxnSpPr/>
        <xdr:nvPr/>
      </xdr:nvCxnSpPr>
      <xdr:spPr>
        <a:xfrm flipV="1">
          <a:off x="16083000" y="36347400"/>
          <a:ext cx="123228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169</xdr:row>
      <xdr:rowOff>47880</xdr:rowOff>
    </xdr:from>
    <xdr:to>
      <xdr:col>16</xdr:col>
      <xdr:colOff>76680</xdr:colOff>
      <xdr:row>169</xdr:row>
      <xdr:rowOff>57600</xdr:rowOff>
    </xdr:to>
    <xdr:cxnSp>
      <xdr:nvCxnSpPr>
        <xdr:cNvPr id="373" name="Connecteur droit avec flèche 558"/>
        <xdr:cNvCxnSpPr/>
        <xdr:nvPr/>
      </xdr:nvCxnSpPr>
      <xdr:spPr>
        <a:xfrm>
          <a:off x="18291240" y="34737840"/>
          <a:ext cx="119412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173</xdr:row>
      <xdr:rowOff>75600</xdr:rowOff>
    </xdr:from>
    <xdr:to>
      <xdr:col>16</xdr:col>
      <xdr:colOff>1080</xdr:colOff>
      <xdr:row>173</xdr:row>
      <xdr:rowOff>76320</xdr:rowOff>
    </xdr:to>
    <xdr:cxnSp>
      <xdr:nvCxnSpPr>
        <xdr:cNvPr id="374" name="Connecteur droit avec flèche 559"/>
        <xdr:cNvCxnSpPr/>
        <xdr:nvPr/>
      </xdr:nvCxnSpPr>
      <xdr:spPr>
        <a:xfrm>
          <a:off x="18240480" y="355276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171</xdr:row>
      <xdr:rowOff>75240</xdr:rowOff>
    </xdr:from>
    <xdr:to>
      <xdr:col>16</xdr:col>
      <xdr:colOff>102600</xdr:colOff>
      <xdr:row>171</xdr:row>
      <xdr:rowOff>75960</xdr:rowOff>
    </xdr:to>
    <xdr:cxnSp>
      <xdr:nvCxnSpPr>
        <xdr:cNvPr id="375" name="Connecteur droit avec flèche 560"/>
        <xdr:cNvCxnSpPr/>
        <xdr:nvPr/>
      </xdr:nvCxnSpPr>
      <xdr:spPr>
        <a:xfrm>
          <a:off x="18342000" y="351464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175</xdr:row>
      <xdr:rowOff>66600</xdr:rowOff>
    </xdr:from>
    <xdr:to>
      <xdr:col>16</xdr:col>
      <xdr:colOff>89640</xdr:colOff>
      <xdr:row>175</xdr:row>
      <xdr:rowOff>75960</xdr:rowOff>
    </xdr:to>
    <xdr:cxnSp>
      <xdr:nvCxnSpPr>
        <xdr:cNvPr id="376" name="Connecteur droit avec flèche 561"/>
        <xdr:cNvCxnSpPr/>
        <xdr:nvPr/>
      </xdr:nvCxnSpPr>
      <xdr:spPr>
        <a:xfrm>
          <a:off x="18316800" y="35899560"/>
          <a:ext cx="118152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177</xdr:row>
      <xdr:rowOff>66960</xdr:rowOff>
    </xdr:from>
    <xdr:to>
      <xdr:col>16</xdr:col>
      <xdr:colOff>14040</xdr:colOff>
      <xdr:row>177</xdr:row>
      <xdr:rowOff>75960</xdr:rowOff>
    </xdr:to>
    <xdr:cxnSp>
      <xdr:nvCxnSpPr>
        <xdr:cNvPr id="377" name="Connecteur droit avec flèche 562"/>
        <xdr:cNvCxnSpPr/>
        <xdr:nvPr/>
      </xdr:nvCxnSpPr>
      <xdr:spPr>
        <a:xfrm>
          <a:off x="18253440" y="36281160"/>
          <a:ext cx="116928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178</xdr:row>
      <xdr:rowOff>75600</xdr:rowOff>
    </xdr:from>
    <xdr:to>
      <xdr:col>16</xdr:col>
      <xdr:colOff>1080</xdr:colOff>
      <xdr:row>178</xdr:row>
      <xdr:rowOff>76320</xdr:rowOff>
    </xdr:to>
    <xdr:cxnSp>
      <xdr:nvCxnSpPr>
        <xdr:cNvPr id="378" name="Connecteur droit avec flèche 563"/>
        <xdr:cNvCxnSpPr/>
        <xdr:nvPr/>
      </xdr:nvCxnSpPr>
      <xdr:spPr>
        <a:xfrm>
          <a:off x="18240480" y="36480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176</xdr:row>
      <xdr:rowOff>75600</xdr:rowOff>
    </xdr:from>
    <xdr:to>
      <xdr:col>15</xdr:col>
      <xdr:colOff>991080</xdr:colOff>
      <xdr:row>176</xdr:row>
      <xdr:rowOff>76320</xdr:rowOff>
    </xdr:to>
    <xdr:cxnSp>
      <xdr:nvCxnSpPr>
        <xdr:cNvPr id="379" name="Connecteur droit avec flèche 564"/>
        <xdr:cNvCxnSpPr/>
        <xdr:nvPr/>
      </xdr:nvCxnSpPr>
      <xdr:spPr>
        <a:xfrm>
          <a:off x="18202320" y="36099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168</xdr:row>
      <xdr:rowOff>66240</xdr:rowOff>
    </xdr:from>
    <xdr:to>
      <xdr:col>16</xdr:col>
      <xdr:colOff>52200</xdr:colOff>
      <xdr:row>169</xdr:row>
      <xdr:rowOff>37800</xdr:rowOff>
    </xdr:to>
    <xdr:cxnSp>
      <xdr:nvCxnSpPr>
        <xdr:cNvPr id="380" name="Connecteur droit avec flèche 565"/>
        <xdr:cNvCxnSpPr/>
        <xdr:nvPr/>
      </xdr:nvCxnSpPr>
      <xdr:spPr>
        <a:xfrm flipV="1">
          <a:off x="18265320" y="34565760"/>
          <a:ext cx="119556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170</xdr:row>
      <xdr:rowOff>95040</xdr:rowOff>
    </xdr:from>
    <xdr:to>
      <xdr:col>16</xdr:col>
      <xdr:colOff>102600</xdr:colOff>
      <xdr:row>171</xdr:row>
      <xdr:rowOff>57240</xdr:rowOff>
    </xdr:to>
    <xdr:cxnSp>
      <xdr:nvCxnSpPr>
        <xdr:cNvPr id="381" name="Connecteur droit avec flèche 566"/>
        <xdr:cNvCxnSpPr/>
        <xdr:nvPr/>
      </xdr:nvCxnSpPr>
      <xdr:spPr>
        <a:xfrm flipV="1">
          <a:off x="18342000" y="3497544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172</xdr:row>
      <xdr:rowOff>84960</xdr:rowOff>
    </xdr:from>
    <xdr:to>
      <xdr:col>16</xdr:col>
      <xdr:colOff>27000</xdr:colOff>
      <xdr:row>173</xdr:row>
      <xdr:rowOff>56880</xdr:rowOff>
    </xdr:to>
    <xdr:cxnSp>
      <xdr:nvCxnSpPr>
        <xdr:cNvPr id="382" name="Connecteur droit avec flèche 567"/>
        <xdr:cNvCxnSpPr/>
        <xdr:nvPr/>
      </xdr:nvCxnSpPr>
      <xdr:spPr>
        <a:xfrm flipV="1">
          <a:off x="18215280" y="35346600"/>
          <a:ext cx="1220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174</xdr:row>
      <xdr:rowOff>95400</xdr:rowOff>
    </xdr:from>
    <xdr:to>
      <xdr:col>16</xdr:col>
      <xdr:colOff>127800</xdr:colOff>
      <xdr:row>175</xdr:row>
      <xdr:rowOff>38160</xdr:rowOff>
    </xdr:to>
    <xdr:cxnSp>
      <xdr:nvCxnSpPr>
        <xdr:cNvPr id="383" name="Connecteur droit avec flèche 568"/>
        <xdr:cNvCxnSpPr/>
        <xdr:nvPr/>
      </xdr:nvCxnSpPr>
      <xdr:spPr>
        <a:xfrm flipV="1">
          <a:off x="18303480" y="35737920"/>
          <a:ext cx="123300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1358640</xdr:colOff>
      <xdr:row>183</xdr:row>
      <xdr:rowOff>74880</xdr:rowOff>
    </xdr:from>
    <xdr:to>
      <xdr:col>12</xdr:col>
      <xdr:colOff>305280</xdr:colOff>
      <xdr:row>188</xdr:row>
      <xdr:rowOff>104760</xdr:rowOff>
    </xdr:to>
    <xdr:cxnSp>
      <xdr:nvCxnSpPr>
        <xdr:cNvPr id="384" name="Connecteur droit avec flèche 569"/>
        <xdr:cNvCxnSpPr/>
        <xdr:nvPr/>
      </xdr:nvCxnSpPr>
      <xdr:spPr>
        <a:xfrm flipV="1">
          <a:off x="13887360" y="37432080"/>
          <a:ext cx="1714320" cy="98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187</xdr:row>
      <xdr:rowOff>28080</xdr:rowOff>
    </xdr:from>
    <xdr:to>
      <xdr:col>12</xdr:col>
      <xdr:colOff>102600</xdr:colOff>
      <xdr:row>188</xdr:row>
      <xdr:rowOff>105120</xdr:rowOff>
    </xdr:to>
    <xdr:cxnSp>
      <xdr:nvCxnSpPr>
        <xdr:cNvPr id="385" name="Connecteur droit avec flèche 570"/>
        <xdr:cNvCxnSpPr/>
        <xdr:nvPr/>
      </xdr:nvCxnSpPr>
      <xdr:spPr>
        <a:xfrm flipV="1">
          <a:off x="13861800" y="38147040"/>
          <a:ext cx="1537200" cy="267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181</xdr:row>
      <xdr:rowOff>28080</xdr:rowOff>
    </xdr:from>
    <xdr:to>
      <xdr:col>14</xdr:col>
      <xdr:colOff>64440</xdr:colOff>
      <xdr:row>183</xdr:row>
      <xdr:rowOff>66960</xdr:rowOff>
    </xdr:to>
    <xdr:cxnSp>
      <xdr:nvCxnSpPr>
        <xdr:cNvPr id="386" name="Connecteur droit avec flèche 573"/>
        <xdr:cNvCxnSpPr/>
        <xdr:nvPr/>
      </xdr:nvCxnSpPr>
      <xdr:spPr>
        <a:xfrm flipV="1">
          <a:off x="16132680" y="37004040"/>
          <a:ext cx="1284120" cy="42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183</xdr:row>
      <xdr:rowOff>56880</xdr:rowOff>
    </xdr:from>
    <xdr:to>
      <xdr:col>13</xdr:col>
      <xdr:colOff>978480</xdr:colOff>
      <xdr:row>183</xdr:row>
      <xdr:rowOff>75600</xdr:rowOff>
    </xdr:to>
    <xdr:cxnSp>
      <xdr:nvCxnSpPr>
        <xdr:cNvPr id="387" name="Connecteur droit avec flèche 574"/>
        <xdr:cNvCxnSpPr/>
        <xdr:nvPr/>
      </xdr:nvCxnSpPr>
      <xdr:spPr>
        <a:xfrm>
          <a:off x="16083000" y="37414080"/>
          <a:ext cx="121968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634320</xdr:colOff>
      <xdr:row>185</xdr:row>
      <xdr:rowOff>56520</xdr:rowOff>
    </xdr:from>
    <xdr:to>
      <xdr:col>13</xdr:col>
      <xdr:colOff>978480</xdr:colOff>
      <xdr:row>187</xdr:row>
      <xdr:rowOff>66600</xdr:rowOff>
    </xdr:to>
    <xdr:cxnSp>
      <xdr:nvCxnSpPr>
        <xdr:cNvPr id="388" name="Connecteur droit avec flèche 575"/>
        <xdr:cNvCxnSpPr/>
        <xdr:nvPr/>
      </xdr:nvCxnSpPr>
      <xdr:spPr>
        <a:xfrm flipV="1">
          <a:off x="15930360" y="37794600"/>
          <a:ext cx="137232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188</xdr:row>
      <xdr:rowOff>37800</xdr:rowOff>
    </xdr:from>
    <xdr:to>
      <xdr:col>13</xdr:col>
      <xdr:colOff>991080</xdr:colOff>
      <xdr:row>188</xdr:row>
      <xdr:rowOff>47880</xdr:rowOff>
    </xdr:to>
    <xdr:cxnSp>
      <xdr:nvCxnSpPr>
        <xdr:cNvPr id="389" name="Connecteur droit avec flèche 577"/>
        <xdr:cNvCxnSpPr/>
        <xdr:nvPr/>
      </xdr:nvCxnSpPr>
      <xdr:spPr>
        <a:xfrm>
          <a:off x="16197480" y="38347200"/>
          <a:ext cx="1117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187</xdr:row>
      <xdr:rowOff>28440</xdr:rowOff>
    </xdr:from>
    <xdr:to>
      <xdr:col>13</xdr:col>
      <xdr:colOff>941040</xdr:colOff>
      <xdr:row>187</xdr:row>
      <xdr:rowOff>48240</xdr:rowOff>
    </xdr:to>
    <xdr:cxnSp>
      <xdr:nvCxnSpPr>
        <xdr:cNvPr id="390" name="Connecteur droit avec flèche 578"/>
        <xdr:cNvCxnSpPr/>
        <xdr:nvPr/>
      </xdr:nvCxnSpPr>
      <xdr:spPr>
        <a:xfrm>
          <a:off x="16006680" y="38147400"/>
          <a:ext cx="125856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181</xdr:row>
      <xdr:rowOff>95400</xdr:rowOff>
    </xdr:from>
    <xdr:to>
      <xdr:col>16</xdr:col>
      <xdr:colOff>76680</xdr:colOff>
      <xdr:row>181</xdr:row>
      <xdr:rowOff>123840</xdr:rowOff>
    </xdr:to>
    <xdr:cxnSp>
      <xdr:nvCxnSpPr>
        <xdr:cNvPr id="391" name="Connecteur droit avec flèche 580"/>
        <xdr:cNvCxnSpPr/>
        <xdr:nvPr/>
      </xdr:nvCxnSpPr>
      <xdr:spPr>
        <a:xfrm>
          <a:off x="18291240" y="37071360"/>
          <a:ext cx="119412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185</xdr:row>
      <xdr:rowOff>132840</xdr:rowOff>
    </xdr:from>
    <xdr:to>
      <xdr:col>16</xdr:col>
      <xdr:colOff>1080</xdr:colOff>
      <xdr:row>185</xdr:row>
      <xdr:rowOff>133560</xdr:rowOff>
    </xdr:to>
    <xdr:cxnSp>
      <xdr:nvCxnSpPr>
        <xdr:cNvPr id="392" name="Connecteur droit avec flèche 581"/>
        <xdr:cNvCxnSpPr/>
        <xdr:nvPr/>
      </xdr:nvCxnSpPr>
      <xdr:spPr>
        <a:xfrm>
          <a:off x="18240480" y="378709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183</xdr:row>
      <xdr:rowOff>132840</xdr:rowOff>
    </xdr:from>
    <xdr:to>
      <xdr:col>16</xdr:col>
      <xdr:colOff>102600</xdr:colOff>
      <xdr:row>183</xdr:row>
      <xdr:rowOff>133560</xdr:rowOff>
    </xdr:to>
    <xdr:cxnSp>
      <xdr:nvCxnSpPr>
        <xdr:cNvPr id="393" name="Connecteur droit avec flèche 582"/>
        <xdr:cNvCxnSpPr/>
        <xdr:nvPr/>
      </xdr:nvCxnSpPr>
      <xdr:spPr>
        <a:xfrm>
          <a:off x="18342000" y="374900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187</xdr:row>
      <xdr:rowOff>123120</xdr:rowOff>
    </xdr:from>
    <xdr:to>
      <xdr:col>16</xdr:col>
      <xdr:colOff>89640</xdr:colOff>
      <xdr:row>187</xdr:row>
      <xdr:rowOff>123840</xdr:rowOff>
    </xdr:to>
    <xdr:cxnSp>
      <xdr:nvCxnSpPr>
        <xdr:cNvPr id="394" name="Connecteur droit avec flèche 583"/>
        <xdr:cNvCxnSpPr/>
        <xdr:nvPr/>
      </xdr:nvCxnSpPr>
      <xdr:spPr>
        <a:xfrm>
          <a:off x="18316800" y="38242080"/>
          <a:ext cx="11815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188</xdr:row>
      <xdr:rowOff>123480</xdr:rowOff>
    </xdr:from>
    <xdr:to>
      <xdr:col>15</xdr:col>
      <xdr:colOff>991080</xdr:colOff>
      <xdr:row>188</xdr:row>
      <xdr:rowOff>124200</xdr:rowOff>
    </xdr:to>
    <xdr:cxnSp>
      <xdr:nvCxnSpPr>
        <xdr:cNvPr id="395" name="Connecteur droit avec flèche 586"/>
        <xdr:cNvCxnSpPr/>
        <xdr:nvPr/>
      </xdr:nvCxnSpPr>
      <xdr:spPr>
        <a:xfrm>
          <a:off x="18202320" y="384328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180</xdr:row>
      <xdr:rowOff>132840</xdr:rowOff>
    </xdr:from>
    <xdr:to>
      <xdr:col>16</xdr:col>
      <xdr:colOff>52200</xdr:colOff>
      <xdr:row>181</xdr:row>
      <xdr:rowOff>95400</xdr:rowOff>
    </xdr:to>
    <xdr:cxnSp>
      <xdr:nvCxnSpPr>
        <xdr:cNvPr id="396" name="Connecteur droit avec flèche 587"/>
        <xdr:cNvCxnSpPr/>
        <xdr:nvPr/>
      </xdr:nvCxnSpPr>
      <xdr:spPr>
        <a:xfrm flipV="1">
          <a:off x="18265320" y="36918360"/>
          <a:ext cx="11955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182</xdr:row>
      <xdr:rowOff>152280</xdr:rowOff>
    </xdr:from>
    <xdr:to>
      <xdr:col>16</xdr:col>
      <xdr:colOff>102600</xdr:colOff>
      <xdr:row>183</xdr:row>
      <xdr:rowOff>114480</xdr:rowOff>
    </xdr:to>
    <xdr:cxnSp>
      <xdr:nvCxnSpPr>
        <xdr:cNvPr id="397" name="Connecteur droit avec flèche 588"/>
        <xdr:cNvCxnSpPr/>
        <xdr:nvPr/>
      </xdr:nvCxnSpPr>
      <xdr:spPr>
        <a:xfrm flipV="1">
          <a:off x="18342000" y="3731868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184</xdr:row>
      <xdr:rowOff>142560</xdr:rowOff>
    </xdr:from>
    <xdr:to>
      <xdr:col>16</xdr:col>
      <xdr:colOff>27000</xdr:colOff>
      <xdr:row>185</xdr:row>
      <xdr:rowOff>114480</xdr:rowOff>
    </xdr:to>
    <xdr:cxnSp>
      <xdr:nvCxnSpPr>
        <xdr:cNvPr id="398" name="Connecteur droit avec flèche 589"/>
        <xdr:cNvCxnSpPr/>
        <xdr:nvPr/>
      </xdr:nvCxnSpPr>
      <xdr:spPr>
        <a:xfrm flipV="1">
          <a:off x="18215280" y="37690200"/>
          <a:ext cx="1220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186</xdr:row>
      <xdr:rowOff>151920</xdr:rowOff>
    </xdr:from>
    <xdr:to>
      <xdr:col>16</xdr:col>
      <xdr:colOff>127800</xdr:colOff>
      <xdr:row>187</xdr:row>
      <xdr:rowOff>104760</xdr:rowOff>
    </xdr:to>
    <xdr:cxnSp>
      <xdr:nvCxnSpPr>
        <xdr:cNvPr id="399" name="Connecteur droit avec flèche 590"/>
        <xdr:cNvCxnSpPr/>
        <xdr:nvPr/>
      </xdr:nvCxnSpPr>
      <xdr:spPr>
        <a:xfrm flipV="1">
          <a:off x="18303480" y="38080440"/>
          <a:ext cx="123300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203</xdr:row>
      <xdr:rowOff>-720</xdr:rowOff>
    </xdr:from>
    <xdr:to>
      <xdr:col>12</xdr:col>
      <xdr:colOff>293400</xdr:colOff>
      <xdr:row>208</xdr:row>
      <xdr:rowOff>84960</xdr:rowOff>
    </xdr:to>
    <xdr:cxnSp>
      <xdr:nvCxnSpPr>
        <xdr:cNvPr id="400" name="Connecteur droit avec flèche 595"/>
        <xdr:cNvCxnSpPr/>
        <xdr:nvPr/>
      </xdr:nvCxnSpPr>
      <xdr:spPr>
        <a:xfrm flipV="1">
          <a:off x="13975560" y="41166360"/>
          <a:ext cx="1614240" cy="1038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207</xdr:row>
      <xdr:rowOff>47160</xdr:rowOff>
    </xdr:from>
    <xdr:to>
      <xdr:col>12</xdr:col>
      <xdr:colOff>89280</xdr:colOff>
      <xdr:row>208</xdr:row>
      <xdr:rowOff>85320</xdr:rowOff>
    </xdr:to>
    <xdr:cxnSp>
      <xdr:nvCxnSpPr>
        <xdr:cNvPr id="401" name="Connecteur droit avec flèche 596"/>
        <xdr:cNvCxnSpPr/>
        <xdr:nvPr/>
      </xdr:nvCxnSpPr>
      <xdr:spPr>
        <a:xfrm flipV="1">
          <a:off x="13950360" y="41976360"/>
          <a:ext cx="143532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200</xdr:row>
      <xdr:rowOff>142200</xdr:rowOff>
    </xdr:from>
    <xdr:to>
      <xdr:col>14</xdr:col>
      <xdr:colOff>77760</xdr:colOff>
      <xdr:row>202</xdr:row>
      <xdr:rowOff>190080</xdr:rowOff>
    </xdr:to>
    <xdr:cxnSp>
      <xdr:nvCxnSpPr>
        <xdr:cNvPr id="402" name="Connecteur droit avec flèche 597"/>
        <xdr:cNvCxnSpPr/>
        <xdr:nvPr/>
      </xdr:nvCxnSpPr>
      <xdr:spPr>
        <a:xfrm flipV="1">
          <a:off x="16159320" y="40737600"/>
          <a:ext cx="127080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204</xdr:row>
      <xdr:rowOff>180360</xdr:rowOff>
    </xdr:from>
    <xdr:to>
      <xdr:col>13</xdr:col>
      <xdr:colOff>991440</xdr:colOff>
      <xdr:row>206</xdr:row>
      <xdr:rowOff>190800</xdr:rowOff>
    </xdr:to>
    <xdr:cxnSp>
      <xdr:nvCxnSpPr>
        <xdr:cNvPr id="403" name="Connecteur droit avec flèche 599"/>
        <xdr:cNvCxnSpPr/>
        <xdr:nvPr/>
      </xdr:nvCxnSpPr>
      <xdr:spPr>
        <a:xfrm flipV="1">
          <a:off x="15943320" y="41537880"/>
          <a:ext cx="1372320" cy="391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206</xdr:row>
      <xdr:rowOff>152640</xdr:rowOff>
    </xdr:from>
    <xdr:to>
      <xdr:col>13</xdr:col>
      <xdr:colOff>941040</xdr:colOff>
      <xdr:row>207</xdr:row>
      <xdr:rowOff>360</xdr:rowOff>
    </xdr:to>
    <xdr:cxnSp>
      <xdr:nvCxnSpPr>
        <xdr:cNvPr id="404" name="Connecteur droit avec flèche 601"/>
        <xdr:cNvCxnSpPr/>
        <xdr:nvPr/>
      </xdr:nvCxnSpPr>
      <xdr:spPr>
        <a:xfrm>
          <a:off x="16019640" y="41891040"/>
          <a:ext cx="124560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201</xdr:row>
      <xdr:rowOff>28080</xdr:rowOff>
    </xdr:from>
    <xdr:to>
      <xdr:col>16</xdr:col>
      <xdr:colOff>89640</xdr:colOff>
      <xdr:row>201</xdr:row>
      <xdr:rowOff>47880</xdr:rowOff>
    </xdr:to>
    <xdr:cxnSp>
      <xdr:nvCxnSpPr>
        <xdr:cNvPr id="405" name="Connecteur droit avec flèche 602"/>
        <xdr:cNvCxnSpPr/>
        <xdr:nvPr/>
      </xdr:nvCxnSpPr>
      <xdr:spPr>
        <a:xfrm>
          <a:off x="18303840" y="40814280"/>
          <a:ext cx="11944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205</xdr:row>
      <xdr:rowOff>56880</xdr:rowOff>
    </xdr:from>
    <xdr:to>
      <xdr:col>16</xdr:col>
      <xdr:colOff>1080</xdr:colOff>
      <xdr:row>205</xdr:row>
      <xdr:rowOff>57600</xdr:rowOff>
    </xdr:to>
    <xdr:cxnSp>
      <xdr:nvCxnSpPr>
        <xdr:cNvPr id="406" name="Connecteur droit avec flèche 603"/>
        <xdr:cNvCxnSpPr/>
        <xdr:nvPr/>
      </xdr:nvCxnSpPr>
      <xdr:spPr>
        <a:xfrm>
          <a:off x="18253440" y="416048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203</xdr:row>
      <xdr:rowOff>66600</xdr:rowOff>
    </xdr:from>
    <xdr:to>
      <xdr:col>16</xdr:col>
      <xdr:colOff>102600</xdr:colOff>
      <xdr:row>203</xdr:row>
      <xdr:rowOff>67320</xdr:rowOff>
    </xdr:to>
    <xdr:cxnSp>
      <xdr:nvCxnSpPr>
        <xdr:cNvPr id="407" name="Connecteur droit avec flèche 604"/>
        <xdr:cNvCxnSpPr/>
        <xdr:nvPr/>
      </xdr:nvCxnSpPr>
      <xdr:spPr>
        <a:xfrm>
          <a:off x="18354960" y="4123368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207</xdr:row>
      <xdr:rowOff>47160</xdr:rowOff>
    </xdr:from>
    <xdr:to>
      <xdr:col>16</xdr:col>
      <xdr:colOff>102600</xdr:colOff>
      <xdr:row>207</xdr:row>
      <xdr:rowOff>47880</xdr:rowOff>
    </xdr:to>
    <xdr:cxnSp>
      <xdr:nvCxnSpPr>
        <xdr:cNvPr id="408" name="Connecteur droit avec flèche 605"/>
        <xdr:cNvCxnSpPr/>
        <xdr:nvPr/>
      </xdr:nvCxnSpPr>
      <xdr:spPr>
        <a:xfrm>
          <a:off x="18342000" y="419763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208</xdr:row>
      <xdr:rowOff>56880</xdr:rowOff>
    </xdr:from>
    <xdr:to>
      <xdr:col>15</xdr:col>
      <xdr:colOff>1016280</xdr:colOff>
      <xdr:row>208</xdr:row>
      <xdr:rowOff>57600</xdr:rowOff>
    </xdr:to>
    <xdr:cxnSp>
      <xdr:nvCxnSpPr>
        <xdr:cNvPr id="409" name="Connecteur droit avec flèche 606"/>
        <xdr:cNvCxnSpPr/>
        <xdr:nvPr/>
      </xdr:nvCxnSpPr>
      <xdr:spPr>
        <a:xfrm>
          <a:off x="18202320" y="42176520"/>
          <a:ext cx="11944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200</xdr:row>
      <xdr:rowOff>47520</xdr:rowOff>
    </xdr:from>
    <xdr:to>
      <xdr:col>16</xdr:col>
      <xdr:colOff>52200</xdr:colOff>
      <xdr:row>201</xdr:row>
      <xdr:rowOff>19080</xdr:rowOff>
    </xdr:to>
    <xdr:cxnSp>
      <xdr:nvCxnSpPr>
        <xdr:cNvPr id="410" name="Connecteur droit avec flèche 607"/>
        <xdr:cNvCxnSpPr/>
        <xdr:nvPr/>
      </xdr:nvCxnSpPr>
      <xdr:spPr>
        <a:xfrm flipV="1">
          <a:off x="18265320" y="40642920"/>
          <a:ext cx="119556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202</xdr:row>
      <xdr:rowOff>75240</xdr:rowOff>
    </xdr:from>
    <xdr:to>
      <xdr:col>16</xdr:col>
      <xdr:colOff>102600</xdr:colOff>
      <xdr:row>203</xdr:row>
      <xdr:rowOff>37440</xdr:rowOff>
    </xdr:to>
    <xdr:cxnSp>
      <xdr:nvCxnSpPr>
        <xdr:cNvPr id="411" name="Connecteur droit avec flèche 608"/>
        <xdr:cNvCxnSpPr/>
        <xdr:nvPr/>
      </xdr:nvCxnSpPr>
      <xdr:spPr>
        <a:xfrm flipV="1">
          <a:off x="18354960" y="41051880"/>
          <a:ext cx="11563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888120</xdr:colOff>
      <xdr:row>204</xdr:row>
      <xdr:rowOff>75600</xdr:rowOff>
    </xdr:from>
    <xdr:to>
      <xdr:col>16</xdr:col>
      <xdr:colOff>38880</xdr:colOff>
      <xdr:row>205</xdr:row>
      <xdr:rowOff>47520</xdr:rowOff>
    </xdr:to>
    <xdr:cxnSp>
      <xdr:nvCxnSpPr>
        <xdr:cNvPr id="412" name="Connecteur droit avec flèche 609"/>
        <xdr:cNvCxnSpPr/>
        <xdr:nvPr/>
      </xdr:nvCxnSpPr>
      <xdr:spPr>
        <a:xfrm flipV="1">
          <a:off x="18240120" y="41433120"/>
          <a:ext cx="12074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206</xdr:row>
      <xdr:rowOff>75240</xdr:rowOff>
    </xdr:from>
    <xdr:to>
      <xdr:col>16</xdr:col>
      <xdr:colOff>140400</xdr:colOff>
      <xdr:row>207</xdr:row>
      <xdr:rowOff>27720</xdr:rowOff>
    </xdr:to>
    <xdr:cxnSp>
      <xdr:nvCxnSpPr>
        <xdr:cNvPr id="413" name="Connecteur droit avec flèche 610"/>
        <xdr:cNvCxnSpPr/>
        <xdr:nvPr/>
      </xdr:nvCxnSpPr>
      <xdr:spPr>
        <a:xfrm flipV="1">
          <a:off x="18316800" y="41813640"/>
          <a:ext cx="12322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218</xdr:row>
      <xdr:rowOff>75600</xdr:rowOff>
    </xdr:from>
    <xdr:to>
      <xdr:col>12</xdr:col>
      <xdr:colOff>394920</xdr:colOff>
      <xdr:row>218</xdr:row>
      <xdr:rowOff>85680</xdr:rowOff>
    </xdr:to>
    <xdr:cxnSp>
      <xdr:nvCxnSpPr>
        <xdr:cNvPr id="414" name="Connecteur droit avec flèche 616"/>
        <xdr:cNvCxnSpPr/>
        <xdr:nvPr/>
      </xdr:nvCxnSpPr>
      <xdr:spPr>
        <a:xfrm>
          <a:off x="14026680" y="44100000"/>
          <a:ext cx="16646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1573920</xdr:colOff>
      <xdr:row>213</xdr:row>
      <xdr:rowOff>27720</xdr:rowOff>
    </xdr:from>
    <xdr:to>
      <xdr:col>12</xdr:col>
      <xdr:colOff>508680</xdr:colOff>
      <xdr:row>218</xdr:row>
      <xdr:rowOff>75960</xdr:rowOff>
    </xdr:to>
    <xdr:cxnSp>
      <xdr:nvCxnSpPr>
        <xdr:cNvPr id="415" name="Connecteur droit avec flèche 617"/>
        <xdr:cNvCxnSpPr/>
        <xdr:nvPr/>
      </xdr:nvCxnSpPr>
      <xdr:spPr>
        <a:xfrm flipV="1">
          <a:off x="14102640" y="43099920"/>
          <a:ext cx="1702440" cy="1000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1535400</xdr:colOff>
      <xdr:row>216</xdr:row>
      <xdr:rowOff>180000</xdr:rowOff>
    </xdr:from>
    <xdr:to>
      <xdr:col>12</xdr:col>
      <xdr:colOff>318600</xdr:colOff>
      <xdr:row>218</xdr:row>
      <xdr:rowOff>75600</xdr:rowOff>
    </xdr:to>
    <xdr:cxnSp>
      <xdr:nvCxnSpPr>
        <xdr:cNvPr id="416" name="Connecteur droit avec flèche 618"/>
        <xdr:cNvCxnSpPr/>
        <xdr:nvPr/>
      </xdr:nvCxnSpPr>
      <xdr:spPr>
        <a:xfrm flipV="1">
          <a:off x="14064120" y="43823520"/>
          <a:ext cx="1550880" cy="276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210</xdr:row>
      <xdr:rowOff>171000</xdr:rowOff>
    </xdr:from>
    <xdr:to>
      <xdr:col>14</xdr:col>
      <xdr:colOff>280440</xdr:colOff>
      <xdr:row>213</xdr:row>
      <xdr:rowOff>28080</xdr:rowOff>
    </xdr:to>
    <xdr:cxnSp>
      <xdr:nvCxnSpPr>
        <xdr:cNvPr id="417" name="Connecteur droit avec flèche 619"/>
        <xdr:cNvCxnSpPr/>
        <xdr:nvPr/>
      </xdr:nvCxnSpPr>
      <xdr:spPr>
        <a:xfrm flipV="1">
          <a:off x="16362000" y="42671520"/>
          <a:ext cx="127080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1002960</xdr:colOff>
      <xdr:row>213</xdr:row>
      <xdr:rowOff>27720</xdr:rowOff>
    </xdr:from>
    <xdr:to>
      <xdr:col>14</xdr:col>
      <xdr:colOff>153720</xdr:colOff>
      <xdr:row>213</xdr:row>
      <xdr:rowOff>28440</xdr:rowOff>
    </xdr:to>
    <xdr:cxnSp>
      <xdr:nvCxnSpPr>
        <xdr:cNvPr id="418" name="Connecteur droit avec flèche 620"/>
        <xdr:cNvCxnSpPr/>
        <xdr:nvPr/>
      </xdr:nvCxnSpPr>
      <xdr:spPr>
        <a:xfrm>
          <a:off x="16299000" y="43099920"/>
          <a:ext cx="12070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215</xdr:row>
      <xdr:rowOff>19080</xdr:rowOff>
    </xdr:from>
    <xdr:to>
      <xdr:col>14</xdr:col>
      <xdr:colOff>153720</xdr:colOff>
      <xdr:row>217</xdr:row>
      <xdr:rowOff>19440</xdr:rowOff>
    </xdr:to>
    <xdr:cxnSp>
      <xdr:nvCxnSpPr>
        <xdr:cNvPr id="419" name="Connecteur droit avec flèche 621"/>
        <xdr:cNvCxnSpPr/>
        <xdr:nvPr/>
      </xdr:nvCxnSpPr>
      <xdr:spPr>
        <a:xfrm flipV="1">
          <a:off x="16132680" y="43472160"/>
          <a:ext cx="13734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88560</xdr:colOff>
      <xdr:row>218</xdr:row>
      <xdr:rowOff>66600</xdr:rowOff>
    </xdr:from>
    <xdr:to>
      <xdr:col>14</xdr:col>
      <xdr:colOff>178920</xdr:colOff>
      <xdr:row>218</xdr:row>
      <xdr:rowOff>75960</xdr:rowOff>
    </xdr:to>
    <xdr:cxnSp>
      <xdr:nvCxnSpPr>
        <xdr:cNvPr id="420" name="Connecteur droit avec flèche 622"/>
        <xdr:cNvCxnSpPr/>
        <xdr:nvPr/>
      </xdr:nvCxnSpPr>
      <xdr:spPr>
        <a:xfrm>
          <a:off x="16412400" y="44091000"/>
          <a:ext cx="11188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126000</xdr:colOff>
      <xdr:row>211</xdr:row>
      <xdr:rowOff>57240</xdr:rowOff>
    </xdr:from>
    <xdr:to>
      <xdr:col>16</xdr:col>
      <xdr:colOff>279720</xdr:colOff>
      <xdr:row>211</xdr:row>
      <xdr:rowOff>76320</xdr:rowOff>
    </xdr:to>
    <xdr:cxnSp>
      <xdr:nvCxnSpPr>
        <xdr:cNvPr id="421" name="Connecteur droit avec flèche 624"/>
        <xdr:cNvCxnSpPr/>
        <xdr:nvPr/>
      </xdr:nvCxnSpPr>
      <xdr:spPr>
        <a:xfrm>
          <a:off x="18506160" y="42748200"/>
          <a:ext cx="118224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76320</xdr:colOff>
      <xdr:row>215</xdr:row>
      <xdr:rowOff>95040</xdr:rowOff>
    </xdr:from>
    <xdr:to>
      <xdr:col>16</xdr:col>
      <xdr:colOff>204840</xdr:colOff>
      <xdr:row>215</xdr:row>
      <xdr:rowOff>95760</xdr:rowOff>
    </xdr:to>
    <xdr:cxnSp>
      <xdr:nvCxnSpPr>
        <xdr:cNvPr id="422" name="Connecteur droit avec flèche 625"/>
        <xdr:cNvCxnSpPr/>
        <xdr:nvPr/>
      </xdr:nvCxnSpPr>
      <xdr:spPr>
        <a:xfrm>
          <a:off x="18456480" y="4354812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177480</xdr:colOff>
      <xdr:row>213</xdr:row>
      <xdr:rowOff>94680</xdr:rowOff>
    </xdr:from>
    <xdr:to>
      <xdr:col>16</xdr:col>
      <xdr:colOff>306000</xdr:colOff>
      <xdr:row>213</xdr:row>
      <xdr:rowOff>95400</xdr:rowOff>
    </xdr:to>
    <xdr:cxnSp>
      <xdr:nvCxnSpPr>
        <xdr:cNvPr id="423" name="Connecteur droit avec flèche 626"/>
        <xdr:cNvCxnSpPr/>
        <xdr:nvPr/>
      </xdr:nvCxnSpPr>
      <xdr:spPr>
        <a:xfrm>
          <a:off x="18557640" y="4316688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164160</xdr:colOff>
      <xdr:row>217</xdr:row>
      <xdr:rowOff>85320</xdr:rowOff>
    </xdr:from>
    <xdr:to>
      <xdr:col>16</xdr:col>
      <xdr:colOff>293040</xdr:colOff>
      <xdr:row>217</xdr:row>
      <xdr:rowOff>86040</xdr:rowOff>
    </xdr:to>
    <xdr:cxnSp>
      <xdr:nvCxnSpPr>
        <xdr:cNvPr id="424" name="Connecteur droit avec flèche 627"/>
        <xdr:cNvCxnSpPr/>
        <xdr:nvPr/>
      </xdr:nvCxnSpPr>
      <xdr:spPr>
        <a:xfrm>
          <a:off x="18544320" y="4391928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37800</xdr:colOff>
      <xdr:row>218</xdr:row>
      <xdr:rowOff>104760</xdr:rowOff>
    </xdr:from>
    <xdr:to>
      <xdr:col>16</xdr:col>
      <xdr:colOff>165960</xdr:colOff>
      <xdr:row>218</xdr:row>
      <xdr:rowOff>105480</xdr:rowOff>
    </xdr:to>
    <xdr:cxnSp>
      <xdr:nvCxnSpPr>
        <xdr:cNvPr id="425" name="Connecteur droit avec flèche 628"/>
        <xdr:cNvCxnSpPr/>
        <xdr:nvPr/>
      </xdr:nvCxnSpPr>
      <xdr:spPr>
        <a:xfrm>
          <a:off x="18417960" y="4412916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210</xdr:row>
      <xdr:rowOff>84960</xdr:rowOff>
    </xdr:from>
    <xdr:to>
      <xdr:col>16</xdr:col>
      <xdr:colOff>254880</xdr:colOff>
      <xdr:row>211</xdr:row>
      <xdr:rowOff>37800</xdr:rowOff>
    </xdr:to>
    <xdr:cxnSp>
      <xdr:nvCxnSpPr>
        <xdr:cNvPr id="426" name="Connecteur droit avec flèche 629"/>
        <xdr:cNvCxnSpPr/>
        <xdr:nvPr/>
      </xdr:nvCxnSpPr>
      <xdr:spPr>
        <a:xfrm flipV="1">
          <a:off x="18481320" y="42585480"/>
          <a:ext cx="118224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177480</xdr:colOff>
      <xdr:row>212</xdr:row>
      <xdr:rowOff>104760</xdr:rowOff>
    </xdr:from>
    <xdr:to>
      <xdr:col>16</xdr:col>
      <xdr:colOff>306000</xdr:colOff>
      <xdr:row>213</xdr:row>
      <xdr:rowOff>75600</xdr:rowOff>
    </xdr:to>
    <xdr:cxnSp>
      <xdr:nvCxnSpPr>
        <xdr:cNvPr id="427" name="Connecteur droit avec flèche 630"/>
        <xdr:cNvCxnSpPr/>
        <xdr:nvPr/>
      </xdr:nvCxnSpPr>
      <xdr:spPr>
        <a:xfrm flipV="1">
          <a:off x="18557640" y="42986160"/>
          <a:ext cx="115704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214</xdr:row>
      <xdr:rowOff>104040</xdr:rowOff>
    </xdr:from>
    <xdr:to>
      <xdr:col>16</xdr:col>
      <xdr:colOff>241560</xdr:colOff>
      <xdr:row>215</xdr:row>
      <xdr:rowOff>75600</xdr:rowOff>
    </xdr:to>
    <xdr:cxnSp>
      <xdr:nvCxnSpPr>
        <xdr:cNvPr id="428" name="Connecteur droit avec flèche 631"/>
        <xdr:cNvCxnSpPr/>
        <xdr:nvPr/>
      </xdr:nvCxnSpPr>
      <xdr:spPr>
        <a:xfrm flipV="1">
          <a:off x="18442800" y="43366680"/>
          <a:ext cx="12074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139320</xdr:colOff>
      <xdr:row>216</xdr:row>
      <xdr:rowOff>104760</xdr:rowOff>
    </xdr:from>
    <xdr:to>
      <xdr:col>16</xdr:col>
      <xdr:colOff>343080</xdr:colOff>
      <xdr:row>217</xdr:row>
      <xdr:rowOff>57240</xdr:rowOff>
    </xdr:to>
    <xdr:cxnSp>
      <xdr:nvCxnSpPr>
        <xdr:cNvPr id="429" name="Connecteur droit avec flèche 632"/>
        <xdr:cNvCxnSpPr/>
        <xdr:nvPr/>
      </xdr:nvCxnSpPr>
      <xdr:spPr>
        <a:xfrm flipV="1">
          <a:off x="18519480" y="43748280"/>
          <a:ext cx="1232280" cy="143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228</xdr:row>
      <xdr:rowOff>105120</xdr:rowOff>
    </xdr:from>
    <xdr:to>
      <xdr:col>12</xdr:col>
      <xdr:colOff>331560</xdr:colOff>
      <xdr:row>228</xdr:row>
      <xdr:rowOff>114840</xdr:rowOff>
    </xdr:to>
    <xdr:cxnSp>
      <xdr:nvCxnSpPr>
        <xdr:cNvPr id="430" name="Connecteur droit avec flèche 633"/>
        <xdr:cNvCxnSpPr/>
        <xdr:nvPr/>
      </xdr:nvCxnSpPr>
      <xdr:spPr>
        <a:xfrm>
          <a:off x="13975560" y="46034640"/>
          <a:ext cx="16524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223</xdr:row>
      <xdr:rowOff>47520</xdr:rowOff>
    </xdr:from>
    <xdr:to>
      <xdr:col>12</xdr:col>
      <xdr:colOff>457920</xdr:colOff>
      <xdr:row>228</xdr:row>
      <xdr:rowOff>95400</xdr:rowOff>
    </xdr:to>
    <xdr:cxnSp>
      <xdr:nvCxnSpPr>
        <xdr:cNvPr id="431" name="Connecteur droit avec flèche 634"/>
        <xdr:cNvCxnSpPr/>
        <xdr:nvPr/>
      </xdr:nvCxnSpPr>
      <xdr:spPr>
        <a:xfrm flipV="1">
          <a:off x="14052240" y="45024480"/>
          <a:ext cx="1702080" cy="1000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1485720</xdr:colOff>
      <xdr:row>227</xdr:row>
      <xdr:rowOff>9000</xdr:rowOff>
    </xdr:from>
    <xdr:to>
      <xdr:col>12</xdr:col>
      <xdr:colOff>254880</xdr:colOff>
      <xdr:row>228</xdr:row>
      <xdr:rowOff>95040</xdr:rowOff>
    </xdr:to>
    <xdr:cxnSp>
      <xdr:nvCxnSpPr>
        <xdr:cNvPr id="432" name="Connecteur droit avec flèche 635"/>
        <xdr:cNvCxnSpPr/>
        <xdr:nvPr/>
      </xdr:nvCxnSpPr>
      <xdr:spPr>
        <a:xfrm flipV="1">
          <a:off x="14014440" y="45748080"/>
          <a:ext cx="1536840" cy="276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1002960</xdr:colOff>
      <xdr:row>221</xdr:row>
      <xdr:rowOff>104040</xdr:rowOff>
    </xdr:from>
    <xdr:to>
      <xdr:col>14</xdr:col>
      <xdr:colOff>77760</xdr:colOff>
      <xdr:row>223</xdr:row>
      <xdr:rowOff>37800</xdr:rowOff>
    </xdr:to>
    <xdr:cxnSp>
      <xdr:nvCxnSpPr>
        <xdr:cNvPr id="433" name="Connecteur droit avec flèche 636"/>
        <xdr:cNvCxnSpPr/>
        <xdr:nvPr/>
      </xdr:nvCxnSpPr>
      <xdr:spPr>
        <a:xfrm flipV="1">
          <a:off x="16299000" y="44700120"/>
          <a:ext cx="1131120" cy="315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223</xdr:row>
      <xdr:rowOff>37800</xdr:rowOff>
    </xdr:from>
    <xdr:to>
      <xdr:col>14</xdr:col>
      <xdr:colOff>102240</xdr:colOff>
      <xdr:row>223</xdr:row>
      <xdr:rowOff>47880</xdr:rowOff>
    </xdr:to>
    <xdr:cxnSp>
      <xdr:nvCxnSpPr>
        <xdr:cNvPr id="434" name="Connecteur droit avec flèche 637"/>
        <xdr:cNvCxnSpPr/>
        <xdr:nvPr/>
      </xdr:nvCxnSpPr>
      <xdr:spPr>
        <a:xfrm>
          <a:off x="16235280" y="45014760"/>
          <a:ext cx="12193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225</xdr:row>
      <xdr:rowOff>56880</xdr:rowOff>
    </xdr:from>
    <xdr:to>
      <xdr:col>14</xdr:col>
      <xdr:colOff>102240</xdr:colOff>
      <xdr:row>227</xdr:row>
      <xdr:rowOff>37800</xdr:rowOff>
    </xdr:to>
    <xdr:cxnSp>
      <xdr:nvCxnSpPr>
        <xdr:cNvPr id="435" name="Connecteur droit avec flèche 638"/>
        <xdr:cNvCxnSpPr/>
        <xdr:nvPr/>
      </xdr:nvCxnSpPr>
      <xdr:spPr>
        <a:xfrm flipV="1">
          <a:off x="16082640" y="45415080"/>
          <a:ext cx="137196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37800</xdr:colOff>
      <xdr:row>228</xdr:row>
      <xdr:rowOff>28080</xdr:rowOff>
    </xdr:from>
    <xdr:to>
      <xdr:col>14</xdr:col>
      <xdr:colOff>115560</xdr:colOff>
      <xdr:row>228</xdr:row>
      <xdr:rowOff>38160</xdr:rowOff>
    </xdr:to>
    <xdr:cxnSp>
      <xdr:nvCxnSpPr>
        <xdr:cNvPr id="436" name="Connecteur droit avec flèche 639"/>
        <xdr:cNvCxnSpPr/>
        <xdr:nvPr/>
      </xdr:nvCxnSpPr>
      <xdr:spPr>
        <a:xfrm>
          <a:off x="16361640" y="45957600"/>
          <a:ext cx="1106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227</xdr:row>
      <xdr:rowOff>9720</xdr:rowOff>
    </xdr:from>
    <xdr:to>
      <xdr:col>14</xdr:col>
      <xdr:colOff>64440</xdr:colOff>
      <xdr:row>227</xdr:row>
      <xdr:rowOff>38160</xdr:rowOff>
    </xdr:to>
    <xdr:cxnSp>
      <xdr:nvCxnSpPr>
        <xdr:cNvPr id="437" name="Connecteur droit avec flèche 640"/>
        <xdr:cNvCxnSpPr/>
        <xdr:nvPr/>
      </xdr:nvCxnSpPr>
      <xdr:spPr>
        <a:xfrm>
          <a:off x="16170840" y="45748800"/>
          <a:ext cx="124596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76320</xdr:colOff>
      <xdr:row>221</xdr:row>
      <xdr:rowOff>85320</xdr:rowOff>
    </xdr:from>
    <xdr:to>
      <xdr:col>16</xdr:col>
      <xdr:colOff>229320</xdr:colOff>
      <xdr:row>221</xdr:row>
      <xdr:rowOff>95400</xdr:rowOff>
    </xdr:to>
    <xdr:cxnSp>
      <xdr:nvCxnSpPr>
        <xdr:cNvPr id="438" name="Connecteur droit avec flèche 641"/>
        <xdr:cNvCxnSpPr/>
        <xdr:nvPr/>
      </xdr:nvCxnSpPr>
      <xdr:spPr>
        <a:xfrm>
          <a:off x="18456480" y="44681400"/>
          <a:ext cx="11815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225</xdr:row>
      <xdr:rowOff>132840</xdr:rowOff>
    </xdr:from>
    <xdr:to>
      <xdr:col>16</xdr:col>
      <xdr:colOff>153360</xdr:colOff>
      <xdr:row>225</xdr:row>
      <xdr:rowOff>133560</xdr:rowOff>
    </xdr:to>
    <xdr:cxnSp>
      <xdr:nvCxnSpPr>
        <xdr:cNvPr id="439" name="Connecteur droit avec flèche 642"/>
        <xdr:cNvCxnSpPr/>
        <xdr:nvPr/>
      </xdr:nvCxnSpPr>
      <xdr:spPr>
        <a:xfrm>
          <a:off x="18404640" y="454910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223</xdr:row>
      <xdr:rowOff>123120</xdr:rowOff>
    </xdr:from>
    <xdr:to>
      <xdr:col>16</xdr:col>
      <xdr:colOff>254880</xdr:colOff>
      <xdr:row>223</xdr:row>
      <xdr:rowOff>123840</xdr:rowOff>
    </xdr:to>
    <xdr:cxnSp>
      <xdr:nvCxnSpPr>
        <xdr:cNvPr id="440" name="Connecteur droit avec flèche 643"/>
        <xdr:cNvCxnSpPr/>
        <xdr:nvPr/>
      </xdr:nvCxnSpPr>
      <xdr:spPr>
        <a:xfrm>
          <a:off x="18506520" y="4510008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227</xdr:row>
      <xdr:rowOff>104400</xdr:rowOff>
    </xdr:from>
    <xdr:to>
      <xdr:col>16</xdr:col>
      <xdr:colOff>241920</xdr:colOff>
      <xdr:row>227</xdr:row>
      <xdr:rowOff>105120</xdr:rowOff>
    </xdr:to>
    <xdr:cxnSp>
      <xdr:nvCxnSpPr>
        <xdr:cNvPr id="441" name="Connecteur droit avec flèche 644"/>
        <xdr:cNvCxnSpPr/>
        <xdr:nvPr/>
      </xdr:nvCxnSpPr>
      <xdr:spPr>
        <a:xfrm>
          <a:off x="18480960" y="458434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228</xdr:row>
      <xdr:rowOff>132840</xdr:rowOff>
    </xdr:from>
    <xdr:to>
      <xdr:col>16</xdr:col>
      <xdr:colOff>102600</xdr:colOff>
      <xdr:row>228</xdr:row>
      <xdr:rowOff>133560</xdr:rowOff>
    </xdr:to>
    <xdr:cxnSp>
      <xdr:nvCxnSpPr>
        <xdr:cNvPr id="442" name="Connecteur droit avec flèche 645"/>
        <xdr:cNvCxnSpPr/>
        <xdr:nvPr/>
      </xdr:nvCxnSpPr>
      <xdr:spPr>
        <a:xfrm>
          <a:off x="18354960" y="4606236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220</xdr:row>
      <xdr:rowOff>104040</xdr:rowOff>
    </xdr:from>
    <xdr:to>
      <xdr:col>16</xdr:col>
      <xdr:colOff>204840</xdr:colOff>
      <xdr:row>221</xdr:row>
      <xdr:rowOff>75600</xdr:rowOff>
    </xdr:to>
    <xdr:cxnSp>
      <xdr:nvCxnSpPr>
        <xdr:cNvPr id="443" name="Connecteur droit avec flèche 646"/>
        <xdr:cNvCxnSpPr/>
        <xdr:nvPr/>
      </xdr:nvCxnSpPr>
      <xdr:spPr>
        <a:xfrm flipV="1">
          <a:off x="18431280" y="4450968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222</xdr:row>
      <xdr:rowOff>142200</xdr:rowOff>
    </xdr:from>
    <xdr:to>
      <xdr:col>16</xdr:col>
      <xdr:colOff>254880</xdr:colOff>
      <xdr:row>223</xdr:row>
      <xdr:rowOff>95040</xdr:rowOff>
    </xdr:to>
    <xdr:cxnSp>
      <xdr:nvCxnSpPr>
        <xdr:cNvPr id="444" name="Connecteur droit avec flèche 647"/>
        <xdr:cNvCxnSpPr/>
        <xdr:nvPr/>
      </xdr:nvCxnSpPr>
      <xdr:spPr>
        <a:xfrm flipV="1">
          <a:off x="18506520" y="44928720"/>
          <a:ext cx="115704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224</xdr:row>
      <xdr:rowOff>123120</xdr:rowOff>
    </xdr:from>
    <xdr:to>
      <xdr:col>16</xdr:col>
      <xdr:colOff>191880</xdr:colOff>
      <xdr:row>225</xdr:row>
      <xdr:rowOff>104400</xdr:rowOff>
    </xdr:to>
    <xdr:cxnSp>
      <xdr:nvCxnSpPr>
        <xdr:cNvPr id="445" name="Connecteur droit avec flèche 648"/>
        <xdr:cNvCxnSpPr/>
        <xdr:nvPr/>
      </xdr:nvCxnSpPr>
      <xdr:spPr>
        <a:xfrm flipV="1">
          <a:off x="18380160" y="45290520"/>
          <a:ext cx="122040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226</xdr:row>
      <xdr:rowOff>133200</xdr:rowOff>
    </xdr:from>
    <xdr:to>
      <xdr:col>16</xdr:col>
      <xdr:colOff>293040</xdr:colOff>
      <xdr:row>227</xdr:row>
      <xdr:rowOff>75960</xdr:rowOff>
    </xdr:to>
    <xdr:cxnSp>
      <xdr:nvCxnSpPr>
        <xdr:cNvPr id="446" name="Connecteur droit avec flèche 649"/>
        <xdr:cNvCxnSpPr/>
        <xdr:nvPr/>
      </xdr:nvCxnSpPr>
      <xdr:spPr>
        <a:xfrm flipV="1">
          <a:off x="18468000" y="45681840"/>
          <a:ext cx="123372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238</xdr:row>
      <xdr:rowOff>151920</xdr:rowOff>
    </xdr:from>
    <xdr:to>
      <xdr:col>12</xdr:col>
      <xdr:colOff>331560</xdr:colOff>
      <xdr:row>238</xdr:row>
      <xdr:rowOff>152640</xdr:rowOff>
    </xdr:to>
    <xdr:cxnSp>
      <xdr:nvCxnSpPr>
        <xdr:cNvPr id="447" name="Connecteur droit avec flèche 651"/>
        <xdr:cNvCxnSpPr/>
        <xdr:nvPr/>
      </xdr:nvCxnSpPr>
      <xdr:spPr>
        <a:xfrm>
          <a:off x="13975560" y="47986560"/>
          <a:ext cx="1652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233</xdr:row>
      <xdr:rowOff>95040</xdr:rowOff>
    </xdr:from>
    <xdr:to>
      <xdr:col>12</xdr:col>
      <xdr:colOff>457920</xdr:colOff>
      <xdr:row>238</xdr:row>
      <xdr:rowOff>142920</xdr:rowOff>
    </xdr:to>
    <xdr:cxnSp>
      <xdr:nvCxnSpPr>
        <xdr:cNvPr id="448" name="Connecteur droit avec flèche 652"/>
        <xdr:cNvCxnSpPr/>
        <xdr:nvPr/>
      </xdr:nvCxnSpPr>
      <xdr:spPr>
        <a:xfrm flipV="1">
          <a:off x="14052240" y="46977120"/>
          <a:ext cx="1702080" cy="1000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1485720</xdr:colOff>
      <xdr:row>237</xdr:row>
      <xdr:rowOff>56520</xdr:rowOff>
    </xdr:from>
    <xdr:to>
      <xdr:col>12</xdr:col>
      <xdr:colOff>254880</xdr:colOff>
      <xdr:row>238</xdr:row>
      <xdr:rowOff>142560</xdr:rowOff>
    </xdr:to>
    <xdr:cxnSp>
      <xdr:nvCxnSpPr>
        <xdr:cNvPr id="449" name="Connecteur droit avec flèche 653"/>
        <xdr:cNvCxnSpPr/>
        <xdr:nvPr/>
      </xdr:nvCxnSpPr>
      <xdr:spPr>
        <a:xfrm flipV="1">
          <a:off x="14014440" y="47700720"/>
          <a:ext cx="1536840" cy="276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1002600</xdr:colOff>
      <xdr:row>231</xdr:row>
      <xdr:rowOff>37080</xdr:rowOff>
    </xdr:from>
    <xdr:to>
      <xdr:col>14</xdr:col>
      <xdr:colOff>216720</xdr:colOff>
      <xdr:row>233</xdr:row>
      <xdr:rowOff>85320</xdr:rowOff>
    </xdr:to>
    <xdr:cxnSp>
      <xdr:nvCxnSpPr>
        <xdr:cNvPr id="450" name="Connecteur droit avec flèche 654"/>
        <xdr:cNvCxnSpPr/>
        <xdr:nvPr/>
      </xdr:nvCxnSpPr>
      <xdr:spPr>
        <a:xfrm flipV="1">
          <a:off x="16298640" y="46538280"/>
          <a:ext cx="127044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233</xdr:row>
      <xdr:rowOff>85320</xdr:rowOff>
    </xdr:from>
    <xdr:to>
      <xdr:col>14</xdr:col>
      <xdr:colOff>102240</xdr:colOff>
      <xdr:row>233</xdr:row>
      <xdr:rowOff>95400</xdr:rowOff>
    </xdr:to>
    <xdr:cxnSp>
      <xdr:nvCxnSpPr>
        <xdr:cNvPr id="451" name="Connecteur droit avec flèche 655"/>
        <xdr:cNvCxnSpPr/>
        <xdr:nvPr/>
      </xdr:nvCxnSpPr>
      <xdr:spPr>
        <a:xfrm>
          <a:off x="16235280" y="46967400"/>
          <a:ext cx="12193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235</xdr:row>
      <xdr:rowOff>85320</xdr:rowOff>
    </xdr:from>
    <xdr:to>
      <xdr:col>14</xdr:col>
      <xdr:colOff>102240</xdr:colOff>
      <xdr:row>237</xdr:row>
      <xdr:rowOff>85320</xdr:rowOff>
    </xdr:to>
    <xdr:cxnSp>
      <xdr:nvCxnSpPr>
        <xdr:cNvPr id="452" name="Connecteur droit avec flèche 656"/>
        <xdr:cNvCxnSpPr/>
        <xdr:nvPr/>
      </xdr:nvCxnSpPr>
      <xdr:spPr>
        <a:xfrm flipV="1">
          <a:off x="16082640" y="4734828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37800</xdr:colOff>
      <xdr:row>238</xdr:row>
      <xdr:rowOff>75600</xdr:rowOff>
    </xdr:from>
    <xdr:to>
      <xdr:col>14</xdr:col>
      <xdr:colOff>115560</xdr:colOff>
      <xdr:row>238</xdr:row>
      <xdr:rowOff>76320</xdr:rowOff>
    </xdr:to>
    <xdr:cxnSp>
      <xdr:nvCxnSpPr>
        <xdr:cNvPr id="453" name="Connecteur droit avec flèche 657"/>
        <xdr:cNvCxnSpPr/>
        <xdr:nvPr/>
      </xdr:nvCxnSpPr>
      <xdr:spPr>
        <a:xfrm>
          <a:off x="16361640" y="47910240"/>
          <a:ext cx="1106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237</xdr:row>
      <xdr:rowOff>56880</xdr:rowOff>
    </xdr:from>
    <xdr:to>
      <xdr:col>14</xdr:col>
      <xdr:colOff>64440</xdr:colOff>
      <xdr:row>237</xdr:row>
      <xdr:rowOff>75600</xdr:rowOff>
    </xdr:to>
    <xdr:cxnSp>
      <xdr:nvCxnSpPr>
        <xdr:cNvPr id="454" name="Connecteur droit avec flèche 658"/>
        <xdr:cNvCxnSpPr/>
        <xdr:nvPr/>
      </xdr:nvCxnSpPr>
      <xdr:spPr>
        <a:xfrm>
          <a:off x="16170840" y="47701080"/>
          <a:ext cx="124596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76320</xdr:colOff>
      <xdr:row>231</xdr:row>
      <xdr:rowOff>133200</xdr:rowOff>
    </xdr:from>
    <xdr:to>
      <xdr:col>16</xdr:col>
      <xdr:colOff>229320</xdr:colOff>
      <xdr:row>231</xdr:row>
      <xdr:rowOff>142920</xdr:rowOff>
    </xdr:to>
    <xdr:cxnSp>
      <xdr:nvCxnSpPr>
        <xdr:cNvPr id="455" name="Connecteur droit avec flèche 659"/>
        <xdr:cNvCxnSpPr/>
        <xdr:nvPr/>
      </xdr:nvCxnSpPr>
      <xdr:spPr>
        <a:xfrm>
          <a:off x="18456480" y="46634400"/>
          <a:ext cx="118152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235</xdr:row>
      <xdr:rowOff>152280</xdr:rowOff>
    </xdr:from>
    <xdr:to>
      <xdr:col>16</xdr:col>
      <xdr:colOff>153360</xdr:colOff>
      <xdr:row>235</xdr:row>
      <xdr:rowOff>153000</xdr:rowOff>
    </xdr:to>
    <xdr:cxnSp>
      <xdr:nvCxnSpPr>
        <xdr:cNvPr id="456" name="Connecteur droit avec flèche 660"/>
        <xdr:cNvCxnSpPr/>
        <xdr:nvPr/>
      </xdr:nvCxnSpPr>
      <xdr:spPr>
        <a:xfrm>
          <a:off x="18404640" y="474152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233</xdr:row>
      <xdr:rowOff>162000</xdr:rowOff>
    </xdr:from>
    <xdr:to>
      <xdr:col>16</xdr:col>
      <xdr:colOff>254880</xdr:colOff>
      <xdr:row>233</xdr:row>
      <xdr:rowOff>162720</xdr:rowOff>
    </xdr:to>
    <xdr:cxnSp>
      <xdr:nvCxnSpPr>
        <xdr:cNvPr id="457" name="Connecteur droit avec flèche 661"/>
        <xdr:cNvCxnSpPr/>
        <xdr:nvPr/>
      </xdr:nvCxnSpPr>
      <xdr:spPr>
        <a:xfrm>
          <a:off x="18506520" y="4704408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237</xdr:row>
      <xdr:rowOff>142200</xdr:rowOff>
    </xdr:from>
    <xdr:to>
      <xdr:col>16</xdr:col>
      <xdr:colOff>241920</xdr:colOff>
      <xdr:row>237</xdr:row>
      <xdr:rowOff>142920</xdr:rowOff>
    </xdr:to>
    <xdr:cxnSp>
      <xdr:nvCxnSpPr>
        <xdr:cNvPr id="458" name="Connecteur droit avec flèche 662"/>
        <xdr:cNvCxnSpPr/>
        <xdr:nvPr/>
      </xdr:nvCxnSpPr>
      <xdr:spPr>
        <a:xfrm>
          <a:off x="18480960" y="477864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238</xdr:row>
      <xdr:rowOff>104400</xdr:rowOff>
    </xdr:from>
    <xdr:to>
      <xdr:col>16</xdr:col>
      <xdr:colOff>102600</xdr:colOff>
      <xdr:row>238</xdr:row>
      <xdr:rowOff>105120</xdr:rowOff>
    </xdr:to>
    <xdr:cxnSp>
      <xdr:nvCxnSpPr>
        <xdr:cNvPr id="459" name="Connecteur droit avec flèche 663"/>
        <xdr:cNvCxnSpPr/>
        <xdr:nvPr/>
      </xdr:nvCxnSpPr>
      <xdr:spPr>
        <a:xfrm>
          <a:off x="18354960" y="479390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230</xdr:row>
      <xdr:rowOff>151920</xdr:rowOff>
    </xdr:from>
    <xdr:to>
      <xdr:col>16</xdr:col>
      <xdr:colOff>204840</xdr:colOff>
      <xdr:row>231</xdr:row>
      <xdr:rowOff>123120</xdr:rowOff>
    </xdr:to>
    <xdr:cxnSp>
      <xdr:nvCxnSpPr>
        <xdr:cNvPr id="460" name="Connecteur droit avec flèche 664"/>
        <xdr:cNvCxnSpPr/>
        <xdr:nvPr/>
      </xdr:nvCxnSpPr>
      <xdr:spPr>
        <a:xfrm flipV="1">
          <a:off x="18431280" y="4646232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232</xdr:row>
      <xdr:rowOff>170640</xdr:rowOff>
    </xdr:from>
    <xdr:to>
      <xdr:col>16</xdr:col>
      <xdr:colOff>254880</xdr:colOff>
      <xdr:row>233</xdr:row>
      <xdr:rowOff>133200</xdr:rowOff>
    </xdr:to>
    <xdr:cxnSp>
      <xdr:nvCxnSpPr>
        <xdr:cNvPr id="461" name="Connecteur droit avec flèche 665"/>
        <xdr:cNvCxnSpPr/>
        <xdr:nvPr/>
      </xdr:nvCxnSpPr>
      <xdr:spPr>
        <a:xfrm flipV="1">
          <a:off x="18506520" y="46862280"/>
          <a:ext cx="11570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234</xdr:row>
      <xdr:rowOff>180360</xdr:rowOff>
    </xdr:from>
    <xdr:to>
      <xdr:col>16</xdr:col>
      <xdr:colOff>191880</xdr:colOff>
      <xdr:row>235</xdr:row>
      <xdr:rowOff>142920</xdr:rowOff>
    </xdr:to>
    <xdr:cxnSp>
      <xdr:nvCxnSpPr>
        <xdr:cNvPr id="462" name="Connecteur droit avec flèche 666"/>
        <xdr:cNvCxnSpPr/>
        <xdr:nvPr/>
      </xdr:nvCxnSpPr>
      <xdr:spPr>
        <a:xfrm flipV="1">
          <a:off x="18380160" y="47252880"/>
          <a:ext cx="12204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236</xdr:row>
      <xdr:rowOff>171000</xdr:rowOff>
    </xdr:from>
    <xdr:to>
      <xdr:col>16</xdr:col>
      <xdr:colOff>293040</xdr:colOff>
      <xdr:row>237</xdr:row>
      <xdr:rowOff>133200</xdr:rowOff>
    </xdr:to>
    <xdr:cxnSp>
      <xdr:nvCxnSpPr>
        <xdr:cNvPr id="463" name="Connecteur droit avec flèche 667"/>
        <xdr:cNvCxnSpPr/>
        <xdr:nvPr/>
      </xdr:nvCxnSpPr>
      <xdr:spPr>
        <a:xfrm flipV="1">
          <a:off x="18468000" y="47624400"/>
          <a:ext cx="12337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1574280</xdr:colOff>
      <xdr:row>248</xdr:row>
      <xdr:rowOff>114480</xdr:rowOff>
    </xdr:from>
    <xdr:to>
      <xdr:col>12</xdr:col>
      <xdr:colOff>471240</xdr:colOff>
      <xdr:row>248</xdr:row>
      <xdr:rowOff>123840</xdr:rowOff>
    </xdr:to>
    <xdr:cxnSp>
      <xdr:nvCxnSpPr>
        <xdr:cNvPr id="464" name="Connecteur droit avec flèche 668"/>
        <xdr:cNvCxnSpPr/>
        <xdr:nvPr/>
      </xdr:nvCxnSpPr>
      <xdr:spPr>
        <a:xfrm>
          <a:off x="14103000" y="49853880"/>
          <a:ext cx="16646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1637280</xdr:colOff>
      <xdr:row>243</xdr:row>
      <xdr:rowOff>75240</xdr:rowOff>
    </xdr:from>
    <xdr:to>
      <xdr:col>12</xdr:col>
      <xdr:colOff>585360</xdr:colOff>
      <xdr:row>248</xdr:row>
      <xdr:rowOff>114840</xdr:rowOff>
    </xdr:to>
    <xdr:cxnSp>
      <xdr:nvCxnSpPr>
        <xdr:cNvPr id="465" name="Connecteur droit avec flèche 669"/>
        <xdr:cNvCxnSpPr/>
        <xdr:nvPr/>
      </xdr:nvCxnSpPr>
      <xdr:spPr>
        <a:xfrm flipV="1">
          <a:off x="14166000" y="48862440"/>
          <a:ext cx="1715760" cy="99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1625040</xdr:colOff>
      <xdr:row>247</xdr:row>
      <xdr:rowOff>27720</xdr:rowOff>
    </xdr:from>
    <xdr:to>
      <xdr:col>12</xdr:col>
      <xdr:colOff>381240</xdr:colOff>
      <xdr:row>248</xdr:row>
      <xdr:rowOff>114480</xdr:rowOff>
    </xdr:to>
    <xdr:cxnSp>
      <xdr:nvCxnSpPr>
        <xdr:cNvPr id="466" name="Connecteur droit avec flèche 670"/>
        <xdr:cNvCxnSpPr/>
        <xdr:nvPr/>
      </xdr:nvCxnSpPr>
      <xdr:spPr>
        <a:xfrm flipV="1">
          <a:off x="14153760" y="49576680"/>
          <a:ext cx="152388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101520</xdr:colOff>
      <xdr:row>241</xdr:row>
      <xdr:rowOff>27720</xdr:rowOff>
    </xdr:from>
    <xdr:to>
      <xdr:col>14</xdr:col>
      <xdr:colOff>343800</xdr:colOff>
      <xdr:row>243</xdr:row>
      <xdr:rowOff>56880</xdr:rowOff>
    </xdr:to>
    <xdr:cxnSp>
      <xdr:nvCxnSpPr>
        <xdr:cNvPr id="467" name="Connecteur droit avec flèche 671"/>
        <xdr:cNvCxnSpPr/>
        <xdr:nvPr/>
      </xdr:nvCxnSpPr>
      <xdr:spPr>
        <a:xfrm flipV="1">
          <a:off x="16425360" y="48433680"/>
          <a:ext cx="1270800" cy="410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51480</xdr:colOff>
      <xdr:row>243</xdr:row>
      <xdr:rowOff>47520</xdr:rowOff>
    </xdr:from>
    <xdr:to>
      <xdr:col>14</xdr:col>
      <xdr:colOff>230040</xdr:colOff>
      <xdr:row>243</xdr:row>
      <xdr:rowOff>67320</xdr:rowOff>
    </xdr:to>
    <xdr:cxnSp>
      <xdr:nvCxnSpPr>
        <xdr:cNvPr id="468" name="Connecteur droit avec flèche 672"/>
        <xdr:cNvCxnSpPr/>
        <xdr:nvPr/>
      </xdr:nvCxnSpPr>
      <xdr:spPr>
        <a:xfrm>
          <a:off x="16375320" y="48834720"/>
          <a:ext cx="12070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245</xdr:row>
      <xdr:rowOff>56520</xdr:rowOff>
    </xdr:from>
    <xdr:to>
      <xdr:col>14</xdr:col>
      <xdr:colOff>230400</xdr:colOff>
      <xdr:row>247</xdr:row>
      <xdr:rowOff>66600</xdr:rowOff>
    </xdr:to>
    <xdr:cxnSp>
      <xdr:nvCxnSpPr>
        <xdr:cNvPr id="469" name="Connecteur droit avec flèche 673"/>
        <xdr:cNvCxnSpPr/>
        <xdr:nvPr/>
      </xdr:nvCxnSpPr>
      <xdr:spPr>
        <a:xfrm flipV="1">
          <a:off x="16222680" y="49224600"/>
          <a:ext cx="136008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248</xdr:row>
      <xdr:rowOff>85680</xdr:rowOff>
    </xdr:from>
    <xdr:to>
      <xdr:col>14</xdr:col>
      <xdr:colOff>26280</xdr:colOff>
      <xdr:row>248</xdr:row>
      <xdr:rowOff>105480</xdr:rowOff>
    </xdr:to>
    <xdr:cxnSp>
      <xdr:nvCxnSpPr>
        <xdr:cNvPr id="470" name="Connecteur droit avec flèche 674"/>
        <xdr:cNvCxnSpPr/>
        <xdr:nvPr/>
      </xdr:nvCxnSpPr>
      <xdr:spPr>
        <a:xfrm>
          <a:off x="16272360" y="49825080"/>
          <a:ext cx="11062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247</xdr:row>
      <xdr:rowOff>28440</xdr:rowOff>
    </xdr:from>
    <xdr:to>
      <xdr:col>14</xdr:col>
      <xdr:colOff>204120</xdr:colOff>
      <xdr:row>247</xdr:row>
      <xdr:rowOff>57600</xdr:rowOff>
    </xdr:to>
    <xdr:cxnSp>
      <xdr:nvCxnSpPr>
        <xdr:cNvPr id="471" name="Connecteur droit avec flèche 675"/>
        <xdr:cNvCxnSpPr/>
        <xdr:nvPr/>
      </xdr:nvCxnSpPr>
      <xdr:spPr>
        <a:xfrm>
          <a:off x="16285680" y="49577400"/>
          <a:ext cx="127080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202320</xdr:colOff>
      <xdr:row>241</xdr:row>
      <xdr:rowOff>104760</xdr:rowOff>
    </xdr:from>
    <xdr:to>
      <xdr:col>16</xdr:col>
      <xdr:colOff>355680</xdr:colOff>
      <xdr:row>241</xdr:row>
      <xdr:rowOff>114840</xdr:rowOff>
    </xdr:to>
    <xdr:cxnSp>
      <xdr:nvCxnSpPr>
        <xdr:cNvPr id="472" name="Connecteur droit avec flèche 676"/>
        <xdr:cNvCxnSpPr/>
        <xdr:nvPr/>
      </xdr:nvCxnSpPr>
      <xdr:spPr>
        <a:xfrm>
          <a:off x="18582480" y="48510720"/>
          <a:ext cx="11818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152640</xdr:colOff>
      <xdr:row>245</xdr:row>
      <xdr:rowOff>132840</xdr:rowOff>
    </xdr:from>
    <xdr:to>
      <xdr:col>16</xdr:col>
      <xdr:colOff>293400</xdr:colOff>
      <xdr:row>245</xdr:row>
      <xdr:rowOff>133560</xdr:rowOff>
    </xdr:to>
    <xdr:cxnSp>
      <xdr:nvCxnSpPr>
        <xdr:cNvPr id="473" name="Connecteur droit avec flèche 677"/>
        <xdr:cNvCxnSpPr/>
        <xdr:nvPr/>
      </xdr:nvCxnSpPr>
      <xdr:spPr>
        <a:xfrm>
          <a:off x="18532800" y="493009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265680</xdr:colOff>
      <xdr:row>243</xdr:row>
      <xdr:rowOff>123120</xdr:rowOff>
    </xdr:from>
    <xdr:to>
      <xdr:col>16</xdr:col>
      <xdr:colOff>381600</xdr:colOff>
      <xdr:row>243</xdr:row>
      <xdr:rowOff>123840</xdr:rowOff>
    </xdr:to>
    <xdr:cxnSp>
      <xdr:nvCxnSpPr>
        <xdr:cNvPr id="474" name="Connecteur droit avec flèche 678"/>
        <xdr:cNvCxnSpPr/>
        <xdr:nvPr/>
      </xdr:nvCxnSpPr>
      <xdr:spPr>
        <a:xfrm>
          <a:off x="18645840" y="48910320"/>
          <a:ext cx="1144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240480</xdr:colOff>
      <xdr:row>247</xdr:row>
      <xdr:rowOff>123120</xdr:rowOff>
    </xdr:from>
    <xdr:to>
      <xdr:col>16</xdr:col>
      <xdr:colOff>355680</xdr:colOff>
      <xdr:row>247</xdr:row>
      <xdr:rowOff>123840</xdr:rowOff>
    </xdr:to>
    <xdr:cxnSp>
      <xdr:nvCxnSpPr>
        <xdr:cNvPr id="475" name="Connecteur droit avec flèche 679"/>
        <xdr:cNvCxnSpPr/>
        <xdr:nvPr/>
      </xdr:nvCxnSpPr>
      <xdr:spPr>
        <a:xfrm>
          <a:off x="18620640" y="49672080"/>
          <a:ext cx="1143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248</xdr:row>
      <xdr:rowOff>123480</xdr:rowOff>
    </xdr:from>
    <xdr:to>
      <xdr:col>16</xdr:col>
      <xdr:colOff>241920</xdr:colOff>
      <xdr:row>248</xdr:row>
      <xdr:rowOff>124200</xdr:rowOff>
    </xdr:to>
    <xdr:cxnSp>
      <xdr:nvCxnSpPr>
        <xdr:cNvPr id="476" name="Connecteur droit avec flèche 680"/>
        <xdr:cNvCxnSpPr/>
        <xdr:nvPr/>
      </xdr:nvCxnSpPr>
      <xdr:spPr>
        <a:xfrm>
          <a:off x="18480960" y="498628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177480</xdr:colOff>
      <xdr:row>240</xdr:row>
      <xdr:rowOff>123120</xdr:rowOff>
    </xdr:from>
    <xdr:to>
      <xdr:col>16</xdr:col>
      <xdr:colOff>343440</xdr:colOff>
      <xdr:row>241</xdr:row>
      <xdr:rowOff>105120</xdr:rowOff>
    </xdr:to>
    <xdr:cxnSp>
      <xdr:nvCxnSpPr>
        <xdr:cNvPr id="477" name="Connecteur droit avec flèche 681"/>
        <xdr:cNvCxnSpPr/>
        <xdr:nvPr/>
      </xdr:nvCxnSpPr>
      <xdr:spPr>
        <a:xfrm flipV="1">
          <a:off x="18557640" y="48338640"/>
          <a:ext cx="119448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265680</xdr:colOff>
      <xdr:row>242</xdr:row>
      <xdr:rowOff>151920</xdr:rowOff>
    </xdr:from>
    <xdr:to>
      <xdr:col>16</xdr:col>
      <xdr:colOff>381600</xdr:colOff>
      <xdr:row>243</xdr:row>
      <xdr:rowOff>104400</xdr:rowOff>
    </xdr:to>
    <xdr:cxnSp>
      <xdr:nvCxnSpPr>
        <xdr:cNvPr id="478" name="Connecteur droit avec flèche 682"/>
        <xdr:cNvCxnSpPr/>
        <xdr:nvPr/>
      </xdr:nvCxnSpPr>
      <xdr:spPr>
        <a:xfrm flipV="1">
          <a:off x="18645840" y="48748320"/>
          <a:ext cx="114444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139320</xdr:colOff>
      <xdr:row>244</xdr:row>
      <xdr:rowOff>142560</xdr:rowOff>
    </xdr:from>
    <xdr:to>
      <xdr:col>16</xdr:col>
      <xdr:colOff>306000</xdr:colOff>
      <xdr:row>245</xdr:row>
      <xdr:rowOff>114480</xdr:rowOff>
    </xdr:to>
    <xdr:cxnSp>
      <xdr:nvCxnSpPr>
        <xdr:cNvPr id="479" name="Connecteur droit avec flèche 683"/>
        <xdr:cNvCxnSpPr/>
        <xdr:nvPr/>
      </xdr:nvCxnSpPr>
      <xdr:spPr>
        <a:xfrm flipV="1">
          <a:off x="18519480" y="49120200"/>
          <a:ext cx="11952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215280</xdr:colOff>
      <xdr:row>246</xdr:row>
      <xdr:rowOff>123120</xdr:rowOff>
    </xdr:from>
    <xdr:to>
      <xdr:col>16</xdr:col>
      <xdr:colOff>241920</xdr:colOff>
      <xdr:row>247</xdr:row>
      <xdr:rowOff>105120</xdr:rowOff>
    </xdr:to>
    <xdr:cxnSp>
      <xdr:nvCxnSpPr>
        <xdr:cNvPr id="480" name="Connecteur droit avec flèche 684"/>
        <xdr:cNvCxnSpPr/>
        <xdr:nvPr/>
      </xdr:nvCxnSpPr>
      <xdr:spPr>
        <a:xfrm flipV="1">
          <a:off x="18595440" y="49481640"/>
          <a:ext cx="105516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258</xdr:row>
      <xdr:rowOff>114120</xdr:rowOff>
    </xdr:from>
    <xdr:to>
      <xdr:col>12</xdr:col>
      <xdr:colOff>230040</xdr:colOff>
      <xdr:row>258</xdr:row>
      <xdr:rowOff>114840</xdr:rowOff>
    </xdr:to>
    <xdr:cxnSp>
      <xdr:nvCxnSpPr>
        <xdr:cNvPr id="481" name="Connecteur droit avec flèche 686"/>
        <xdr:cNvCxnSpPr/>
        <xdr:nvPr/>
      </xdr:nvCxnSpPr>
      <xdr:spPr>
        <a:xfrm>
          <a:off x="13861800" y="51758640"/>
          <a:ext cx="1664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1409400</xdr:colOff>
      <xdr:row>253</xdr:row>
      <xdr:rowOff>56880</xdr:rowOff>
    </xdr:from>
    <xdr:to>
      <xdr:col>12</xdr:col>
      <xdr:colOff>331200</xdr:colOff>
      <xdr:row>258</xdr:row>
      <xdr:rowOff>95400</xdr:rowOff>
    </xdr:to>
    <xdr:cxnSp>
      <xdr:nvCxnSpPr>
        <xdr:cNvPr id="482" name="Connecteur droit avec flèche 687"/>
        <xdr:cNvCxnSpPr/>
        <xdr:nvPr/>
      </xdr:nvCxnSpPr>
      <xdr:spPr>
        <a:xfrm flipV="1">
          <a:off x="13938120" y="50748840"/>
          <a:ext cx="1689480" cy="991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257</xdr:row>
      <xdr:rowOff>19080</xdr:rowOff>
    </xdr:from>
    <xdr:to>
      <xdr:col>12</xdr:col>
      <xdr:colOff>153720</xdr:colOff>
      <xdr:row>258</xdr:row>
      <xdr:rowOff>95400</xdr:rowOff>
    </xdr:to>
    <xdr:cxnSp>
      <xdr:nvCxnSpPr>
        <xdr:cNvPr id="483" name="Connecteur droit avec flèche 688"/>
        <xdr:cNvCxnSpPr/>
        <xdr:nvPr/>
      </xdr:nvCxnSpPr>
      <xdr:spPr>
        <a:xfrm flipV="1">
          <a:off x="13912920" y="51473160"/>
          <a:ext cx="153720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251</xdr:row>
      <xdr:rowOff>-720</xdr:rowOff>
    </xdr:from>
    <xdr:to>
      <xdr:col>14</xdr:col>
      <xdr:colOff>115920</xdr:colOff>
      <xdr:row>253</xdr:row>
      <xdr:rowOff>47520</xdr:rowOff>
    </xdr:to>
    <xdr:cxnSp>
      <xdr:nvCxnSpPr>
        <xdr:cNvPr id="484" name="Connecteur droit avec flèche 689"/>
        <xdr:cNvCxnSpPr/>
        <xdr:nvPr/>
      </xdr:nvCxnSpPr>
      <xdr:spPr>
        <a:xfrm flipV="1">
          <a:off x="16184520" y="50310360"/>
          <a:ext cx="128376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253</xdr:row>
      <xdr:rowOff>47880</xdr:rowOff>
    </xdr:from>
    <xdr:to>
      <xdr:col>14</xdr:col>
      <xdr:colOff>1080</xdr:colOff>
      <xdr:row>253</xdr:row>
      <xdr:rowOff>57600</xdr:rowOff>
    </xdr:to>
    <xdr:cxnSp>
      <xdr:nvCxnSpPr>
        <xdr:cNvPr id="485" name="Connecteur droit avec flèche 690"/>
        <xdr:cNvCxnSpPr/>
        <xdr:nvPr/>
      </xdr:nvCxnSpPr>
      <xdr:spPr>
        <a:xfrm>
          <a:off x="16132680" y="50739840"/>
          <a:ext cx="122076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255</xdr:row>
      <xdr:rowOff>37440</xdr:rowOff>
    </xdr:from>
    <xdr:to>
      <xdr:col>14</xdr:col>
      <xdr:colOff>1440</xdr:colOff>
      <xdr:row>257</xdr:row>
      <xdr:rowOff>57240</xdr:rowOff>
    </xdr:to>
    <xdr:cxnSp>
      <xdr:nvCxnSpPr>
        <xdr:cNvPr id="486" name="Connecteur droit avec flèche 691"/>
        <xdr:cNvCxnSpPr/>
        <xdr:nvPr/>
      </xdr:nvCxnSpPr>
      <xdr:spPr>
        <a:xfrm flipV="1">
          <a:off x="15981480" y="51110640"/>
          <a:ext cx="1372320" cy="401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258</xdr:row>
      <xdr:rowOff>85320</xdr:rowOff>
    </xdr:from>
    <xdr:to>
      <xdr:col>14</xdr:col>
      <xdr:colOff>14040</xdr:colOff>
      <xdr:row>258</xdr:row>
      <xdr:rowOff>95400</xdr:rowOff>
    </xdr:to>
    <xdr:cxnSp>
      <xdr:nvCxnSpPr>
        <xdr:cNvPr id="487" name="Connecteur droit avec flèche 692"/>
        <xdr:cNvCxnSpPr/>
        <xdr:nvPr/>
      </xdr:nvCxnSpPr>
      <xdr:spPr>
        <a:xfrm>
          <a:off x="16247160" y="51729840"/>
          <a:ext cx="1119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251</xdr:row>
      <xdr:rowOff>75960</xdr:rowOff>
    </xdr:from>
    <xdr:to>
      <xdr:col>16</xdr:col>
      <xdr:colOff>127800</xdr:colOff>
      <xdr:row>251</xdr:row>
      <xdr:rowOff>95760</xdr:rowOff>
    </xdr:to>
    <xdr:cxnSp>
      <xdr:nvCxnSpPr>
        <xdr:cNvPr id="488" name="Connecteur droit avec flèche 694"/>
        <xdr:cNvCxnSpPr/>
        <xdr:nvPr/>
      </xdr:nvCxnSpPr>
      <xdr:spPr>
        <a:xfrm>
          <a:off x="18316440" y="50387040"/>
          <a:ext cx="122004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255</xdr:row>
      <xdr:rowOff>123120</xdr:rowOff>
    </xdr:from>
    <xdr:to>
      <xdr:col>16</xdr:col>
      <xdr:colOff>52200</xdr:colOff>
      <xdr:row>255</xdr:row>
      <xdr:rowOff>123840</xdr:rowOff>
    </xdr:to>
    <xdr:cxnSp>
      <xdr:nvCxnSpPr>
        <xdr:cNvPr id="489" name="Connecteur droit avec flèche 695"/>
        <xdr:cNvCxnSpPr/>
        <xdr:nvPr/>
      </xdr:nvCxnSpPr>
      <xdr:spPr>
        <a:xfrm>
          <a:off x="18291240" y="511963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253</xdr:row>
      <xdr:rowOff>123120</xdr:rowOff>
    </xdr:from>
    <xdr:to>
      <xdr:col>16</xdr:col>
      <xdr:colOff>153360</xdr:colOff>
      <xdr:row>253</xdr:row>
      <xdr:rowOff>123840</xdr:rowOff>
    </xdr:to>
    <xdr:cxnSp>
      <xdr:nvCxnSpPr>
        <xdr:cNvPr id="490" name="Connecteur droit avec flèche 696"/>
        <xdr:cNvCxnSpPr/>
        <xdr:nvPr/>
      </xdr:nvCxnSpPr>
      <xdr:spPr>
        <a:xfrm>
          <a:off x="18404640" y="5081508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257</xdr:row>
      <xdr:rowOff>114120</xdr:rowOff>
    </xdr:from>
    <xdr:to>
      <xdr:col>16</xdr:col>
      <xdr:colOff>140760</xdr:colOff>
      <xdr:row>257</xdr:row>
      <xdr:rowOff>114840</xdr:rowOff>
    </xdr:to>
    <xdr:cxnSp>
      <xdr:nvCxnSpPr>
        <xdr:cNvPr id="491" name="Connecteur droit avec flèche 697"/>
        <xdr:cNvCxnSpPr/>
        <xdr:nvPr/>
      </xdr:nvCxnSpPr>
      <xdr:spPr>
        <a:xfrm>
          <a:off x="18354960" y="51568200"/>
          <a:ext cx="11944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258</xdr:row>
      <xdr:rowOff>75600</xdr:rowOff>
    </xdr:from>
    <xdr:to>
      <xdr:col>16</xdr:col>
      <xdr:colOff>360</xdr:colOff>
      <xdr:row>258</xdr:row>
      <xdr:rowOff>76320</xdr:rowOff>
    </xdr:to>
    <xdr:cxnSp>
      <xdr:nvCxnSpPr>
        <xdr:cNvPr id="492" name="Connecteur droit avec flèche 698"/>
        <xdr:cNvCxnSpPr/>
        <xdr:nvPr/>
      </xdr:nvCxnSpPr>
      <xdr:spPr>
        <a:xfrm>
          <a:off x="18253440" y="51720120"/>
          <a:ext cx="1155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250</xdr:row>
      <xdr:rowOff>114120</xdr:rowOff>
    </xdr:from>
    <xdr:to>
      <xdr:col>16</xdr:col>
      <xdr:colOff>89640</xdr:colOff>
      <xdr:row>251</xdr:row>
      <xdr:rowOff>75960</xdr:rowOff>
    </xdr:to>
    <xdr:cxnSp>
      <xdr:nvCxnSpPr>
        <xdr:cNvPr id="493" name="Connecteur droit avec flèche 699"/>
        <xdr:cNvCxnSpPr/>
        <xdr:nvPr/>
      </xdr:nvCxnSpPr>
      <xdr:spPr>
        <a:xfrm flipV="1">
          <a:off x="18303840" y="50234760"/>
          <a:ext cx="119448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252</xdr:row>
      <xdr:rowOff>123120</xdr:rowOff>
    </xdr:from>
    <xdr:to>
      <xdr:col>16</xdr:col>
      <xdr:colOff>153360</xdr:colOff>
      <xdr:row>253</xdr:row>
      <xdr:rowOff>95040</xdr:rowOff>
    </xdr:to>
    <xdr:cxnSp>
      <xdr:nvCxnSpPr>
        <xdr:cNvPr id="494" name="Connecteur droit avec flèche 700"/>
        <xdr:cNvCxnSpPr/>
        <xdr:nvPr/>
      </xdr:nvCxnSpPr>
      <xdr:spPr>
        <a:xfrm flipV="1">
          <a:off x="18404640" y="50624640"/>
          <a:ext cx="1157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254</xdr:row>
      <xdr:rowOff>142200</xdr:rowOff>
    </xdr:from>
    <xdr:to>
      <xdr:col>16</xdr:col>
      <xdr:colOff>76680</xdr:colOff>
      <xdr:row>255</xdr:row>
      <xdr:rowOff>94680</xdr:rowOff>
    </xdr:to>
    <xdr:cxnSp>
      <xdr:nvCxnSpPr>
        <xdr:cNvPr id="495" name="Connecteur droit avec flèche 701"/>
        <xdr:cNvCxnSpPr/>
        <xdr:nvPr/>
      </xdr:nvCxnSpPr>
      <xdr:spPr>
        <a:xfrm flipV="1">
          <a:off x="18265320" y="51024600"/>
          <a:ext cx="122004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256</xdr:row>
      <xdr:rowOff>123120</xdr:rowOff>
    </xdr:from>
    <xdr:to>
      <xdr:col>16</xdr:col>
      <xdr:colOff>178920</xdr:colOff>
      <xdr:row>257</xdr:row>
      <xdr:rowOff>95040</xdr:rowOff>
    </xdr:to>
    <xdr:cxnSp>
      <xdr:nvCxnSpPr>
        <xdr:cNvPr id="496" name="Connecteur droit avec flèche 702"/>
        <xdr:cNvCxnSpPr/>
        <xdr:nvPr/>
      </xdr:nvCxnSpPr>
      <xdr:spPr>
        <a:xfrm flipV="1">
          <a:off x="18341640" y="51386760"/>
          <a:ext cx="124596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1268280</xdr:colOff>
      <xdr:row>278</xdr:row>
      <xdr:rowOff>152280</xdr:rowOff>
    </xdr:from>
    <xdr:to>
      <xdr:col>12</xdr:col>
      <xdr:colOff>153360</xdr:colOff>
      <xdr:row>278</xdr:row>
      <xdr:rowOff>153000</xdr:rowOff>
    </xdr:to>
    <xdr:cxnSp>
      <xdr:nvCxnSpPr>
        <xdr:cNvPr id="497" name="Connecteur droit avec flèche 703"/>
        <xdr:cNvCxnSpPr/>
        <xdr:nvPr/>
      </xdr:nvCxnSpPr>
      <xdr:spPr>
        <a:xfrm>
          <a:off x="13797000" y="55606680"/>
          <a:ext cx="16527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273</xdr:row>
      <xdr:rowOff>104400</xdr:rowOff>
    </xdr:from>
    <xdr:to>
      <xdr:col>12</xdr:col>
      <xdr:colOff>255240</xdr:colOff>
      <xdr:row>278</xdr:row>
      <xdr:rowOff>133200</xdr:rowOff>
    </xdr:to>
    <xdr:cxnSp>
      <xdr:nvCxnSpPr>
        <xdr:cNvPr id="498" name="Connecteur droit avec flèche 704"/>
        <xdr:cNvCxnSpPr/>
        <xdr:nvPr/>
      </xdr:nvCxnSpPr>
      <xdr:spPr>
        <a:xfrm flipV="1">
          <a:off x="13861800" y="54606600"/>
          <a:ext cx="1689840" cy="98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277</xdr:row>
      <xdr:rowOff>56880</xdr:rowOff>
    </xdr:from>
    <xdr:to>
      <xdr:col>12</xdr:col>
      <xdr:colOff>77400</xdr:colOff>
      <xdr:row>278</xdr:row>
      <xdr:rowOff>133200</xdr:rowOff>
    </xdr:to>
    <xdr:cxnSp>
      <xdr:nvCxnSpPr>
        <xdr:cNvPr id="499" name="Connecteur droit avec flèche 705"/>
        <xdr:cNvCxnSpPr/>
        <xdr:nvPr/>
      </xdr:nvCxnSpPr>
      <xdr:spPr>
        <a:xfrm flipV="1">
          <a:off x="13848120" y="55320840"/>
          <a:ext cx="152568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271</xdr:row>
      <xdr:rowOff>37440</xdr:rowOff>
    </xdr:from>
    <xdr:to>
      <xdr:col>14</xdr:col>
      <xdr:colOff>26640</xdr:colOff>
      <xdr:row>273</xdr:row>
      <xdr:rowOff>94680</xdr:rowOff>
    </xdr:to>
    <xdr:cxnSp>
      <xdr:nvCxnSpPr>
        <xdr:cNvPr id="500" name="Connecteur droit avec flèche 706"/>
        <xdr:cNvCxnSpPr/>
        <xdr:nvPr/>
      </xdr:nvCxnSpPr>
      <xdr:spPr>
        <a:xfrm flipV="1">
          <a:off x="16121160" y="54158400"/>
          <a:ext cx="125784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774000</xdr:colOff>
      <xdr:row>273</xdr:row>
      <xdr:rowOff>94680</xdr:rowOff>
    </xdr:from>
    <xdr:to>
      <xdr:col>13</xdr:col>
      <xdr:colOff>941040</xdr:colOff>
      <xdr:row>273</xdr:row>
      <xdr:rowOff>104760</xdr:rowOff>
    </xdr:to>
    <xdr:cxnSp>
      <xdr:nvCxnSpPr>
        <xdr:cNvPr id="501" name="Connecteur droit avec flèche 707"/>
        <xdr:cNvCxnSpPr/>
        <xdr:nvPr/>
      </xdr:nvCxnSpPr>
      <xdr:spPr>
        <a:xfrm>
          <a:off x="16070040" y="54596880"/>
          <a:ext cx="11952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609120</xdr:colOff>
      <xdr:row>275</xdr:row>
      <xdr:rowOff>85320</xdr:rowOff>
    </xdr:from>
    <xdr:to>
      <xdr:col>13</xdr:col>
      <xdr:colOff>941040</xdr:colOff>
      <xdr:row>277</xdr:row>
      <xdr:rowOff>85680</xdr:rowOff>
    </xdr:to>
    <xdr:cxnSp>
      <xdr:nvCxnSpPr>
        <xdr:cNvPr id="502" name="Connecteur droit avec flèche 708"/>
        <xdr:cNvCxnSpPr/>
        <xdr:nvPr/>
      </xdr:nvCxnSpPr>
      <xdr:spPr>
        <a:xfrm flipV="1">
          <a:off x="15905160" y="5496840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278</xdr:row>
      <xdr:rowOff>75600</xdr:rowOff>
    </xdr:from>
    <xdr:to>
      <xdr:col>13</xdr:col>
      <xdr:colOff>965880</xdr:colOff>
      <xdr:row>278</xdr:row>
      <xdr:rowOff>76320</xdr:rowOff>
    </xdr:to>
    <xdr:cxnSp>
      <xdr:nvCxnSpPr>
        <xdr:cNvPr id="503" name="Connecteur droit avec flèche 709"/>
        <xdr:cNvCxnSpPr/>
        <xdr:nvPr/>
      </xdr:nvCxnSpPr>
      <xdr:spPr>
        <a:xfrm>
          <a:off x="16170840" y="55530000"/>
          <a:ext cx="1119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277</xdr:row>
      <xdr:rowOff>66600</xdr:rowOff>
    </xdr:from>
    <xdr:to>
      <xdr:col>13</xdr:col>
      <xdr:colOff>902880</xdr:colOff>
      <xdr:row>277</xdr:row>
      <xdr:rowOff>75960</xdr:rowOff>
    </xdr:to>
    <xdr:cxnSp>
      <xdr:nvCxnSpPr>
        <xdr:cNvPr id="504" name="Connecteur droit avec flèche 710"/>
        <xdr:cNvCxnSpPr/>
        <xdr:nvPr/>
      </xdr:nvCxnSpPr>
      <xdr:spPr>
        <a:xfrm>
          <a:off x="15981480" y="55330560"/>
          <a:ext cx="124560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271</xdr:row>
      <xdr:rowOff>123480</xdr:rowOff>
    </xdr:from>
    <xdr:to>
      <xdr:col>16</xdr:col>
      <xdr:colOff>52200</xdr:colOff>
      <xdr:row>271</xdr:row>
      <xdr:rowOff>143280</xdr:rowOff>
    </xdr:to>
    <xdr:cxnSp>
      <xdr:nvCxnSpPr>
        <xdr:cNvPr id="505" name="Connecteur droit avec flèche 711"/>
        <xdr:cNvCxnSpPr/>
        <xdr:nvPr/>
      </xdr:nvCxnSpPr>
      <xdr:spPr>
        <a:xfrm>
          <a:off x="18265320" y="54244440"/>
          <a:ext cx="119556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275</xdr:row>
      <xdr:rowOff>142560</xdr:rowOff>
    </xdr:from>
    <xdr:to>
      <xdr:col>15</xdr:col>
      <xdr:colOff>1016280</xdr:colOff>
      <xdr:row>275</xdr:row>
      <xdr:rowOff>143280</xdr:rowOff>
    </xdr:to>
    <xdr:cxnSp>
      <xdr:nvCxnSpPr>
        <xdr:cNvPr id="506" name="Connecteur droit avec flèche 712"/>
        <xdr:cNvCxnSpPr/>
        <xdr:nvPr/>
      </xdr:nvCxnSpPr>
      <xdr:spPr>
        <a:xfrm>
          <a:off x="18215280" y="55025640"/>
          <a:ext cx="11815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273</xdr:row>
      <xdr:rowOff>161640</xdr:rowOff>
    </xdr:from>
    <xdr:to>
      <xdr:col>16</xdr:col>
      <xdr:colOff>76680</xdr:colOff>
      <xdr:row>273</xdr:row>
      <xdr:rowOff>162360</xdr:rowOff>
    </xdr:to>
    <xdr:cxnSp>
      <xdr:nvCxnSpPr>
        <xdr:cNvPr id="507" name="Connecteur droit avec flèche 713"/>
        <xdr:cNvCxnSpPr/>
        <xdr:nvPr/>
      </xdr:nvCxnSpPr>
      <xdr:spPr>
        <a:xfrm>
          <a:off x="18303480" y="5466384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277</xdr:row>
      <xdr:rowOff>152280</xdr:rowOff>
    </xdr:from>
    <xdr:to>
      <xdr:col>16</xdr:col>
      <xdr:colOff>65160</xdr:colOff>
      <xdr:row>277</xdr:row>
      <xdr:rowOff>153000</xdr:rowOff>
    </xdr:to>
    <xdr:cxnSp>
      <xdr:nvCxnSpPr>
        <xdr:cNvPr id="508" name="Connecteur droit avec flèche 714"/>
        <xdr:cNvCxnSpPr/>
        <xdr:nvPr/>
      </xdr:nvCxnSpPr>
      <xdr:spPr>
        <a:xfrm>
          <a:off x="18303840" y="5541624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837360</xdr:colOff>
      <xdr:row>278</xdr:row>
      <xdr:rowOff>95040</xdr:rowOff>
    </xdr:from>
    <xdr:to>
      <xdr:col>15</xdr:col>
      <xdr:colOff>991080</xdr:colOff>
      <xdr:row>278</xdr:row>
      <xdr:rowOff>95760</xdr:rowOff>
    </xdr:to>
    <xdr:cxnSp>
      <xdr:nvCxnSpPr>
        <xdr:cNvPr id="509" name="Connecteur droit avec flèche 715"/>
        <xdr:cNvCxnSpPr/>
        <xdr:nvPr/>
      </xdr:nvCxnSpPr>
      <xdr:spPr>
        <a:xfrm>
          <a:off x="18189360" y="5554944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270</xdr:row>
      <xdr:rowOff>75240</xdr:rowOff>
    </xdr:from>
    <xdr:to>
      <xdr:col>16</xdr:col>
      <xdr:colOff>76320</xdr:colOff>
      <xdr:row>271</xdr:row>
      <xdr:rowOff>123120</xdr:rowOff>
    </xdr:to>
    <xdr:cxnSp>
      <xdr:nvCxnSpPr>
        <xdr:cNvPr id="510" name="Connecteur droit avec flèche 716"/>
        <xdr:cNvCxnSpPr/>
        <xdr:nvPr/>
      </xdr:nvCxnSpPr>
      <xdr:spPr>
        <a:xfrm flipV="1">
          <a:off x="18253080" y="54005760"/>
          <a:ext cx="1231920" cy="238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272</xdr:row>
      <xdr:rowOff>104760</xdr:rowOff>
    </xdr:from>
    <xdr:to>
      <xdr:col>16</xdr:col>
      <xdr:colOff>39240</xdr:colOff>
      <xdr:row>273</xdr:row>
      <xdr:rowOff>142560</xdr:rowOff>
    </xdr:to>
    <xdr:cxnSp>
      <xdr:nvCxnSpPr>
        <xdr:cNvPr id="511" name="Connecteur droit avec flèche 717"/>
        <xdr:cNvCxnSpPr/>
        <xdr:nvPr/>
      </xdr:nvCxnSpPr>
      <xdr:spPr>
        <a:xfrm flipV="1">
          <a:off x="18303480" y="54416160"/>
          <a:ext cx="1144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274</xdr:row>
      <xdr:rowOff>142560</xdr:rowOff>
    </xdr:from>
    <xdr:to>
      <xdr:col>15</xdr:col>
      <xdr:colOff>1016280</xdr:colOff>
      <xdr:row>275</xdr:row>
      <xdr:rowOff>133200</xdr:rowOff>
    </xdr:to>
    <xdr:cxnSp>
      <xdr:nvCxnSpPr>
        <xdr:cNvPr id="512" name="Connecteur droit avec flèche 718"/>
        <xdr:cNvCxnSpPr/>
        <xdr:nvPr/>
      </xdr:nvCxnSpPr>
      <xdr:spPr>
        <a:xfrm flipV="1">
          <a:off x="18202320" y="54835200"/>
          <a:ext cx="1194480" cy="181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276</xdr:row>
      <xdr:rowOff>113760</xdr:rowOff>
    </xdr:from>
    <xdr:to>
      <xdr:col>15</xdr:col>
      <xdr:colOff>1016280</xdr:colOff>
      <xdr:row>277</xdr:row>
      <xdr:rowOff>132840</xdr:rowOff>
    </xdr:to>
    <xdr:cxnSp>
      <xdr:nvCxnSpPr>
        <xdr:cNvPr id="513" name="Connecteur droit avec flèche 719"/>
        <xdr:cNvCxnSpPr/>
        <xdr:nvPr/>
      </xdr:nvCxnSpPr>
      <xdr:spPr>
        <a:xfrm flipV="1">
          <a:off x="18265680" y="55187280"/>
          <a:ext cx="113112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288</xdr:row>
      <xdr:rowOff>104760</xdr:rowOff>
    </xdr:from>
    <xdr:to>
      <xdr:col>12</xdr:col>
      <xdr:colOff>331560</xdr:colOff>
      <xdr:row>288</xdr:row>
      <xdr:rowOff>123480</xdr:rowOff>
    </xdr:to>
    <xdr:cxnSp>
      <xdr:nvCxnSpPr>
        <xdr:cNvPr id="514" name="Connecteur droit avec flèche 724"/>
        <xdr:cNvCxnSpPr/>
        <xdr:nvPr/>
      </xdr:nvCxnSpPr>
      <xdr:spPr>
        <a:xfrm>
          <a:off x="13975560" y="57464280"/>
          <a:ext cx="165240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283</xdr:row>
      <xdr:rowOff>75240</xdr:rowOff>
    </xdr:from>
    <xdr:to>
      <xdr:col>12</xdr:col>
      <xdr:colOff>457920</xdr:colOff>
      <xdr:row>288</xdr:row>
      <xdr:rowOff>104760</xdr:rowOff>
    </xdr:to>
    <xdr:cxnSp>
      <xdr:nvCxnSpPr>
        <xdr:cNvPr id="515" name="Connecteur droit avec flèche 725"/>
        <xdr:cNvCxnSpPr/>
        <xdr:nvPr/>
      </xdr:nvCxnSpPr>
      <xdr:spPr>
        <a:xfrm flipV="1">
          <a:off x="14052240" y="56482200"/>
          <a:ext cx="1702080" cy="98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1485720</xdr:colOff>
      <xdr:row>287</xdr:row>
      <xdr:rowOff>27360</xdr:rowOff>
    </xdr:from>
    <xdr:to>
      <xdr:col>12</xdr:col>
      <xdr:colOff>254880</xdr:colOff>
      <xdr:row>288</xdr:row>
      <xdr:rowOff>104760</xdr:rowOff>
    </xdr:to>
    <xdr:cxnSp>
      <xdr:nvCxnSpPr>
        <xdr:cNvPr id="516" name="Connecteur droit avec flèche 726"/>
        <xdr:cNvCxnSpPr/>
        <xdr:nvPr/>
      </xdr:nvCxnSpPr>
      <xdr:spPr>
        <a:xfrm flipV="1">
          <a:off x="14014440" y="57196440"/>
          <a:ext cx="1536840" cy="268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1002600</xdr:colOff>
      <xdr:row>281</xdr:row>
      <xdr:rowOff>19080</xdr:rowOff>
    </xdr:from>
    <xdr:to>
      <xdr:col>14</xdr:col>
      <xdr:colOff>216720</xdr:colOff>
      <xdr:row>283</xdr:row>
      <xdr:rowOff>66960</xdr:rowOff>
    </xdr:to>
    <xdr:cxnSp>
      <xdr:nvCxnSpPr>
        <xdr:cNvPr id="517" name="Connecteur droit avec flèche 727"/>
        <xdr:cNvCxnSpPr/>
        <xdr:nvPr/>
      </xdr:nvCxnSpPr>
      <xdr:spPr>
        <a:xfrm flipV="1">
          <a:off x="16298640" y="56045160"/>
          <a:ext cx="127044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283</xdr:row>
      <xdr:rowOff>57240</xdr:rowOff>
    </xdr:from>
    <xdr:to>
      <xdr:col>14</xdr:col>
      <xdr:colOff>102240</xdr:colOff>
      <xdr:row>283</xdr:row>
      <xdr:rowOff>76320</xdr:rowOff>
    </xdr:to>
    <xdr:cxnSp>
      <xdr:nvCxnSpPr>
        <xdr:cNvPr id="518" name="Connecteur droit avec flèche 728"/>
        <xdr:cNvCxnSpPr/>
        <xdr:nvPr/>
      </xdr:nvCxnSpPr>
      <xdr:spPr>
        <a:xfrm>
          <a:off x="16235280" y="56464200"/>
          <a:ext cx="121932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285</xdr:row>
      <xdr:rowOff>56880</xdr:rowOff>
    </xdr:from>
    <xdr:to>
      <xdr:col>14</xdr:col>
      <xdr:colOff>102240</xdr:colOff>
      <xdr:row>287</xdr:row>
      <xdr:rowOff>57240</xdr:rowOff>
    </xdr:to>
    <xdr:cxnSp>
      <xdr:nvCxnSpPr>
        <xdr:cNvPr id="519" name="Connecteur droit avec flèche 729"/>
        <xdr:cNvCxnSpPr/>
        <xdr:nvPr/>
      </xdr:nvCxnSpPr>
      <xdr:spPr>
        <a:xfrm flipV="1">
          <a:off x="16082640" y="5684508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37800</xdr:colOff>
      <xdr:row>288</xdr:row>
      <xdr:rowOff>38160</xdr:rowOff>
    </xdr:from>
    <xdr:to>
      <xdr:col>14</xdr:col>
      <xdr:colOff>115560</xdr:colOff>
      <xdr:row>288</xdr:row>
      <xdr:rowOff>47880</xdr:rowOff>
    </xdr:to>
    <xdr:cxnSp>
      <xdr:nvCxnSpPr>
        <xdr:cNvPr id="520" name="Connecteur droit avec flèche 730"/>
        <xdr:cNvCxnSpPr/>
        <xdr:nvPr/>
      </xdr:nvCxnSpPr>
      <xdr:spPr>
        <a:xfrm>
          <a:off x="16361640" y="57397680"/>
          <a:ext cx="110628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287</xdr:row>
      <xdr:rowOff>28080</xdr:rowOff>
    </xdr:from>
    <xdr:to>
      <xdr:col>14</xdr:col>
      <xdr:colOff>64440</xdr:colOff>
      <xdr:row>287</xdr:row>
      <xdr:rowOff>47880</xdr:rowOff>
    </xdr:to>
    <xdr:cxnSp>
      <xdr:nvCxnSpPr>
        <xdr:cNvPr id="521" name="Connecteur droit avec flèche 731"/>
        <xdr:cNvCxnSpPr/>
        <xdr:nvPr/>
      </xdr:nvCxnSpPr>
      <xdr:spPr>
        <a:xfrm>
          <a:off x="16170840" y="57197160"/>
          <a:ext cx="124596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76320</xdr:colOff>
      <xdr:row>281</xdr:row>
      <xdr:rowOff>95400</xdr:rowOff>
    </xdr:from>
    <xdr:to>
      <xdr:col>16</xdr:col>
      <xdr:colOff>229320</xdr:colOff>
      <xdr:row>281</xdr:row>
      <xdr:rowOff>123840</xdr:rowOff>
    </xdr:to>
    <xdr:cxnSp>
      <xdr:nvCxnSpPr>
        <xdr:cNvPr id="522" name="Connecteur droit avec flèche 732"/>
        <xdr:cNvCxnSpPr/>
        <xdr:nvPr/>
      </xdr:nvCxnSpPr>
      <xdr:spPr>
        <a:xfrm>
          <a:off x="18456480" y="56121480"/>
          <a:ext cx="118152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285</xdr:row>
      <xdr:rowOff>132840</xdr:rowOff>
    </xdr:from>
    <xdr:to>
      <xdr:col>16</xdr:col>
      <xdr:colOff>153360</xdr:colOff>
      <xdr:row>285</xdr:row>
      <xdr:rowOff>133560</xdr:rowOff>
    </xdr:to>
    <xdr:cxnSp>
      <xdr:nvCxnSpPr>
        <xdr:cNvPr id="523" name="Connecteur droit avec flèche 733"/>
        <xdr:cNvCxnSpPr/>
        <xdr:nvPr/>
      </xdr:nvCxnSpPr>
      <xdr:spPr>
        <a:xfrm>
          <a:off x="18404640" y="569210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283</xdr:row>
      <xdr:rowOff>123120</xdr:rowOff>
    </xdr:from>
    <xdr:to>
      <xdr:col>16</xdr:col>
      <xdr:colOff>254880</xdr:colOff>
      <xdr:row>283</xdr:row>
      <xdr:rowOff>123840</xdr:rowOff>
    </xdr:to>
    <xdr:cxnSp>
      <xdr:nvCxnSpPr>
        <xdr:cNvPr id="524" name="Connecteur droit avec flèche 734"/>
        <xdr:cNvCxnSpPr/>
        <xdr:nvPr/>
      </xdr:nvCxnSpPr>
      <xdr:spPr>
        <a:xfrm>
          <a:off x="18506520" y="5653008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287</xdr:row>
      <xdr:rowOff>123120</xdr:rowOff>
    </xdr:from>
    <xdr:to>
      <xdr:col>16</xdr:col>
      <xdr:colOff>241920</xdr:colOff>
      <xdr:row>287</xdr:row>
      <xdr:rowOff>123840</xdr:rowOff>
    </xdr:to>
    <xdr:cxnSp>
      <xdr:nvCxnSpPr>
        <xdr:cNvPr id="525" name="Connecteur droit avec flèche 735"/>
        <xdr:cNvCxnSpPr/>
        <xdr:nvPr/>
      </xdr:nvCxnSpPr>
      <xdr:spPr>
        <a:xfrm>
          <a:off x="18480960" y="572922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288</xdr:row>
      <xdr:rowOff>123120</xdr:rowOff>
    </xdr:from>
    <xdr:to>
      <xdr:col>16</xdr:col>
      <xdr:colOff>102600</xdr:colOff>
      <xdr:row>288</xdr:row>
      <xdr:rowOff>123840</xdr:rowOff>
    </xdr:to>
    <xdr:cxnSp>
      <xdr:nvCxnSpPr>
        <xdr:cNvPr id="526" name="Connecteur droit avec flèche 736"/>
        <xdr:cNvCxnSpPr/>
        <xdr:nvPr/>
      </xdr:nvCxnSpPr>
      <xdr:spPr>
        <a:xfrm>
          <a:off x="18354960" y="574826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280</xdr:row>
      <xdr:rowOff>123120</xdr:rowOff>
    </xdr:from>
    <xdr:to>
      <xdr:col>16</xdr:col>
      <xdr:colOff>204840</xdr:colOff>
      <xdr:row>281</xdr:row>
      <xdr:rowOff>95040</xdr:rowOff>
    </xdr:to>
    <xdr:cxnSp>
      <xdr:nvCxnSpPr>
        <xdr:cNvPr id="527" name="Connecteur droit avec flèche 737"/>
        <xdr:cNvCxnSpPr/>
        <xdr:nvPr/>
      </xdr:nvCxnSpPr>
      <xdr:spPr>
        <a:xfrm flipV="1">
          <a:off x="18431280" y="55958760"/>
          <a:ext cx="11822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282</xdr:row>
      <xdr:rowOff>152280</xdr:rowOff>
    </xdr:from>
    <xdr:to>
      <xdr:col>16</xdr:col>
      <xdr:colOff>254880</xdr:colOff>
      <xdr:row>283</xdr:row>
      <xdr:rowOff>114840</xdr:rowOff>
    </xdr:to>
    <xdr:cxnSp>
      <xdr:nvCxnSpPr>
        <xdr:cNvPr id="528" name="Connecteur droit avec flèche 738"/>
        <xdr:cNvCxnSpPr/>
        <xdr:nvPr/>
      </xdr:nvCxnSpPr>
      <xdr:spPr>
        <a:xfrm flipV="1">
          <a:off x="18506520" y="56368800"/>
          <a:ext cx="11570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284</xdr:row>
      <xdr:rowOff>132840</xdr:rowOff>
    </xdr:from>
    <xdr:to>
      <xdr:col>16</xdr:col>
      <xdr:colOff>191880</xdr:colOff>
      <xdr:row>285</xdr:row>
      <xdr:rowOff>104400</xdr:rowOff>
    </xdr:to>
    <xdr:cxnSp>
      <xdr:nvCxnSpPr>
        <xdr:cNvPr id="529" name="Connecteur droit avec flèche 739"/>
        <xdr:cNvCxnSpPr/>
        <xdr:nvPr/>
      </xdr:nvCxnSpPr>
      <xdr:spPr>
        <a:xfrm flipV="1">
          <a:off x="18380160" y="56730240"/>
          <a:ext cx="1220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286</xdr:row>
      <xdr:rowOff>151560</xdr:rowOff>
    </xdr:from>
    <xdr:to>
      <xdr:col>16</xdr:col>
      <xdr:colOff>293040</xdr:colOff>
      <xdr:row>287</xdr:row>
      <xdr:rowOff>95040</xdr:rowOff>
    </xdr:to>
    <xdr:cxnSp>
      <xdr:nvCxnSpPr>
        <xdr:cNvPr id="530" name="Connecteur droit avec flèche 740"/>
        <xdr:cNvCxnSpPr/>
        <xdr:nvPr/>
      </xdr:nvCxnSpPr>
      <xdr:spPr>
        <a:xfrm flipV="1">
          <a:off x="18468000" y="57130200"/>
          <a:ext cx="1233720" cy="134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298</xdr:row>
      <xdr:rowOff>94320</xdr:rowOff>
    </xdr:from>
    <xdr:to>
      <xdr:col>12</xdr:col>
      <xdr:colOff>217080</xdr:colOff>
      <xdr:row>298</xdr:row>
      <xdr:rowOff>104400</xdr:rowOff>
    </xdr:to>
    <xdr:cxnSp>
      <xdr:nvCxnSpPr>
        <xdr:cNvPr id="531" name="Connecteur droit avec flèche 759"/>
        <xdr:cNvCxnSpPr/>
        <xdr:nvPr/>
      </xdr:nvCxnSpPr>
      <xdr:spPr>
        <a:xfrm flipV="1">
          <a:off x="13912920" y="59358960"/>
          <a:ext cx="16005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293</xdr:row>
      <xdr:rowOff>132480</xdr:rowOff>
    </xdr:from>
    <xdr:to>
      <xdr:col>12</xdr:col>
      <xdr:colOff>242280</xdr:colOff>
      <xdr:row>298</xdr:row>
      <xdr:rowOff>104400</xdr:rowOff>
    </xdr:to>
    <xdr:cxnSp>
      <xdr:nvCxnSpPr>
        <xdr:cNvPr id="532" name="Connecteur droit avec flèche 760"/>
        <xdr:cNvCxnSpPr/>
        <xdr:nvPr/>
      </xdr:nvCxnSpPr>
      <xdr:spPr>
        <a:xfrm flipV="1">
          <a:off x="14026680" y="58444560"/>
          <a:ext cx="1512000" cy="924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1472400</xdr:colOff>
      <xdr:row>297</xdr:row>
      <xdr:rowOff>94680</xdr:rowOff>
    </xdr:from>
    <xdr:to>
      <xdr:col>12</xdr:col>
      <xdr:colOff>52560</xdr:colOff>
      <xdr:row>298</xdr:row>
      <xdr:rowOff>104760</xdr:rowOff>
    </xdr:to>
    <xdr:cxnSp>
      <xdr:nvCxnSpPr>
        <xdr:cNvPr id="533" name="Connecteur droit avec flèche 761"/>
        <xdr:cNvCxnSpPr/>
        <xdr:nvPr/>
      </xdr:nvCxnSpPr>
      <xdr:spPr>
        <a:xfrm flipV="1">
          <a:off x="14001120" y="59168880"/>
          <a:ext cx="1347840" cy="200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291</xdr:row>
      <xdr:rowOff>75240</xdr:rowOff>
    </xdr:from>
    <xdr:to>
      <xdr:col>14</xdr:col>
      <xdr:colOff>26280</xdr:colOff>
      <xdr:row>293</xdr:row>
      <xdr:rowOff>133200</xdr:rowOff>
    </xdr:to>
    <xdr:cxnSp>
      <xdr:nvCxnSpPr>
        <xdr:cNvPr id="534" name="Connecteur droit avec flèche 762"/>
        <xdr:cNvCxnSpPr/>
        <xdr:nvPr/>
      </xdr:nvCxnSpPr>
      <xdr:spPr>
        <a:xfrm flipV="1">
          <a:off x="16094520" y="58006440"/>
          <a:ext cx="128412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293</xdr:row>
      <xdr:rowOff>123120</xdr:rowOff>
    </xdr:from>
    <xdr:to>
      <xdr:col>13</xdr:col>
      <xdr:colOff>941040</xdr:colOff>
      <xdr:row>293</xdr:row>
      <xdr:rowOff>133200</xdr:rowOff>
    </xdr:to>
    <xdr:cxnSp>
      <xdr:nvCxnSpPr>
        <xdr:cNvPr id="535" name="Connecteur droit avec flèche 763"/>
        <xdr:cNvCxnSpPr/>
        <xdr:nvPr/>
      </xdr:nvCxnSpPr>
      <xdr:spPr>
        <a:xfrm>
          <a:off x="16031880" y="58435200"/>
          <a:ext cx="12333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596160</xdr:colOff>
      <xdr:row>295</xdr:row>
      <xdr:rowOff>132480</xdr:rowOff>
    </xdr:from>
    <xdr:to>
      <xdr:col>13</xdr:col>
      <xdr:colOff>941040</xdr:colOff>
      <xdr:row>297</xdr:row>
      <xdr:rowOff>132840</xdr:rowOff>
    </xdr:to>
    <xdr:cxnSp>
      <xdr:nvCxnSpPr>
        <xdr:cNvPr id="536" name="Connecteur droit avec flèche 764"/>
        <xdr:cNvCxnSpPr/>
        <xdr:nvPr/>
      </xdr:nvCxnSpPr>
      <xdr:spPr>
        <a:xfrm flipV="1">
          <a:off x="15892200" y="58825440"/>
          <a:ext cx="137304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298</xdr:row>
      <xdr:rowOff>114480</xdr:rowOff>
    </xdr:from>
    <xdr:to>
      <xdr:col>13</xdr:col>
      <xdr:colOff>940680</xdr:colOff>
      <xdr:row>298</xdr:row>
      <xdr:rowOff>133560</xdr:rowOff>
    </xdr:to>
    <xdr:cxnSp>
      <xdr:nvCxnSpPr>
        <xdr:cNvPr id="537" name="Connecteur droit avec flèche 765"/>
        <xdr:cNvCxnSpPr/>
        <xdr:nvPr/>
      </xdr:nvCxnSpPr>
      <xdr:spPr>
        <a:xfrm>
          <a:off x="16170840" y="59379120"/>
          <a:ext cx="109404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672480</xdr:colOff>
      <xdr:row>297</xdr:row>
      <xdr:rowOff>94680</xdr:rowOff>
    </xdr:from>
    <xdr:to>
      <xdr:col>13</xdr:col>
      <xdr:colOff>902880</xdr:colOff>
      <xdr:row>297</xdr:row>
      <xdr:rowOff>123480</xdr:rowOff>
    </xdr:to>
    <xdr:cxnSp>
      <xdr:nvCxnSpPr>
        <xdr:cNvPr id="538" name="Connecteur droit avec flèche 766"/>
        <xdr:cNvCxnSpPr/>
        <xdr:nvPr/>
      </xdr:nvCxnSpPr>
      <xdr:spPr>
        <a:xfrm>
          <a:off x="15968520" y="59168880"/>
          <a:ext cx="125856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1015200</xdr:colOff>
      <xdr:row>291</xdr:row>
      <xdr:rowOff>75240</xdr:rowOff>
    </xdr:from>
    <xdr:to>
      <xdr:col>16</xdr:col>
      <xdr:colOff>153720</xdr:colOff>
      <xdr:row>291</xdr:row>
      <xdr:rowOff>75960</xdr:rowOff>
    </xdr:to>
    <xdr:cxnSp>
      <xdr:nvCxnSpPr>
        <xdr:cNvPr id="539" name="Connecteur droit avec flèche 767"/>
        <xdr:cNvCxnSpPr/>
        <xdr:nvPr/>
      </xdr:nvCxnSpPr>
      <xdr:spPr>
        <a:xfrm>
          <a:off x="18367200" y="58006440"/>
          <a:ext cx="11952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295</xdr:row>
      <xdr:rowOff>66600</xdr:rowOff>
    </xdr:from>
    <xdr:to>
      <xdr:col>16</xdr:col>
      <xdr:colOff>65160</xdr:colOff>
      <xdr:row>295</xdr:row>
      <xdr:rowOff>75960</xdr:rowOff>
    </xdr:to>
    <xdr:cxnSp>
      <xdr:nvCxnSpPr>
        <xdr:cNvPr id="540" name="Connecteur droit avec flèche 768"/>
        <xdr:cNvCxnSpPr/>
        <xdr:nvPr/>
      </xdr:nvCxnSpPr>
      <xdr:spPr>
        <a:xfrm>
          <a:off x="18303840" y="58759560"/>
          <a:ext cx="117000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293</xdr:row>
      <xdr:rowOff>85320</xdr:rowOff>
    </xdr:from>
    <xdr:to>
      <xdr:col>16</xdr:col>
      <xdr:colOff>140760</xdr:colOff>
      <xdr:row>293</xdr:row>
      <xdr:rowOff>86040</xdr:rowOff>
    </xdr:to>
    <xdr:cxnSp>
      <xdr:nvCxnSpPr>
        <xdr:cNvPr id="541" name="Connecteur droit avec flèche 769"/>
        <xdr:cNvCxnSpPr/>
        <xdr:nvPr/>
      </xdr:nvCxnSpPr>
      <xdr:spPr>
        <a:xfrm>
          <a:off x="18380160" y="583974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50760</xdr:colOff>
      <xdr:row>297</xdr:row>
      <xdr:rowOff>75240</xdr:rowOff>
    </xdr:from>
    <xdr:to>
      <xdr:col>16</xdr:col>
      <xdr:colOff>178920</xdr:colOff>
      <xdr:row>297</xdr:row>
      <xdr:rowOff>75960</xdr:rowOff>
    </xdr:to>
    <xdr:cxnSp>
      <xdr:nvCxnSpPr>
        <xdr:cNvPr id="542" name="Connecteur droit avec flèche 770"/>
        <xdr:cNvCxnSpPr/>
        <xdr:nvPr/>
      </xdr:nvCxnSpPr>
      <xdr:spPr>
        <a:xfrm>
          <a:off x="18430920" y="5914944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298</xdr:row>
      <xdr:rowOff>114120</xdr:rowOff>
    </xdr:from>
    <xdr:to>
      <xdr:col>16</xdr:col>
      <xdr:colOff>102600</xdr:colOff>
      <xdr:row>298</xdr:row>
      <xdr:rowOff>114840</xdr:rowOff>
    </xdr:to>
    <xdr:cxnSp>
      <xdr:nvCxnSpPr>
        <xdr:cNvPr id="543" name="Connecteur droit avec flèche 771"/>
        <xdr:cNvCxnSpPr/>
        <xdr:nvPr/>
      </xdr:nvCxnSpPr>
      <xdr:spPr>
        <a:xfrm>
          <a:off x="18342000" y="593787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290</xdr:row>
      <xdr:rowOff>85320</xdr:rowOff>
    </xdr:from>
    <xdr:to>
      <xdr:col>16</xdr:col>
      <xdr:colOff>140760</xdr:colOff>
      <xdr:row>291</xdr:row>
      <xdr:rowOff>47520</xdr:rowOff>
    </xdr:to>
    <xdr:cxnSp>
      <xdr:nvCxnSpPr>
        <xdr:cNvPr id="544" name="Connecteur droit avec flèche 772"/>
        <xdr:cNvCxnSpPr/>
        <xdr:nvPr/>
      </xdr:nvCxnSpPr>
      <xdr:spPr>
        <a:xfrm flipV="1">
          <a:off x="18354960" y="57825720"/>
          <a:ext cx="11944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292</xdr:row>
      <xdr:rowOff>114120</xdr:rowOff>
    </xdr:from>
    <xdr:to>
      <xdr:col>16</xdr:col>
      <xdr:colOff>127800</xdr:colOff>
      <xdr:row>293</xdr:row>
      <xdr:rowOff>75960</xdr:rowOff>
    </xdr:to>
    <xdr:cxnSp>
      <xdr:nvCxnSpPr>
        <xdr:cNvPr id="545" name="Connecteur droit avec flèche 773"/>
        <xdr:cNvCxnSpPr/>
        <xdr:nvPr/>
      </xdr:nvCxnSpPr>
      <xdr:spPr>
        <a:xfrm flipV="1">
          <a:off x="18354600" y="58235760"/>
          <a:ext cx="118188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294</xdr:row>
      <xdr:rowOff>85320</xdr:rowOff>
    </xdr:from>
    <xdr:to>
      <xdr:col>16</xdr:col>
      <xdr:colOff>102600</xdr:colOff>
      <xdr:row>295</xdr:row>
      <xdr:rowOff>57240</xdr:rowOff>
    </xdr:to>
    <xdr:cxnSp>
      <xdr:nvCxnSpPr>
        <xdr:cNvPr id="546" name="Connecteur droit avec flèche 774"/>
        <xdr:cNvCxnSpPr/>
        <xdr:nvPr/>
      </xdr:nvCxnSpPr>
      <xdr:spPr>
        <a:xfrm flipV="1">
          <a:off x="18291600" y="58587840"/>
          <a:ext cx="12196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38160</xdr:colOff>
      <xdr:row>296</xdr:row>
      <xdr:rowOff>95040</xdr:rowOff>
    </xdr:from>
    <xdr:to>
      <xdr:col>16</xdr:col>
      <xdr:colOff>241920</xdr:colOff>
      <xdr:row>297</xdr:row>
      <xdr:rowOff>57240</xdr:rowOff>
    </xdr:to>
    <xdr:cxnSp>
      <xdr:nvCxnSpPr>
        <xdr:cNvPr id="547" name="Connecteur droit avec flèche 775"/>
        <xdr:cNvCxnSpPr/>
        <xdr:nvPr/>
      </xdr:nvCxnSpPr>
      <xdr:spPr>
        <a:xfrm flipV="1">
          <a:off x="18418320" y="58978440"/>
          <a:ext cx="1232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308</xdr:row>
      <xdr:rowOff>114480</xdr:rowOff>
    </xdr:from>
    <xdr:to>
      <xdr:col>12</xdr:col>
      <xdr:colOff>331560</xdr:colOff>
      <xdr:row>308</xdr:row>
      <xdr:rowOff>133200</xdr:rowOff>
    </xdr:to>
    <xdr:cxnSp>
      <xdr:nvCxnSpPr>
        <xdr:cNvPr id="548" name="Connecteur droit avec flèche 776"/>
        <xdr:cNvCxnSpPr/>
        <xdr:nvPr/>
      </xdr:nvCxnSpPr>
      <xdr:spPr>
        <a:xfrm>
          <a:off x="13950360" y="61283880"/>
          <a:ext cx="167760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1486080</xdr:colOff>
      <xdr:row>303</xdr:row>
      <xdr:rowOff>75240</xdr:rowOff>
    </xdr:from>
    <xdr:to>
      <xdr:col>12</xdr:col>
      <xdr:colOff>419760</xdr:colOff>
      <xdr:row>308</xdr:row>
      <xdr:rowOff>114840</xdr:rowOff>
    </xdr:to>
    <xdr:cxnSp>
      <xdr:nvCxnSpPr>
        <xdr:cNvPr id="549" name="Connecteur droit avec flèche 777"/>
        <xdr:cNvCxnSpPr/>
        <xdr:nvPr/>
      </xdr:nvCxnSpPr>
      <xdr:spPr>
        <a:xfrm flipV="1">
          <a:off x="14014800" y="60292440"/>
          <a:ext cx="1701360" cy="99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1472040</xdr:colOff>
      <xdr:row>307</xdr:row>
      <xdr:rowOff>19080</xdr:rowOff>
    </xdr:from>
    <xdr:to>
      <xdr:col>12</xdr:col>
      <xdr:colOff>241920</xdr:colOff>
      <xdr:row>308</xdr:row>
      <xdr:rowOff>114840</xdr:rowOff>
    </xdr:to>
    <xdr:cxnSp>
      <xdr:nvCxnSpPr>
        <xdr:cNvPr id="550" name="Connecteur droit avec flèche 778"/>
        <xdr:cNvCxnSpPr/>
        <xdr:nvPr/>
      </xdr:nvCxnSpPr>
      <xdr:spPr>
        <a:xfrm flipV="1">
          <a:off x="14000760" y="60998040"/>
          <a:ext cx="1537560" cy="286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301</xdr:row>
      <xdr:rowOff>19080</xdr:rowOff>
    </xdr:from>
    <xdr:to>
      <xdr:col>14</xdr:col>
      <xdr:colOff>204120</xdr:colOff>
      <xdr:row>303</xdr:row>
      <xdr:rowOff>57240</xdr:rowOff>
    </xdr:to>
    <xdr:cxnSp>
      <xdr:nvCxnSpPr>
        <xdr:cNvPr id="551" name="Connecteur droit avec flèche 779"/>
        <xdr:cNvCxnSpPr/>
        <xdr:nvPr/>
      </xdr:nvCxnSpPr>
      <xdr:spPr>
        <a:xfrm flipV="1">
          <a:off x="16272720" y="59855040"/>
          <a:ext cx="12837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303</xdr:row>
      <xdr:rowOff>47160</xdr:rowOff>
    </xdr:from>
    <xdr:to>
      <xdr:col>14</xdr:col>
      <xdr:colOff>77400</xdr:colOff>
      <xdr:row>303</xdr:row>
      <xdr:rowOff>85320</xdr:rowOff>
    </xdr:to>
    <xdr:cxnSp>
      <xdr:nvCxnSpPr>
        <xdr:cNvPr id="552" name="Connecteur droit avec flèche 780"/>
        <xdr:cNvCxnSpPr/>
        <xdr:nvPr/>
      </xdr:nvCxnSpPr>
      <xdr:spPr>
        <a:xfrm>
          <a:off x="16222680" y="60264360"/>
          <a:ext cx="120708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305</xdr:row>
      <xdr:rowOff>66240</xdr:rowOff>
    </xdr:from>
    <xdr:to>
      <xdr:col>14</xdr:col>
      <xdr:colOff>77760</xdr:colOff>
      <xdr:row>307</xdr:row>
      <xdr:rowOff>56880</xdr:rowOff>
    </xdr:to>
    <xdr:cxnSp>
      <xdr:nvCxnSpPr>
        <xdr:cNvPr id="553" name="Connecteur droit avec flèche 781"/>
        <xdr:cNvCxnSpPr/>
        <xdr:nvPr/>
      </xdr:nvCxnSpPr>
      <xdr:spPr>
        <a:xfrm flipV="1">
          <a:off x="16083000" y="60664320"/>
          <a:ext cx="134712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-360</xdr:colOff>
      <xdr:row>308</xdr:row>
      <xdr:rowOff>95040</xdr:rowOff>
    </xdr:from>
    <xdr:to>
      <xdr:col>14</xdr:col>
      <xdr:colOff>77400</xdr:colOff>
      <xdr:row>308</xdr:row>
      <xdr:rowOff>95760</xdr:rowOff>
    </xdr:to>
    <xdr:cxnSp>
      <xdr:nvCxnSpPr>
        <xdr:cNvPr id="554" name="Connecteur droit avec flèche 782"/>
        <xdr:cNvCxnSpPr/>
        <xdr:nvPr/>
      </xdr:nvCxnSpPr>
      <xdr:spPr>
        <a:xfrm>
          <a:off x="16323480" y="61264440"/>
          <a:ext cx="1106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307</xdr:row>
      <xdr:rowOff>19080</xdr:rowOff>
    </xdr:from>
    <xdr:to>
      <xdr:col>14</xdr:col>
      <xdr:colOff>51840</xdr:colOff>
      <xdr:row>307</xdr:row>
      <xdr:rowOff>47880</xdr:rowOff>
    </xdr:to>
    <xdr:cxnSp>
      <xdr:nvCxnSpPr>
        <xdr:cNvPr id="555" name="Connecteur droit avec flèche 783"/>
        <xdr:cNvCxnSpPr/>
        <xdr:nvPr/>
      </xdr:nvCxnSpPr>
      <xdr:spPr>
        <a:xfrm>
          <a:off x="16132680" y="60998040"/>
          <a:ext cx="127152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301</xdr:row>
      <xdr:rowOff>95040</xdr:rowOff>
    </xdr:from>
    <xdr:to>
      <xdr:col>16</xdr:col>
      <xdr:colOff>204840</xdr:colOff>
      <xdr:row>301</xdr:row>
      <xdr:rowOff>105120</xdr:rowOff>
    </xdr:to>
    <xdr:cxnSp>
      <xdr:nvCxnSpPr>
        <xdr:cNvPr id="556" name="Connecteur droit avec flèche 784"/>
        <xdr:cNvCxnSpPr/>
        <xdr:nvPr/>
      </xdr:nvCxnSpPr>
      <xdr:spPr>
        <a:xfrm>
          <a:off x="18431280" y="5993100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305</xdr:row>
      <xdr:rowOff>142560</xdr:rowOff>
    </xdr:from>
    <xdr:to>
      <xdr:col>16</xdr:col>
      <xdr:colOff>140760</xdr:colOff>
      <xdr:row>305</xdr:row>
      <xdr:rowOff>143280</xdr:rowOff>
    </xdr:to>
    <xdr:cxnSp>
      <xdr:nvCxnSpPr>
        <xdr:cNvPr id="557" name="Connecteur droit avec flèche 785"/>
        <xdr:cNvCxnSpPr/>
        <xdr:nvPr/>
      </xdr:nvCxnSpPr>
      <xdr:spPr>
        <a:xfrm>
          <a:off x="18380160" y="607406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303</xdr:row>
      <xdr:rowOff>123120</xdr:rowOff>
    </xdr:from>
    <xdr:to>
      <xdr:col>16</xdr:col>
      <xdr:colOff>241920</xdr:colOff>
      <xdr:row>303</xdr:row>
      <xdr:rowOff>123840</xdr:rowOff>
    </xdr:to>
    <xdr:cxnSp>
      <xdr:nvCxnSpPr>
        <xdr:cNvPr id="558" name="Connecteur droit avec flèche 786"/>
        <xdr:cNvCxnSpPr/>
        <xdr:nvPr/>
      </xdr:nvCxnSpPr>
      <xdr:spPr>
        <a:xfrm>
          <a:off x="18480960" y="603403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307</xdr:row>
      <xdr:rowOff>123120</xdr:rowOff>
    </xdr:from>
    <xdr:to>
      <xdr:col>16</xdr:col>
      <xdr:colOff>228960</xdr:colOff>
      <xdr:row>307</xdr:row>
      <xdr:rowOff>123840</xdr:rowOff>
    </xdr:to>
    <xdr:cxnSp>
      <xdr:nvCxnSpPr>
        <xdr:cNvPr id="559" name="Connecteur droit avec flèche 787"/>
        <xdr:cNvCxnSpPr/>
        <xdr:nvPr/>
      </xdr:nvCxnSpPr>
      <xdr:spPr>
        <a:xfrm>
          <a:off x="18468000" y="611020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308</xdr:row>
      <xdr:rowOff>132840</xdr:rowOff>
    </xdr:from>
    <xdr:to>
      <xdr:col>16</xdr:col>
      <xdr:colOff>102600</xdr:colOff>
      <xdr:row>308</xdr:row>
      <xdr:rowOff>133560</xdr:rowOff>
    </xdr:to>
    <xdr:cxnSp>
      <xdr:nvCxnSpPr>
        <xdr:cNvPr id="560" name="Connecteur droit avec flèche 788"/>
        <xdr:cNvCxnSpPr/>
        <xdr:nvPr/>
      </xdr:nvCxnSpPr>
      <xdr:spPr>
        <a:xfrm>
          <a:off x="18342000" y="61302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37800</xdr:colOff>
      <xdr:row>300</xdr:row>
      <xdr:rowOff>123120</xdr:rowOff>
    </xdr:from>
    <xdr:to>
      <xdr:col>16</xdr:col>
      <xdr:colOff>178920</xdr:colOff>
      <xdr:row>301</xdr:row>
      <xdr:rowOff>95040</xdr:rowOff>
    </xdr:to>
    <xdr:cxnSp>
      <xdr:nvCxnSpPr>
        <xdr:cNvPr id="561" name="Connecteur droit avec flèche 789"/>
        <xdr:cNvCxnSpPr/>
        <xdr:nvPr/>
      </xdr:nvCxnSpPr>
      <xdr:spPr>
        <a:xfrm flipV="1">
          <a:off x="18417960" y="59768640"/>
          <a:ext cx="11696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302</xdr:row>
      <xdr:rowOff>152280</xdr:rowOff>
    </xdr:from>
    <xdr:to>
      <xdr:col>16</xdr:col>
      <xdr:colOff>241920</xdr:colOff>
      <xdr:row>303</xdr:row>
      <xdr:rowOff>114480</xdr:rowOff>
    </xdr:to>
    <xdr:cxnSp>
      <xdr:nvCxnSpPr>
        <xdr:cNvPr id="562" name="Connecteur droit avec flèche 790"/>
        <xdr:cNvCxnSpPr/>
        <xdr:nvPr/>
      </xdr:nvCxnSpPr>
      <xdr:spPr>
        <a:xfrm flipV="1">
          <a:off x="18480960" y="60178680"/>
          <a:ext cx="11696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304</xdr:row>
      <xdr:rowOff>132480</xdr:rowOff>
    </xdr:from>
    <xdr:to>
      <xdr:col>16</xdr:col>
      <xdr:colOff>165960</xdr:colOff>
      <xdr:row>305</xdr:row>
      <xdr:rowOff>114120</xdr:rowOff>
    </xdr:to>
    <xdr:cxnSp>
      <xdr:nvCxnSpPr>
        <xdr:cNvPr id="563" name="Connecteur droit avec flèche 791"/>
        <xdr:cNvCxnSpPr/>
        <xdr:nvPr/>
      </xdr:nvCxnSpPr>
      <xdr:spPr>
        <a:xfrm flipV="1">
          <a:off x="18354600" y="60540120"/>
          <a:ext cx="122004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306</xdr:row>
      <xdr:rowOff>152640</xdr:rowOff>
    </xdr:from>
    <xdr:to>
      <xdr:col>16</xdr:col>
      <xdr:colOff>254880</xdr:colOff>
      <xdr:row>307</xdr:row>
      <xdr:rowOff>95400</xdr:rowOff>
    </xdr:to>
    <xdr:cxnSp>
      <xdr:nvCxnSpPr>
        <xdr:cNvPr id="564" name="Connecteur droit avec flèche 792"/>
        <xdr:cNvCxnSpPr/>
        <xdr:nvPr/>
      </xdr:nvCxnSpPr>
      <xdr:spPr>
        <a:xfrm flipV="1">
          <a:off x="18443160" y="60941160"/>
          <a:ext cx="122040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318</xdr:row>
      <xdr:rowOff>114120</xdr:rowOff>
    </xdr:from>
    <xdr:to>
      <xdr:col>12</xdr:col>
      <xdr:colOff>204120</xdr:colOff>
      <xdr:row>318</xdr:row>
      <xdr:rowOff>114840</xdr:rowOff>
    </xdr:to>
    <xdr:cxnSp>
      <xdr:nvCxnSpPr>
        <xdr:cNvPr id="565" name="Connecteur droit avec flèche 793"/>
        <xdr:cNvCxnSpPr/>
        <xdr:nvPr/>
      </xdr:nvCxnSpPr>
      <xdr:spPr>
        <a:xfrm>
          <a:off x="13848120" y="63188640"/>
          <a:ext cx="1652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313</xdr:row>
      <xdr:rowOff>56520</xdr:rowOff>
    </xdr:from>
    <xdr:to>
      <xdr:col>12</xdr:col>
      <xdr:colOff>331560</xdr:colOff>
      <xdr:row>318</xdr:row>
      <xdr:rowOff>104760</xdr:rowOff>
    </xdr:to>
    <xdr:cxnSp>
      <xdr:nvCxnSpPr>
        <xdr:cNvPr id="566" name="Connecteur droit avec flèche 794"/>
        <xdr:cNvCxnSpPr/>
        <xdr:nvPr/>
      </xdr:nvCxnSpPr>
      <xdr:spPr>
        <a:xfrm flipV="1">
          <a:off x="13912920" y="62178480"/>
          <a:ext cx="1715040" cy="100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317</xdr:row>
      <xdr:rowOff>9360</xdr:rowOff>
    </xdr:from>
    <xdr:to>
      <xdr:col>12</xdr:col>
      <xdr:colOff>127800</xdr:colOff>
      <xdr:row>318</xdr:row>
      <xdr:rowOff>105120</xdr:rowOff>
    </xdr:to>
    <xdr:cxnSp>
      <xdr:nvCxnSpPr>
        <xdr:cNvPr id="567" name="Connecteur droit avec flèche 795"/>
        <xdr:cNvCxnSpPr/>
        <xdr:nvPr/>
      </xdr:nvCxnSpPr>
      <xdr:spPr>
        <a:xfrm flipV="1">
          <a:off x="13899240" y="62893440"/>
          <a:ext cx="1524960" cy="286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311</xdr:row>
      <xdr:rowOff>-720</xdr:rowOff>
    </xdr:from>
    <xdr:to>
      <xdr:col>14</xdr:col>
      <xdr:colOff>88920</xdr:colOff>
      <xdr:row>313</xdr:row>
      <xdr:rowOff>47520</xdr:rowOff>
    </xdr:to>
    <xdr:cxnSp>
      <xdr:nvCxnSpPr>
        <xdr:cNvPr id="568" name="Connecteur droit avec flèche 796"/>
        <xdr:cNvCxnSpPr/>
        <xdr:nvPr/>
      </xdr:nvCxnSpPr>
      <xdr:spPr>
        <a:xfrm flipV="1">
          <a:off x="16184160" y="61740360"/>
          <a:ext cx="125712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313</xdr:row>
      <xdr:rowOff>47880</xdr:rowOff>
    </xdr:from>
    <xdr:to>
      <xdr:col>13</xdr:col>
      <xdr:colOff>1004040</xdr:colOff>
      <xdr:row>313</xdr:row>
      <xdr:rowOff>57600</xdr:rowOff>
    </xdr:to>
    <xdr:cxnSp>
      <xdr:nvCxnSpPr>
        <xdr:cNvPr id="569" name="Connecteur droit avec flèche 797"/>
        <xdr:cNvCxnSpPr/>
        <xdr:nvPr/>
      </xdr:nvCxnSpPr>
      <xdr:spPr>
        <a:xfrm>
          <a:off x="16121160" y="62169840"/>
          <a:ext cx="120708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672480</xdr:colOff>
      <xdr:row>315</xdr:row>
      <xdr:rowOff>37080</xdr:rowOff>
    </xdr:from>
    <xdr:to>
      <xdr:col>13</xdr:col>
      <xdr:colOff>1004400</xdr:colOff>
      <xdr:row>317</xdr:row>
      <xdr:rowOff>47160</xdr:rowOff>
    </xdr:to>
    <xdr:cxnSp>
      <xdr:nvCxnSpPr>
        <xdr:cNvPr id="570" name="Connecteur droit avec flèche 798"/>
        <xdr:cNvCxnSpPr/>
        <xdr:nvPr/>
      </xdr:nvCxnSpPr>
      <xdr:spPr>
        <a:xfrm flipV="1">
          <a:off x="15968520" y="62540280"/>
          <a:ext cx="136008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318</xdr:row>
      <xdr:rowOff>85320</xdr:rowOff>
    </xdr:from>
    <xdr:to>
      <xdr:col>13</xdr:col>
      <xdr:colOff>1016280</xdr:colOff>
      <xdr:row>318</xdr:row>
      <xdr:rowOff>95400</xdr:rowOff>
    </xdr:to>
    <xdr:cxnSp>
      <xdr:nvCxnSpPr>
        <xdr:cNvPr id="571" name="Connecteur droit avec flèche 799"/>
        <xdr:cNvCxnSpPr/>
        <xdr:nvPr/>
      </xdr:nvCxnSpPr>
      <xdr:spPr>
        <a:xfrm>
          <a:off x="16222680" y="63159840"/>
          <a:ext cx="1117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317</xdr:row>
      <xdr:rowOff>19080</xdr:rowOff>
    </xdr:from>
    <xdr:to>
      <xdr:col>13</xdr:col>
      <xdr:colOff>966240</xdr:colOff>
      <xdr:row>317</xdr:row>
      <xdr:rowOff>37800</xdr:rowOff>
    </xdr:to>
    <xdr:cxnSp>
      <xdr:nvCxnSpPr>
        <xdr:cNvPr id="572" name="Connecteur droit avec flèche 800"/>
        <xdr:cNvCxnSpPr/>
        <xdr:nvPr/>
      </xdr:nvCxnSpPr>
      <xdr:spPr>
        <a:xfrm>
          <a:off x="16031880" y="62903160"/>
          <a:ext cx="125856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311</xdr:row>
      <xdr:rowOff>85320</xdr:rowOff>
    </xdr:from>
    <xdr:to>
      <xdr:col>16</xdr:col>
      <xdr:colOff>102600</xdr:colOff>
      <xdr:row>311</xdr:row>
      <xdr:rowOff>104760</xdr:rowOff>
    </xdr:to>
    <xdr:cxnSp>
      <xdr:nvCxnSpPr>
        <xdr:cNvPr id="573" name="Connecteur droit avec flèche 801"/>
        <xdr:cNvCxnSpPr/>
        <xdr:nvPr/>
      </xdr:nvCxnSpPr>
      <xdr:spPr>
        <a:xfrm>
          <a:off x="18316800" y="61826400"/>
          <a:ext cx="119448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315</xdr:row>
      <xdr:rowOff>123120</xdr:rowOff>
    </xdr:from>
    <xdr:to>
      <xdr:col>16</xdr:col>
      <xdr:colOff>38880</xdr:colOff>
      <xdr:row>315</xdr:row>
      <xdr:rowOff>123840</xdr:rowOff>
    </xdr:to>
    <xdr:cxnSp>
      <xdr:nvCxnSpPr>
        <xdr:cNvPr id="574" name="Connecteur droit avec flèche 802"/>
        <xdr:cNvCxnSpPr/>
        <xdr:nvPr/>
      </xdr:nvCxnSpPr>
      <xdr:spPr>
        <a:xfrm>
          <a:off x="18265320" y="626263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313</xdr:row>
      <xdr:rowOff>123120</xdr:rowOff>
    </xdr:from>
    <xdr:to>
      <xdr:col>16</xdr:col>
      <xdr:colOff>127800</xdr:colOff>
      <xdr:row>313</xdr:row>
      <xdr:rowOff>123840</xdr:rowOff>
    </xdr:to>
    <xdr:cxnSp>
      <xdr:nvCxnSpPr>
        <xdr:cNvPr id="575" name="Connecteur droit avec flèche 803"/>
        <xdr:cNvCxnSpPr/>
        <xdr:nvPr/>
      </xdr:nvCxnSpPr>
      <xdr:spPr>
        <a:xfrm>
          <a:off x="18354600" y="6224508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317</xdr:row>
      <xdr:rowOff>104400</xdr:rowOff>
    </xdr:from>
    <xdr:to>
      <xdr:col>16</xdr:col>
      <xdr:colOff>102600</xdr:colOff>
      <xdr:row>317</xdr:row>
      <xdr:rowOff>105120</xdr:rowOff>
    </xdr:to>
    <xdr:cxnSp>
      <xdr:nvCxnSpPr>
        <xdr:cNvPr id="576" name="Connecteur droit avec flèche 804"/>
        <xdr:cNvCxnSpPr/>
        <xdr:nvPr/>
      </xdr:nvCxnSpPr>
      <xdr:spPr>
        <a:xfrm>
          <a:off x="18354960" y="6298848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318</xdr:row>
      <xdr:rowOff>123120</xdr:rowOff>
    </xdr:from>
    <xdr:to>
      <xdr:col>16</xdr:col>
      <xdr:colOff>1080</xdr:colOff>
      <xdr:row>318</xdr:row>
      <xdr:rowOff>123840</xdr:rowOff>
    </xdr:to>
    <xdr:cxnSp>
      <xdr:nvCxnSpPr>
        <xdr:cNvPr id="577" name="Connecteur droit avec flèche 805"/>
        <xdr:cNvCxnSpPr/>
        <xdr:nvPr/>
      </xdr:nvCxnSpPr>
      <xdr:spPr>
        <a:xfrm>
          <a:off x="18215280" y="63197640"/>
          <a:ext cx="11944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310</xdr:row>
      <xdr:rowOff>114120</xdr:rowOff>
    </xdr:from>
    <xdr:to>
      <xdr:col>16</xdr:col>
      <xdr:colOff>76680</xdr:colOff>
      <xdr:row>311</xdr:row>
      <xdr:rowOff>75960</xdr:rowOff>
    </xdr:to>
    <xdr:cxnSp>
      <xdr:nvCxnSpPr>
        <xdr:cNvPr id="578" name="Connecteur droit avec flèche 806"/>
        <xdr:cNvCxnSpPr/>
        <xdr:nvPr/>
      </xdr:nvCxnSpPr>
      <xdr:spPr>
        <a:xfrm flipV="1">
          <a:off x="18303480" y="61664760"/>
          <a:ext cx="118188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312</xdr:row>
      <xdr:rowOff>123120</xdr:rowOff>
    </xdr:from>
    <xdr:to>
      <xdr:col>16</xdr:col>
      <xdr:colOff>127800</xdr:colOff>
      <xdr:row>313</xdr:row>
      <xdr:rowOff>95040</xdr:rowOff>
    </xdr:to>
    <xdr:cxnSp>
      <xdr:nvCxnSpPr>
        <xdr:cNvPr id="579" name="Connecteur droit avec flèche 807"/>
        <xdr:cNvCxnSpPr/>
        <xdr:nvPr/>
      </xdr:nvCxnSpPr>
      <xdr:spPr>
        <a:xfrm flipV="1">
          <a:off x="18354600" y="62054640"/>
          <a:ext cx="11818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314</xdr:row>
      <xdr:rowOff>142200</xdr:rowOff>
    </xdr:from>
    <xdr:to>
      <xdr:col>16</xdr:col>
      <xdr:colOff>65160</xdr:colOff>
      <xdr:row>315</xdr:row>
      <xdr:rowOff>94680</xdr:rowOff>
    </xdr:to>
    <xdr:cxnSp>
      <xdr:nvCxnSpPr>
        <xdr:cNvPr id="580" name="Connecteur droit avec flèche 808"/>
        <xdr:cNvCxnSpPr/>
        <xdr:nvPr/>
      </xdr:nvCxnSpPr>
      <xdr:spPr>
        <a:xfrm flipV="1">
          <a:off x="18253440" y="62454600"/>
          <a:ext cx="122040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316</xdr:row>
      <xdr:rowOff>123120</xdr:rowOff>
    </xdr:from>
    <xdr:to>
      <xdr:col>16</xdr:col>
      <xdr:colOff>153720</xdr:colOff>
      <xdr:row>317</xdr:row>
      <xdr:rowOff>85680</xdr:rowOff>
    </xdr:to>
    <xdr:cxnSp>
      <xdr:nvCxnSpPr>
        <xdr:cNvPr id="581" name="Connecteur droit avec flèche 809"/>
        <xdr:cNvCxnSpPr/>
        <xdr:nvPr/>
      </xdr:nvCxnSpPr>
      <xdr:spPr>
        <a:xfrm flipV="1">
          <a:off x="18316800" y="62816760"/>
          <a:ext cx="12456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320</xdr:row>
      <xdr:rowOff>56880</xdr:rowOff>
    </xdr:from>
    <xdr:to>
      <xdr:col>12</xdr:col>
      <xdr:colOff>165960</xdr:colOff>
      <xdr:row>321</xdr:row>
      <xdr:rowOff>104400</xdr:rowOff>
    </xdr:to>
    <xdr:cxnSp>
      <xdr:nvCxnSpPr>
        <xdr:cNvPr id="582" name="Connecteur droit avec flèche 810"/>
        <xdr:cNvCxnSpPr/>
        <xdr:nvPr/>
      </xdr:nvCxnSpPr>
      <xdr:spPr>
        <a:xfrm flipV="1">
          <a:off x="13899240" y="63512280"/>
          <a:ext cx="1563120" cy="238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811800</xdr:colOff>
      <xdr:row>321</xdr:row>
      <xdr:rowOff>94680</xdr:rowOff>
    </xdr:from>
    <xdr:to>
      <xdr:col>14</xdr:col>
      <xdr:colOff>127440</xdr:colOff>
      <xdr:row>321</xdr:row>
      <xdr:rowOff>95400</xdr:rowOff>
    </xdr:to>
    <xdr:cxnSp>
      <xdr:nvCxnSpPr>
        <xdr:cNvPr id="583" name="Connecteur droit avec flèche 812"/>
        <xdr:cNvCxnSpPr/>
        <xdr:nvPr/>
      </xdr:nvCxnSpPr>
      <xdr:spPr>
        <a:xfrm>
          <a:off x="16107840" y="63740880"/>
          <a:ext cx="13719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321</xdr:row>
      <xdr:rowOff>94680</xdr:rowOff>
    </xdr:from>
    <xdr:to>
      <xdr:col>16</xdr:col>
      <xdr:colOff>254520</xdr:colOff>
      <xdr:row>321</xdr:row>
      <xdr:rowOff>95400</xdr:rowOff>
    </xdr:to>
    <xdr:cxnSp>
      <xdr:nvCxnSpPr>
        <xdr:cNvPr id="584" name="Connecteur droit avec flèche 813"/>
        <xdr:cNvCxnSpPr/>
        <xdr:nvPr/>
      </xdr:nvCxnSpPr>
      <xdr:spPr>
        <a:xfrm>
          <a:off x="18291240" y="63740880"/>
          <a:ext cx="13719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320</xdr:row>
      <xdr:rowOff>85320</xdr:rowOff>
    </xdr:from>
    <xdr:to>
      <xdr:col>16</xdr:col>
      <xdr:colOff>318600</xdr:colOff>
      <xdr:row>320</xdr:row>
      <xdr:rowOff>86040</xdr:rowOff>
    </xdr:to>
    <xdr:cxnSp>
      <xdr:nvCxnSpPr>
        <xdr:cNvPr id="585" name="Connecteur droit avec flèche 814"/>
        <xdr:cNvCxnSpPr/>
        <xdr:nvPr/>
      </xdr:nvCxnSpPr>
      <xdr:spPr>
        <a:xfrm>
          <a:off x="18341640" y="63540720"/>
          <a:ext cx="1385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672480</xdr:colOff>
      <xdr:row>320</xdr:row>
      <xdr:rowOff>104760</xdr:rowOff>
    </xdr:from>
    <xdr:to>
      <xdr:col>14</xdr:col>
      <xdr:colOff>14400</xdr:colOff>
      <xdr:row>320</xdr:row>
      <xdr:rowOff>105480</xdr:rowOff>
    </xdr:to>
    <xdr:cxnSp>
      <xdr:nvCxnSpPr>
        <xdr:cNvPr id="586" name="Connecteur droit avec flèche 815"/>
        <xdr:cNvCxnSpPr/>
        <xdr:nvPr/>
      </xdr:nvCxnSpPr>
      <xdr:spPr>
        <a:xfrm>
          <a:off x="15968520" y="635601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203</xdr:row>
      <xdr:rowOff>57240</xdr:rowOff>
    </xdr:from>
    <xdr:to>
      <xdr:col>13</xdr:col>
      <xdr:colOff>978480</xdr:colOff>
      <xdr:row>203</xdr:row>
      <xdr:rowOff>76320</xdr:rowOff>
    </xdr:to>
    <xdr:cxnSp>
      <xdr:nvCxnSpPr>
        <xdr:cNvPr id="587" name="Connecteur droit avec flèche 722"/>
        <xdr:cNvCxnSpPr/>
        <xdr:nvPr/>
      </xdr:nvCxnSpPr>
      <xdr:spPr>
        <a:xfrm>
          <a:off x="16083000" y="41224320"/>
          <a:ext cx="121968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208</xdr:row>
      <xdr:rowOff>37440</xdr:rowOff>
    </xdr:from>
    <xdr:to>
      <xdr:col>13</xdr:col>
      <xdr:colOff>991080</xdr:colOff>
      <xdr:row>208</xdr:row>
      <xdr:rowOff>47520</xdr:rowOff>
    </xdr:to>
    <xdr:cxnSp>
      <xdr:nvCxnSpPr>
        <xdr:cNvPr id="588" name="Connecteur droit avec flèche 741"/>
        <xdr:cNvCxnSpPr/>
        <xdr:nvPr/>
      </xdr:nvCxnSpPr>
      <xdr:spPr>
        <a:xfrm>
          <a:off x="16197480" y="42157080"/>
          <a:ext cx="1117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217</xdr:row>
      <xdr:rowOff>28440</xdr:rowOff>
    </xdr:from>
    <xdr:to>
      <xdr:col>13</xdr:col>
      <xdr:colOff>941040</xdr:colOff>
      <xdr:row>217</xdr:row>
      <xdr:rowOff>48240</xdr:rowOff>
    </xdr:to>
    <xdr:cxnSp>
      <xdr:nvCxnSpPr>
        <xdr:cNvPr id="589" name="Connecteur droit avec flèche 746"/>
        <xdr:cNvCxnSpPr/>
        <xdr:nvPr/>
      </xdr:nvCxnSpPr>
      <xdr:spPr>
        <a:xfrm>
          <a:off x="16006680" y="43862400"/>
          <a:ext cx="125856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257</xdr:row>
      <xdr:rowOff>28080</xdr:rowOff>
    </xdr:from>
    <xdr:to>
      <xdr:col>14</xdr:col>
      <xdr:colOff>204120</xdr:colOff>
      <xdr:row>257</xdr:row>
      <xdr:rowOff>67320</xdr:rowOff>
    </xdr:to>
    <xdr:cxnSp>
      <xdr:nvCxnSpPr>
        <xdr:cNvPr id="590" name="Connecteur droit avec flèche 819"/>
        <xdr:cNvCxnSpPr/>
        <xdr:nvPr/>
      </xdr:nvCxnSpPr>
      <xdr:spPr>
        <a:xfrm>
          <a:off x="16285680" y="51482160"/>
          <a:ext cx="1270800" cy="3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1333440</xdr:colOff>
      <xdr:row>23</xdr:row>
      <xdr:rowOff>0</xdr:rowOff>
    </xdr:from>
    <xdr:to>
      <xdr:col>9</xdr:col>
      <xdr:colOff>1143000</xdr:colOff>
      <xdr:row>34</xdr:row>
      <xdr:rowOff>75960</xdr:rowOff>
    </xdr:to>
    <xdr:cxnSp>
      <xdr:nvCxnSpPr>
        <xdr:cNvPr id="591" name="Connecteur droit avec flèche 592"/>
        <xdr:cNvCxnSpPr/>
        <xdr:nvPr/>
      </xdr:nvCxnSpPr>
      <xdr:spPr>
        <a:xfrm>
          <a:off x="11183400" y="6877080"/>
          <a:ext cx="1244520" cy="21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27</xdr:row>
      <xdr:rowOff>114120</xdr:rowOff>
    </xdr:from>
    <xdr:to>
      <xdr:col>12</xdr:col>
      <xdr:colOff>293040</xdr:colOff>
      <xdr:row>34</xdr:row>
      <xdr:rowOff>114480</xdr:rowOff>
    </xdr:to>
    <xdr:cxnSp>
      <xdr:nvCxnSpPr>
        <xdr:cNvPr id="592" name="Connecteur droit avec flèche 598"/>
        <xdr:cNvCxnSpPr/>
        <xdr:nvPr/>
      </xdr:nvCxnSpPr>
      <xdr:spPr>
        <a:xfrm flipV="1">
          <a:off x="13810680" y="7753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1294200</xdr:colOff>
      <xdr:row>31</xdr:row>
      <xdr:rowOff>75240</xdr:rowOff>
    </xdr:from>
    <xdr:to>
      <xdr:col>12</xdr:col>
      <xdr:colOff>77400</xdr:colOff>
      <xdr:row>34</xdr:row>
      <xdr:rowOff>114120</xdr:rowOff>
    </xdr:to>
    <xdr:cxnSp>
      <xdr:nvCxnSpPr>
        <xdr:cNvPr id="593" name="Connecteur droit avec flèche 600"/>
        <xdr:cNvCxnSpPr/>
        <xdr:nvPr/>
      </xdr:nvCxnSpPr>
      <xdr:spPr>
        <a:xfrm flipV="1">
          <a:off x="13822920" y="8476200"/>
          <a:ext cx="1550880" cy="610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32</xdr:row>
      <xdr:rowOff>85320</xdr:rowOff>
    </xdr:from>
    <xdr:to>
      <xdr:col>12</xdr:col>
      <xdr:colOff>255240</xdr:colOff>
      <xdr:row>34</xdr:row>
      <xdr:rowOff>152280</xdr:rowOff>
    </xdr:to>
    <xdr:cxnSp>
      <xdr:nvCxnSpPr>
        <xdr:cNvPr id="594" name="Connecteur droit avec flèche 611"/>
        <xdr:cNvCxnSpPr/>
        <xdr:nvPr/>
      </xdr:nvCxnSpPr>
      <xdr:spPr>
        <a:xfrm flipV="1">
          <a:off x="13861800" y="8676720"/>
          <a:ext cx="1689840" cy="448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1358280</xdr:colOff>
      <xdr:row>34</xdr:row>
      <xdr:rowOff>113760</xdr:rowOff>
    </xdr:from>
    <xdr:to>
      <xdr:col>12</xdr:col>
      <xdr:colOff>115200</xdr:colOff>
      <xdr:row>34</xdr:row>
      <xdr:rowOff>142560</xdr:rowOff>
    </xdr:to>
    <xdr:cxnSp>
      <xdr:nvCxnSpPr>
        <xdr:cNvPr id="595" name="Connecteur droit avec flèche 612"/>
        <xdr:cNvCxnSpPr/>
        <xdr:nvPr/>
      </xdr:nvCxnSpPr>
      <xdr:spPr>
        <a:xfrm flipV="1">
          <a:off x="13887000" y="9086400"/>
          <a:ext cx="15246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25</xdr:row>
      <xdr:rowOff>56520</xdr:rowOff>
    </xdr:from>
    <xdr:to>
      <xdr:col>14</xdr:col>
      <xdr:colOff>77760</xdr:colOff>
      <xdr:row>27</xdr:row>
      <xdr:rowOff>104400</xdr:rowOff>
    </xdr:to>
    <xdr:cxnSp>
      <xdr:nvCxnSpPr>
        <xdr:cNvPr id="596" name="Connecteur droit avec flèche 613"/>
        <xdr:cNvCxnSpPr/>
        <xdr:nvPr/>
      </xdr:nvCxnSpPr>
      <xdr:spPr>
        <a:xfrm flipV="1">
          <a:off x="16146360" y="7314480"/>
          <a:ext cx="128376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27</xdr:row>
      <xdr:rowOff>104400</xdr:rowOff>
    </xdr:from>
    <xdr:to>
      <xdr:col>13</xdr:col>
      <xdr:colOff>991080</xdr:colOff>
      <xdr:row>27</xdr:row>
      <xdr:rowOff>114480</xdr:rowOff>
    </xdr:to>
    <xdr:cxnSp>
      <xdr:nvCxnSpPr>
        <xdr:cNvPr id="597" name="Connecteur droit avec flèche 614"/>
        <xdr:cNvCxnSpPr/>
        <xdr:nvPr/>
      </xdr:nvCxnSpPr>
      <xdr:spPr>
        <a:xfrm>
          <a:off x="16094520" y="7743600"/>
          <a:ext cx="1220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29</xdr:row>
      <xdr:rowOff>94680</xdr:rowOff>
    </xdr:from>
    <xdr:to>
      <xdr:col>13</xdr:col>
      <xdr:colOff>991440</xdr:colOff>
      <xdr:row>31</xdr:row>
      <xdr:rowOff>104760</xdr:rowOff>
    </xdr:to>
    <xdr:cxnSp>
      <xdr:nvCxnSpPr>
        <xdr:cNvPr id="598" name="Connecteur droit avec flèche 615"/>
        <xdr:cNvCxnSpPr/>
        <xdr:nvPr/>
      </xdr:nvCxnSpPr>
      <xdr:spPr>
        <a:xfrm flipV="1">
          <a:off x="15943320" y="8114760"/>
          <a:ext cx="137232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34</xdr:row>
      <xdr:rowOff>95040</xdr:rowOff>
    </xdr:from>
    <xdr:to>
      <xdr:col>13</xdr:col>
      <xdr:colOff>978480</xdr:colOff>
      <xdr:row>34</xdr:row>
      <xdr:rowOff>114840</xdr:rowOff>
    </xdr:to>
    <xdr:cxnSp>
      <xdr:nvCxnSpPr>
        <xdr:cNvPr id="599" name="Connecteur droit avec flèche 623"/>
        <xdr:cNvCxnSpPr/>
        <xdr:nvPr/>
      </xdr:nvCxnSpPr>
      <xdr:spPr>
        <a:xfrm>
          <a:off x="16121160" y="9067680"/>
          <a:ext cx="11815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32</xdr:row>
      <xdr:rowOff>85320</xdr:rowOff>
    </xdr:from>
    <xdr:to>
      <xdr:col>13</xdr:col>
      <xdr:colOff>991440</xdr:colOff>
      <xdr:row>32</xdr:row>
      <xdr:rowOff>86040</xdr:rowOff>
    </xdr:to>
    <xdr:cxnSp>
      <xdr:nvCxnSpPr>
        <xdr:cNvPr id="600" name="Connecteur droit avec flèche 650"/>
        <xdr:cNvCxnSpPr/>
        <xdr:nvPr/>
      </xdr:nvCxnSpPr>
      <xdr:spPr>
        <a:xfrm>
          <a:off x="16222680" y="8676720"/>
          <a:ext cx="10929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31</xdr:row>
      <xdr:rowOff>75600</xdr:rowOff>
    </xdr:from>
    <xdr:to>
      <xdr:col>13</xdr:col>
      <xdr:colOff>953280</xdr:colOff>
      <xdr:row>31</xdr:row>
      <xdr:rowOff>85680</xdr:rowOff>
    </xdr:to>
    <xdr:cxnSp>
      <xdr:nvCxnSpPr>
        <xdr:cNvPr id="601" name="Connecteur droit avec flèche 685"/>
        <xdr:cNvCxnSpPr/>
        <xdr:nvPr/>
      </xdr:nvCxnSpPr>
      <xdr:spPr>
        <a:xfrm>
          <a:off x="16019640" y="8476560"/>
          <a:ext cx="1257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33</xdr:row>
      <xdr:rowOff>141840</xdr:rowOff>
    </xdr:from>
    <xdr:to>
      <xdr:col>13</xdr:col>
      <xdr:colOff>1016640</xdr:colOff>
      <xdr:row>34</xdr:row>
      <xdr:rowOff>94680</xdr:rowOff>
    </xdr:to>
    <xdr:cxnSp>
      <xdr:nvCxnSpPr>
        <xdr:cNvPr id="602" name="Connecteur droit avec flèche 693"/>
        <xdr:cNvCxnSpPr/>
        <xdr:nvPr/>
      </xdr:nvCxnSpPr>
      <xdr:spPr>
        <a:xfrm flipV="1">
          <a:off x="16121160" y="8924040"/>
          <a:ext cx="12196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25</xdr:row>
      <xdr:rowOff>56880</xdr:rowOff>
    </xdr:from>
    <xdr:to>
      <xdr:col>16</xdr:col>
      <xdr:colOff>102600</xdr:colOff>
      <xdr:row>25</xdr:row>
      <xdr:rowOff>85680</xdr:rowOff>
    </xdr:to>
    <xdr:cxnSp>
      <xdr:nvCxnSpPr>
        <xdr:cNvPr id="603" name="Connecteur droit avec flèche 720"/>
        <xdr:cNvCxnSpPr/>
        <xdr:nvPr/>
      </xdr:nvCxnSpPr>
      <xdr:spPr>
        <a:xfrm>
          <a:off x="18316800" y="7314840"/>
          <a:ext cx="11944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29</xdr:row>
      <xdr:rowOff>95040</xdr:rowOff>
    </xdr:from>
    <xdr:to>
      <xdr:col>16</xdr:col>
      <xdr:colOff>27000</xdr:colOff>
      <xdr:row>29</xdr:row>
      <xdr:rowOff>95760</xdr:rowOff>
    </xdr:to>
    <xdr:cxnSp>
      <xdr:nvCxnSpPr>
        <xdr:cNvPr id="604" name="Connecteur droit avec flèche 721"/>
        <xdr:cNvCxnSpPr/>
        <xdr:nvPr/>
      </xdr:nvCxnSpPr>
      <xdr:spPr>
        <a:xfrm>
          <a:off x="18265680" y="811512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27</xdr:row>
      <xdr:rowOff>84960</xdr:rowOff>
    </xdr:from>
    <xdr:to>
      <xdr:col>16</xdr:col>
      <xdr:colOff>127800</xdr:colOff>
      <xdr:row>27</xdr:row>
      <xdr:rowOff>85680</xdr:rowOff>
    </xdr:to>
    <xdr:cxnSp>
      <xdr:nvCxnSpPr>
        <xdr:cNvPr id="605" name="Connecteur droit avec flèche 723"/>
        <xdr:cNvCxnSpPr/>
        <xdr:nvPr/>
      </xdr:nvCxnSpPr>
      <xdr:spPr>
        <a:xfrm>
          <a:off x="18354600" y="772416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31</xdr:row>
      <xdr:rowOff>75600</xdr:rowOff>
    </xdr:from>
    <xdr:to>
      <xdr:col>16</xdr:col>
      <xdr:colOff>102600</xdr:colOff>
      <xdr:row>31</xdr:row>
      <xdr:rowOff>76320</xdr:rowOff>
    </xdr:to>
    <xdr:cxnSp>
      <xdr:nvCxnSpPr>
        <xdr:cNvPr id="606" name="Connecteur droit avec flèche 742"/>
        <xdr:cNvCxnSpPr/>
        <xdr:nvPr/>
      </xdr:nvCxnSpPr>
      <xdr:spPr>
        <a:xfrm>
          <a:off x="18354960" y="847656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33</xdr:row>
      <xdr:rowOff>94680</xdr:rowOff>
    </xdr:from>
    <xdr:to>
      <xdr:col>16</xdr:col>
      <xdr:colOff>38880</xdr:colOff>
      <xdr:row>33</xdr:row>
      <xdr:rowOff>95400</xdr:rowOff>
    </xdr:to>
    <xdr:cxnSp>
      <xdr:nvCxnSpPr>
        <xdr:cNvPr id="607" name="Connecteur droit avec flèche 743"/>
        <xdr:cNvCxnSpPr/>
        <xdr:nvPr/>
      </xdr:nvCxnSpPr>
      <xdr:spPr>
        <a:xfrm>
          <a:off x="18265320" y="887688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34</xdr:row>
      <xdr:rowOff>94680</xdr:rowOff>
    </xdr:from>
    <xdr:to>
      <xdr:col>16</xdr:col>
      <xdr:colOff>27000</xdr:colOff>
      <xdr:row>34</xdr:row>
      <xdr:rowOff>95400</xdr:rowOff>
    </xdr:to>
    <xdr:cxnSp>
      <xdr:nvCxnSpPr>
        <xdr:cNvPr id="608" name="Connecteur droit avec flèche 744"/>
        <xdr:cNvCxnSpPr/>
        <xdr:nvPr/>
      </xdr:nvCxnSpPr>
      <xdr:spPr>
        <a:xfrm>
          <a:off x="18265680" y="906732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32</xdr:row>
      <xdr:rowOff>85320</xdr:rowOff>
    </xdr:from>
    <xdr:to>
      <xdr:col>16</xdr:col>
      <xdr:colOff>360</xdr:colOff>
      <xdr:row>32</xdr:row>
      <xdr:rowOff>86040</xdr:rowOff>
    </xdr:to>
    <xdr:cxnSp>
      <xdr:nvCxnSpPr>
        <xdr:cNvPr id="609" name="Connecteur droit avec flèche 745"/>
        <xdr:cNvCxnSpPr/>
        <xdr:nvPr/>
      </xdr:nvCxnSpPr>
      <xdr:spPr>
        <a:xfrm>
          <a:off x="18215280" y="8676720"/>
          <a:ext cx="11937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24</xdr:row>
      <xdr:rowOff>85320</xdr:rowOff>
    </xdr:from>
    <xdr:to>
      <xdr:col>16</xdr:col>
      <xdr:colOff>76680</xdr:colOff>
      <xdr:row>25</xdr:row>
      <xdr:rowOff>57240</xdr:rowOff>
    </xdr:to>
    <xdr:cxnSp>
      <xdr:nvCxnSpPr>
        <xdr:cNvPr id="610" name="Connecteur droit avec flèche 747"/>
        <xdr:cNvCxnSpPr/>
        <xdr:nvPr/>
      </xdr:nvCxnSpPr>
      <xdr:spPr>
        <a:xfrm flipV="1">
          <a:off x="18303480" y="7152840"/>
          <a:ext cx="11818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26</xdr:row>
      <xdr:rowOff>114120</xdr:rowOff>
    </xdr:from>
    <xdr:to>
      <xdr:col>16</xdr:col>
      <xdr:colOff>127800</xdr:colOff>
      <xdr:row>27</xdr:row>
      <xdr:rowOff>75240</xdr:rowOff>
    </xdr:to>
    <xdr:cxnSp>
      <xdr:nvCxnSpPr>
        <xdr:cNvPr id="611" name="Connecteur droit avec flèche 748"/>
        <xdr:cNvCxnSpPr/>
        <xdr:nvPr/>
      </xdr:nvCxnSpPr>
      <xdr:spPr>
        <a:xfrm flipV="1">
          <a:off x="18354600" y="7562520"/>
          <a:ext cx="1181880" cy="152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28</xdr:row>
      <xdr:rowOff>94680</xdr:rowOff>
    </xdr:from>
    <xdr:to>
      <xdr:col>16</xdr:col>
      <xdr:colOff>51840</xdr:colOff>
      <xdr:row>29</xdr:row>
      <xdr:rowOff>75960</xdr:rowOff>
    </xdr:to>
    <xdr:cxnSp>
      <xdr:nvCxnSpPr>
        <xdr:cNvPr id="612" name="Connecteur droit avec flèche 749"/>
        <xdr:cNvCxnSpPr/>
        <xdr:nvPr/>
      </xdr:nvCxnSpPr>
      <xdr:spPr>
        <a:xfrm flipV="1">
          <a:off x="18253080" y="7924320"/>
          <a:ext cx="120744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30</xdr:row>
      <xdr:rowOff>114480</xdr:rowOff>
    </xdr:from>
    <xdr:to>
      <xdr:col>16</xdr:col>
      <xdr:colOff>153720</xdr:colOff>
      <xdr:row>31</xdr:row>
      <xdr:rowOff>57240</xdr:rowOff>
    </xdr:to>
    <xdr:cxnSp>
      <xdr:nvCxnSpPr>
        <xdr:cNvPr id="613" name="Connecteur droit avec flèche 750"/>
        <xdr:cNvCxnSpPr/>
        <xdr:nvPr/>
      </xdr:nvCxnSpPr>
      <xdr:spPr>
        <a:xfrm flipV="1">
          <a:off x="18316800" y="8325000"/>
          <a:ext cx="124560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118</xdr:row>
      <xdr:rowOff>114120</xdr:rowOff>
    </xdr:from>
    <xdr:to>
      <xdr:col>11</xdr:col>
      <xdr:colOff>941040</xdr:colOff>
      <xdr:row>118</xdr:row>
      <xdr:rowOff>114840</xdr:rowOff>
    </xdr:to>
    <xdr:cxnSp>
      <xdr:nvCxnSpPr>
        <xdr:cNvPr id="614" name="Connecteur droit avec flèche 751"/>
        <xdr:cNvCxnSpPr/>
        <xdr:nvPr/>
      </xdr:nvCxnSpPr>
      <xdr:spPr>
        <a:xfrm>
          <a:off x="13811040" y="2508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111</xdr:row>
      <xdr:rowOff>94680</xdr:rowOff>
    </xdr:from>
    <xdr:to>
      <xdr:col>12</xdr:col>
      <xdr:colOff>331560</xdr:colOff>
      <xdr:row>118</xdr:row>
      <xdr:rowOff>95040</xdr:rowOff>
    </xdr:to>
    <xdr:cxnSp>
      <xdr:nvCxnSpPr>
        <xdr:cNvPr id="615" name="Connecteur droit avec flèche 752"/>
        <xdr:cNvCxnSpPr/>
        <xdr:nvPr/>
      </xdr:nvCxnSpPr>
      <xdr:spPr>
        <a:xfrm flipV="1">
          <a:off x="13848120" y="23735880"/>
          <a:ext cx="177984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115</xdr:row>
      <xdr:rowOff>56520</xdr:rowOff>
    </xdr:from>
    <xdr:to>
      <xdr:col>12</xdr:col>
      <xdr:colOff>102600</xdr:colOff>
      <xdr:row>118</xdr:row>
      <xdr:rowOff>94680</xdr:rowOff>
    </xdr:to>
    <xdr:cxnSp>
      <xdr:nvCxnSpPr>
        <xdr:cNvPr id="616" name="Connecteur droit avec flèche 753"/>
        <xdr:cNvCxnSpPr/>
        <xdr:nvPr/>
      </xdr:nvCxnSpPr>
      <xdr:spPr>
        <a:xfrm flipV="1">
          <a:off x="13848120" y="24459480"/>
          <a:ext cx="155088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116</xdr:row>
      <xdr:rowOff>75600</xdr:rowOff>
    </xdr:from>
    <xdr:to>
      <xdr:col>12</xdr:col>
      <xdr:colOff>293400</xdr:colOff>
      <xdr:row>118</xdr:row>
      <xdr:rowOff>133200</xdr:rowOff>
    </xdr:to>
    <xdr:cxnSp>
      <xdr:nvCxnSpPr>
        <xdr:cNvPr id="617" name="Connecteur droit avec flèche 754"/>
        <xdr:cNvCxnSpPr/>
        <xdr:nvPr/>
      </xdr:nvCxnSpPr>
      <xdr:spPr>
        <a:xfrm flipV="1">
          <a:off x="13899240" y="24669000"/>
          <a:ext cx="169056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118</xdr:row>
      <xdr:rowOff>84960</xdr:rowOff>
    </xdr:from>
    <xdr:to>
      <xdr:col>12</xdr:col>
      <xdr:colOff>140760</xdr:colOff>
      <xdr:row>118</xdr:row>
      <xdr:rowOff>123480</xdr:rowOff>
    </xdr:to>
    <xdr:cxnSp>
      <xdr:nvCxnSpPr>
        <xdr:cNvPr id="618" name="Connecteur droit avec flèche 755"/>
        <xdr:cNvCxnSpPr/>
        <xdr:nvPr/>
      </xdr:nvCxnSpPr>
      <xdr:spPr>
        <a:xfrm flipV="1">
          <a:off x="13899240" y="25059600"/>
          <a:ext cx="15379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875160</xdr:colOff>
      <xdr:row>109</xdr:row>
      <xdr:rowOff>47160</xdr:rowOff>
    </xdr:from>
    <xdr:to>
      <xdr:col>14</xdr:col>
      <xdr:colOff>102600</xdr:colOff>
      <xdr:row>111</xdr:row>
      <xdr:rowOff>84960</xdr:rowOff>
    </xdr:to>
    <xdr:cxnSp>
      <xdr:nvCxnSpPr>
        <xdr:cNvPr id="619" name="Connecteur droit avec flèche 756"/>
        <xdr:cNvCxnSpPr/>
        <xdr:nvPr/>
      </xdr:nvCxnSpPr>
      <xdr:spPr>
        <a:xfrm flipV="1">
          <a:off x="16171200" y="23307120"/>
          <a:ext cx="128376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111</xdr:row>
      <xdr:rowOff>75600</xdr:rowOff>
    </xdr:from>
    <xdr:to>
      <xdr:col>13</xdr:col>
      <xdr:colOff>1016640</xdr:colOff>
      <xdr:row>111</xdr:row>
      <xdr:rowOff>95400</xdr:rowOff>
    </xdr:to>
    <xdr:cxnSp>
      <xdr:nvCxnSpPr>
        <xdr:cNvPr id="620" name="Connecteur droit avec flèche 757"/>
        <xdr:cNvCxnSpPr/>
        <xdr:nvPr/>
      </xdr:nvCxnSpPr>
      <xdr:spPr>
        <a:xfrm>
          <a:off x="16121160" y="23716800"/>
          <a:ext cx="12196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113</xdr:row>
      <xdr:rowOff>94680</xdr:rowOff>
    </xdr:from>
    <xdr:to>
      <xdr:col>13</xdr:col>
      <xdr:colOff>1016640</xdr:colOff>
      <xdr:row>115</xdr:row>
      <xdr:rowOff>85320</xdr:rowOff>
    </xdr:to>
    <xdr:cxnSp>
      <xdr:nvCxnSpPr>
        <xdr:cNvPr id="621" name="Connecteur droit avec flèche 758"/>
        <xdr:cNvCxnSpPr/>
        <xdr:nvPr/>
      </xdr:nvCxnSpPr>
      <xdr:spPr>
        <a:xfrm flipV="1">
          <a:off x="15981480" y="24116760"/>
          <a:ext cx="135936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118</xdr:row>
      <xdr:rowOff>75960</xdr:rowOff>
    </xdr:from>
    <xdr:to>
      <xdr:col>13</xdr:col>
      <xdr:colOff>990720</xdr:colOff>
      <xdr:row>118</xdr:row>
      <xdr:rowOff>85680</xdr:rowOff>
    </xdr:to>
    <xdr:cxnSp>
      <xdr:nvCxnSpPr>
        <xdr:cNvPr id="622" name="Connecteur droit avec flèche 811"/>
        <xdr:cNvCxnSpPr/>
        <xdr:nvPr/>
      </xdr:nvCxnSpPr>
      <xdr:spPr>
        <a:xfrm>
          <a:off x="16132680" y="2505060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939600</xdr:colOff>
      <xdr:row>116</xdr:row>
      <xdr:rowOff>66600</xdr:rowOff>
    </xdr:from>
    <xdr:to>
      <xdr:col>14</xdr:col>
      <xdr:colOff>1080</xdr:colOff>
      <xdr:row>116</xdr:row>
      <xdr:rowOff>95400</xdr:rowOff>
    </xdr:to>
    <xdr:cxnSp>
      <xdr:nvCxnSpPr>
        <xdr:cNvPr id="623" name="Connecteur droit avec flèche 816"/>
        <xdr:cNvCxnSpPr/>
        <xdr:nvPr/>
      </xdr:nvCxnSpPr>
      <xdr:spPr>
        <a:xfrm>
          <a:off x="16235640" y="24660000"/>
          <a:ext cx="11178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115</xdr:row>
      <xdr:rowOff>47520</xdr:rowOff>
    </xdr:from>
    <xdr:to>
      <xdr:col>13</xdr:col>
      <xdr:colOff>978480</xdr:colOff>
      <xdr:row>115</xdr:row>
      <xdr:rowOff>85680</xdr:rowOff>
    </xdr:to>
    <xdr:cxnSp>
      <xdr:nvCxnSpPr>
        <xdr:cNvPr id="624" name="Connecteur droit avec flèche 817"/>
        <xdr:cNvCxnSpPr/>
        <xdr:nvPr/>
      </xdr:nvCxnSpPr>
      <xdr:spPr>
        <a:xfrm>
          <a:off x="16031880" y="24450480"/>
          <a:ext cx="127080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117</xdr:row>
      <xdr:rowOff>122760</xdr:rowOff>
    </xdr:from>
    <xdr:to>
      <xdr:col>14</xdr:col>
      <xdr:colOff>14040</xdr:colOff>
      <xdr:row>118</xdr:row>
      <xdr:rowOff>75600</xdr:rowOff>
    </xdr:to>
    <xdr:cxnSp>
      <xdr:nvCxnSpPr>
        <xdr:cNvPr id="625" name="Connecteur droit avec flèche 818"/>
        <xdr:cNvCxnSpPr/>
        <xdr:nvPr/>
      </xdr:nvCxnSpPr>
      <xdr:spPr>
        <a:xfrm flipV="1">
          <a:off x="16132680" y="24906960"/>
          <a:ext cx="12337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109</xdr:row>
      <xdr:rowOff>47880</xdr:rowOff>
    </xdr:from>
    <xdr:to>
      <xdr:col>16</xdr:col>
      <xdr:colOff>127800</xdr:colOff>
      <xdr:row>109</xdr:row>
      <xdr:rowOff>57600</xdr:rowOff>
    </xdr:to>
    <xdr:cxnSp>
      <xdr:nvCxnSpPr>
        <xdr:cNvPr id="626" name="Connecteur droit avec flèche 820"/>
        <xdr:cNvCxnSpPr/>
        <xdr:nvPr/>
      </xdr:nvCxnSpPr>
      <xdr:spPr>
        <a:xfrm>
          <a:off x="18341640" y="23307840"/>
          <a:ext cx="11948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113</xdr:row>
      <xdr:rowOff>75600</xdr:rowOff>
    </xdr:from>
    <xdr:to>
      <xdr:col>16</xdr:col>
      <xdr:colOff>65160</xdr:colOff>
      <xdr:row>113</xdr:row>
      <xdr:rowOff>76320</xdr:rowOff>
    </xdr:to>
    <xdr:cxnSp>
      <xdr:nvCxnSpPr>
        <xdr:cNvPr id="627" name="Connecteur droit avec flèche 821"/>
        <xdr:cNvCxnSpPr/>
        <xdr:nvPr/>
      </xdr:nvCxnSpPr>
      <xdr:spPr>
        <a:xfrm>
          <a:off x="18303840" y="2409768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111</xdr:row>
      <xdr:rowOff>75240</xdr:rowOff>
    </xdr:from>
    <xdr:to>
      <xdr:col>16</xdr:col>
      <xdr:colOff>153360</xdr:colOff>
      <xdr:row>111</xdr:row>
      <xdr:rowOff>75960</xdr:rowOff>
    </xdr:to>
    <xdr:cxnSp>
      <xdr:nvCxnSpPr>
        <xdr:cNvPr id="628" name="Connecteur droit avec flèche 822"/>
        <xdr:cNvCxnSpPr/>
        <xdr:nvPr/>
      </xdr:nvCxnSpPr>
      <xdr:spPr>
        <a:xfrm>
          <a:off x="18404640" y="237164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115</xdr:row>
      <xdr:rowOff>56880</xdr:rowOff>
    </xdr:from>
    <xdr:to>
      <xdr:col>16</xdr:col>
      <xdr:colOff>140760</xdr:colOff>
      <xdr:row>115</xdr:row>
      <xdr:rowOff>66960</xdr:rowOff>
    </xdr:to>
    <xdr:cxnSp>
      <xdr:nvCxnSpPr>
        <xdr:cNvPr id="629" name="Connecteur droit avec flèche 823"/>
        <xdr:cNvCxnSpPr/>
        <xdr:nvPr/>
      </xdr:nvCxnSpPr>
      <xdr:spPr>
        <a:xfrm>
          <a:off x="18380160" y="2445984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117</xdr:row>
      <xdr:rowOff>66960</xdr:rowOff>
    </xdr:from>
    <xdr:to>
      <xdr:col>16</xdr:col>
      <xdr:colOff>76680</xdr:colOff>
      <xdr:row>117</xdr:row>
      <xdr:rowOff>75960</xdr:rowOff>
    </xdr:to>
    <xdr:cxnSp>
      <xdr:nvCxnSpPr>
        <xdr:cNvPr id="630" name="Connecteur droit avec flèche 824"/>
        <xdr:cNvCxnSpPr/>
        <xdr:nvPr/>
      </xdr:nvCxnSpPr>
      <xdr:spPr>
        <a:xfrm>
          <a:off x="18316440" y="24851160"/>
          <a:ext cx="116892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118</xdr:row>
      <xdr:rowOff>75600</xdr:rowOff>
    </xdr:from>
    <xdr:to>
      <xdr:col>16</xdr:col>
      <xdr:colOff>65160</xdr:colOff>
      <xdr:row>118</xdr:row>
      <xdr:rowOff>76320</xdr:rowOff>
    </xdr:to>
    <xdr:cxnSp>
      <xdr:nvCxnSpPr>
        <xdr:cNvPr id="631" name="Connecteur droit avec flèche 825"/>
        <xdr:cNvCxnSpPr/>
        <xdr:nvPr/>
      </xdr:nvCxnSpPr>
      <xdr:spPr>
        <a:xfrm>
          <a:off x="18303840" y="2505024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116</xdr:row>
      <xdr:rowOff>75600</xdr:rowOff>
    </xdr:from>
    <xdr:to>
      <xdr:col>16</xdr:col>
      <xdr:colOff>1080</xdr:colOff>
      <xdr:row>116</xdr:row>
      <xdr:rowOff>76320</xdr:rowOff>
    </xdr:to>
    <xdr:cxnSp>
      <xdr:nvCxnSpPr>
        <xdr:cNvPr id="632" name="Connecteur droit avec flèche 826"/>
        <xdr:cNvCxnSpPr/>
        <xdr:nvPr/>
      </xdr:nvCxnSpPr>
      <xdr:spPr>
        <a:xfrm>
          <a:off x="18253440" y="2466900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108</xdr:row>
      <xdr:rowOff>56880</xdr:rowOff>
    </xdr:from>
    <xdr:to>
      <xdr:col>16</xdr:col>
      <xdr:colOff>102600</xdr:colOff>
      <xdr:row>109</xdr:row>
      <xdr:rowOff>38160</xdr:rowOff>
    </xdr:to>
    <xdr:cxnSp>
      <xdr:nvCxnSpPr>
        <xdr:cNvPr id="633" name="Connecteur droit avec flèche 827"/>
        <xdr:cNvCxnSpPr/>
        <xdr:nvPr/>
      </xdr:nvCxnSpPr>
      <xdr:spPr>
        <a:xfrm flipV="1">
          <a:off x="18316800" y="23126400"/>
          <a:ext cx="119448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110</xdr:row>
      <xdr:rowOff>94680</xdr:rowOff>
    </xdr:from>
    <xdr:to>
      <xdr:col>16</xdr:col>
      <xdr:colOff>153360</xdr:colOff>
      <xdr:row>111</xdr:row>
      <xdr:rowOff>47160</xdr:rowOff>
    </xdr:to>
    <xdr:cxnSp>
      <xdr:nvCxnSpPr>
        <xdr:cNvPr id="634" name="Connecteur droit avec flèche 828"/>
        <xdr:cNvCxnSpPr/>
        <xdr:nvPr/>
      </xdr:nvCxnSpPr>
      <xdr:spPr>
        <a:xfrm flipV="1">
          <a:off x="18404640" y="23545080"/>
          <a:ext cx="115740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112</xdr:row>
      <xdr:rowOff>84960</xdr:rowOff>
    </xdr:from>
    <xdr:to>
      <xdr:col>16</xdr:col>
      <xdr:colOff>89280</xdr:colOff>
      <xdr:row>113</xdr:row>
      <xdr:rowOff>66960</xdr:rowOff>
    </xdr:to>
    <xdr:cxnSp>
      <xdr:nvCxnSpPr>
        <xdr:cNvPr id="635" name="Connecteur droit avec flèche 829"/>
        <xdr:cNvCxnSpPr/>
        <xdr:nvPr/>
      </xdr:nvCxnSpPr>
      <xdr:spPr>
        <a:xfrm flipV="1">
          <a:off x="18265680" y="23916600"/>
          <a:ext cx="123228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114</xdr:row>
      <xdr:rowOff>84960</xdr:rowOff>
    </xdr:from>
    <xdr:to>
      <xdr:col>16</xdr:col>
      <xdr:colOff>191880</xdr:colOff>
      <xdr:row>115</xdr:row>
      <xdr:rowOff>37800</xdr:rowOff>
    </xdr:to>
    <xdr:cxnSp>
      <xdr:nvCxnSpPr>
        <xdr:cNvPr id="636" name="Connecteur droit avec flèche 830"/>
        <xdr:cNvCxnSpPr/>
        <xdr:nvPr/>
      </xdr:nvCxnSpPr>
      <xdr:spPr>
        <a:xfrm flipV="1">
          <a:off x="18354960" y="24297480"/>
          <a:ext cx="124560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1319400</xdr:colOff>
      <xdr:row>106</xdr:row>
      <xdr:rowOff>152280</xdr:rowOff>
    </xdr:from>
    <xdr:to>
      <xdr:col>9</xdr:col>
      <xdr:colOff>1219680</xdr:colOff>
      <xdr:row>118</xdr:row>
      <xdr:rowOff>85680</xdr:rowOff>
    </xdr:to>
    <xdr:cxnSp>
      <xdr:nvCxnSpPr>
        <xdr:cNvPr id="637" name="Connecteur droit avec flèche 831"/>
        <xdr:cNvCxnSpPr/>
        <xdr:nvPr/>
      </xdr:nvCxnSpPr>
      <xdr:spPr>
        <a:xfrm>
          <a:off x="11169360" y="22840920"/>
          <a:ext cx="1335240" cy="22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198</xdr:row>
      <xdr:rowOff>56520</xdr:rowOff>
    </xdr:from>
    <xdr:to>
      <xdr:col>12</xdr:col>
      <xdr:colOff>204120</xdr:colOff>
      <xdr:row>198</xdr:row>
      <xdr:rowOff>85320</xdr:rowOff>
    </xdr:to>
    <xdr:cxnSp>
      <xdr:nvCxnSpPr>
        <xdr:cNvPr id="638" name="Connecteur droit avec flèche 851"/>
        <xdr:cNvCxnSpPr/>
        <xdr:nvPr/>
      </xdr:nvCxnSpPr>
      <xdr:spPr>
        <a:xfrm flipV="1">
          <a:off x="13950360" y="40271040"/>
          <a:ext cx="155016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193</xdr:row>
      <xdr:rowOff>9360</xdr:rowOff>
    </xdr:from>
    <xdr:to>
      <xdr:col>12</xdr:col>
      <xdr:colOff>293400</xdr:colOff>
      <xdr:row>198</xdr:row>
      <xdr:rowOff>85320</xdr:rowOff>
    </xdr:to>
    <xdr:cxnSp>
      <xdr:nvCxnSpPr>
        <xdr:cNvPr id="639" name="Connecteur droit avec flèche 852"/>
        <xdr:cNvCxnSpPr/>
        <xdr:nvPr/>
      </xdr:nvCxnSpPr>
      <xdr:spPr>
        <a:xfrm flipV="1">
          <a:off x="13975560" y="39271320"/>
          <a:ext cx="1614240" cy="102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197</xdr:row>
      <xdr:rowOff>56880</xdr:rowOff>
    </xdr:from>
    <xdr:to>
      <xdr:col>12</xdr:col>
      <xdr:colOff>89280</xdr:colOff>
      <xdr:row>198</xdr:row>
      <xdr:rowOff>85680</xdr:rowOff>
    </xdr:to>
    <xdr:cxnSp>
      <xdr:nvCxnSpPr>
        <xdr:cNvPr id="640" name="Connecteur droit avec flèche 853"/>
        <xdr:cNvCxnSpPr/>
        <xdr:nvPr/>
      </xdr:nvCxnSpPr>
      <xdr:spPr>
        <a:xfrm flipV="1">
          <a:off x="13950360" y="40080960"/>
          <a:ext cx="1435320" cy="21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190</xdr:row>
      <xdr:rowOff>151560</xdr:rowOff>
    </xdr:from>
    <xdr:to>
      <xdr:col>14</xdr:col>
      <xdr:colOff>77760</xdr:colOff>
      <xdr:row>192</xdr:row>
      <xdr:rowOff>180360</xdr:rowOff>
    </xdr:to>
    <xdr:cxnSp>
      <xdr:nvCxnSpPr>
        <xdr:cNvPr id="641" name="Connecteur droit avec flèche 854"/>
        <xdr:cNvCxnSpPr/>
        <xdr:nvPr/>
      </xdr:nvCxnSpPr>
      <xdr:spPr>
        <a:xfrm flipV="1">
          <a:off x="16159320" y="38842200"/>
          <a:ext cx="1270800" cy="410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195</xdr:row>
      <xdr:rowOff>-360</xdr:rowOff>
    </xdr:from>
    <xdr:to>
      <xdr:col>13</xdr:col>
      <xdr:colOff>991440</xdr:colOff>
      <xdr:row>196</xdr:row>
      <xdr:rowOff>190440</xdr:rowOff>
    </xdr:to>
    <xdr:cxnSp>
      <xdr:nvCxnSpPr>
        <xdr:cNvPr id="642" name="Connecteur droit avec flèche 855"/>
        <xdr:cNvCxnSpPr/>
        <xdr:nvPr/>
      </xdr:nvCxnSpPr>
      <xdr:spPr>
        <a:xfrm flipV="1">
          <a:off x="15943320" y="39642840"/>
          <a:ext cx="137232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196</xdr:row>
      <xdr:rowOff>152280</xdr:rowOff>
    </xdr:from>
    <xdr:to>
      <xdr:col>13</xdr:col>
      <xdr:colOff>941040</xdr:colOff>
      <xdr:row>196</xdr:row>
      <xdr:rowOff>171360</xdr:rowOff>
    </xdr:to>
    <xdr:cxnSp>
      <xdr:nvCxnSpPr>
        <xdr:cNvPr id="643" name="Connecteur droit avec flèche 856"/>
        <xdr:cNvCxnSpPr/>
        <xdr:nvPr/>
      </xdr:nvCxnSpPr>
      <xdr:spPr>
        <a:xfrm>
          <a:off x="16019640" y="39985920"/>
          <a:ext cx="12456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191</xdr:row>
      <xdr:rowOff>27720</xdr:rowOff>
    </xdr:from>
    <xdr:to>
      <xdr:col>16</xdr:col>
      <xdr:colOff>89640</xdr:colOff>
      <xdr:row>191</xdr:row>
      <xdr:rowOff>37800</xdr:rowOff>
    </xdr:to>
    <xdr:cxnSp>
      <xdr:nvCxnSpPr>
        <xdr:cNvPr id="644" name="Connecteur droit avec flèche 857"/>
        <xdr:cNvCxnSpPr/>
        <xdr:nvPr/>
      </xdr:nvCxnSpPr>
      <xdr:spPr>
        <a:xfrm>
          <a:off x="18303840" y="38908800"/>
          <a:ext cx="11944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195</xdr:row>
      <xdr:rowOff>56880</xdr:rowOff>
    </xdr:from>
    <xdr:to>
      <xdr:col>16</xdr:col>
      <xdr:colOff>1080</xdr:colOff>
      <xdr:row>195</xdr:row>
      <xdr:rowOff>57600</xdr:rowOff>
    </xdr:to>
    <xdr:cxnSp>
      <xdr:nvCxnSpPr>
        <xdr:cNvPr id="645" name="Connecteur droit avec flèche 858"/>
        <xdr:cNvCxnSpPr/>
        <xdr:nvPr/>
      </xdr:nvCxnSpPr>
      <xdr:spPr>
        <a:xfrm>
          <a:off x="18253440" y="3970008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193</xdr:row>
      <xdr:rowOff>66600</xdr:rowOff>
    </xdr:from>
    <xdr:to>
      <xdr:col>16</xdr:col>
      <xdr:colOff>102600</xdr:colOff>
      <xdr:row>193</xdr:row>
      <xdr:rowOff>67320</xdr:rowOff>
    </xdr:to>
    <xdr:cxnSp>
      <xdr:nvCxnSpPr>
        <xdr:cNvPr id="646" name="Connecteur droit avec flèche 859"/>
        <xdr:cNvCxnSpPr/>
        <xdr:nvPr/>
      </xdr:nvCxnSpPr>
      <xdr:spPr>
        <a:xfrm>
          <a:off x="18354960" y="3932856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197</xdr:row>
      <xdr:rowOff>56880</xdr:rowOff>
    </xdr:from>
    <xdr:to>
      <xdr:col>16</xdr:col>
      <xdr:colOff>102600</xdr:colOff>
      <xdr:row>197</xdr:row>
      <xdr:rowOff>57600</xdr:rowOff>
    </xdr:to>
    <xdr:cxnSp>
      <xdr:nvCxnSpPr>
        <xdr:cNvPr id="647" name="Connecteur droit avec flèche 860"/>
        <xdr:cNvCxnSpPr/>
        <xdr:nvPr/>
      </xdr:nvCxnSpPr>
      <xdr:spPr>
        <a:xfrm>
          <a:off x="18342000" y="400809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198</xdr:row>
      <xdr:rowOff>75600</xdr:rowOff>
    </xdr:from>
    <xdr:to>
      <xdr:col>15</xdr:col>
      <xdr:colOff>1016280</xdr:colOff>
      <xdr:row>198</xdr:row>
      <xdr:rowOff>76320</xdr:rowOff>
    </xdr:to>
    <xdr:cxnSp>
      <xdr:nvCxnSpPr>
        <xdr:cNvPr id="648" name="Connecteur droit avec flèche 861"/>
        <xdr:cNvCxnSpPr/>
        <xdr:nvPr/>
      </xdr:nvCxnSpPr>
      <xdr:spPr>
        <a:xfrm>
          <a:off x="18202320" y="40290120"/>
          <a:ext cx="11944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190</xdr:row>
      <xdr:rowOff>66240</xdr:rowOff>
    </xdr:from>
    <xdr:to>
      <xdr:col>16</xdr:col>
      <xdr:colOff>52200</xdr:colOff>
      <xdr:row>191</xdr:row>
      <xdr:rowOff>19080</xdr:rowOff>
    </xdr:to>
    <xdr:cxnSp>
      <xdr:nvCxnSpPr>
        <xdr:cNvPr id="649" name="Connecteur droit avec flèche 862"/>
        <xdr:cNvCxnSpPr/>
        <xdr:nvPr/>
      </xdr:nvCxnSpPr>
      <xdr:spPr>
        <a:xfrm flipV="1">
          <a:off x="18265320" y="38756880"/>
          <a:ext cx="119556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192</xdr:row>
      <xdr:rowOff>75240</xdr:rowOff>
    </xdr:from>
    <xdr:to>
      <xdr:col>16</xdr:col>
      <xdr:colOff>102600</xdr:colOff>
      <xdr:row>193</xdr:row>
      <xdr:rowOff>56880</xdr:rowOff>
    </xdr:to>
    <xdr:cxnSp>
      <xdr:nvCxnSpPr>
        <xdr:cNvPr id="650" name="Connecteur droit avec flèche 863"/>
        <xdr:cNvCxnSpPr/>
        <xdr:nvPr/>
      </xdr:nvCxnSpPr>
      <xdr:spPr>
        <a:xfrm flipV="1">
          <a:off x="18354960" y="39146760"/>
          <a:ext cx="115632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888120</xdr:colOff>
      <xdr:row>194</xdr:row>
      <xdr:rowOff>75600</xdr:rowOff>
    </xdr:from>
    <xdr:to>
      <xdr:col>16</xdr:col>
      <xdr:colOff>38880</xdr:colOff>
      <xdr:row>195</xdr:row>
      <xdr:rowOff>37800</xdr:rowOff>
    </xdr:to>
    <xdr:cxnSp>
      <xdr:nvCxnSpPr>
        <xdr:cNvPr id="651" name="Connecteur droit avec flèche 864"/>
        <xdr:cNvCxnSpPr/>
        <xdr:nvPr/>
      </xdr:nvCxnSpPr>
      <xdr:spPr>
        <a:xfrm flipV="1">
          <a:off x="18240120" y="39528000"/>
          <a:ext cx="12074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196</xdr:row>
      <xdr:rowOff>75600</xdr:rowOff>
    </xdr:from>
    <xdr:to>
      <xdr:col>16</xdr:col>
      <xdr:colOff>140400</xdr:colOff>
      <xdr:row>197</xdr:row>
      <xdr:rowOff>28080</xdr:rowOff>
    </xdr:to>
    <xdr:cxnSp>
      <xdr:nvCxnSpPr>
        <xdr:cNvPr id="652" name="Connecteur droit avec flèche 865"/>
        <xdr:cNvCxnSpPr/>
        <xdr:nvPr/>
      </xdr:nvCxnSpPr>
      <xdr:spPr>
        <a:xfrm flipV="1">
          <a:off x="18316800" y="39909240"/>
          <a:ext cx="1232280" cy="143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193</xdr:row>
      <xdr:rowOff>66600</xdr:rowOff>
    </xdr:from>
    <xdr:to>
      <xdr:col>13</xdr:col>
      <xdr:colOff>978480</xdr:colOff>
      <xdr:row>193</xdr:row>
      <xdr:rowOff>75960</xdr:rowOff>
    </xdr:to>
    <xdr:cxnSp>
      <xdr:nvCxnSpPr>
        <xdr:cNvPr id="653" name="Connecteur droit avec flèche 866"/>
        <xdr:cNvCxnSpPr/>
        <xdr:nvPr/>
      </xdr:nvCxnSpPr>
      <xdr:spPr>
        <a:xfrm>
          <a:off x="16083000" y="39328560"/>
          <a:ext cx="12196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198</xdr:row>
      <xdr:rowOff>38160</xdr:rowOff>
    </xdr:from>
    <xdr:to>
      <xdr:col>13</xdr:col>
      <xdr:colOff>991080</xdr:colOff>
      <xdr:row>198</xdr:row>
      <xdr:rowOff>47880</xdr:rowOff>
    </xdr:to>
    <xdr:cxnSp>
      <xdr:nvCxnSpPr>
        <xdr:cNvPr id="654" name="Connecteur droit avec flèche 867"/>
        <xdr:cNvCxnSpPr/>
        <xdr:nvPr/>
      </xdr:nvCxnSpPr>
      <xdr:spPr>
        <a:xfrm>
          <a:off x="16197480" y="40252680"/>
          <a:ext cx="11178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1206360</xdr:colOff>
      <xdr:row>188</xdr:row>
      <xdr:rowOff>152280</xdr:rowOff>
    </xdr:from>
    <xdr:to>
      <xdr:col>9</xdr:col>
      <xdr:colOff>1168920</xdr:colOff>
      <xdr:row>198</xdr:row>
      <xdr:rowOff>95400</xdr:rowOff>
    </xdr:to>
    <xdr:cxnSp>
      <xdr:nvCxnSpPr>
        <xdr:cNvPr id="655" name="Connecteur droit avec flèche 868"/>
        <xdr:cNvCxnSpPr/>
        <xdr:nvPr/>
      </xdr:nvCxnSpPr>
      <xdr:spPr>
        <a:xfrm>
          <a:off x="11056320" y="38461680"/>
          <a:ext cx="1397520" cy="1848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268</xdr:row>
      <xdr:rowOff>114120</xdr:rowOff>
    </xdr:from>
    <xdr:to>
      <xdr:col>11</xdr:col>
      <xdr:colOff>941040</xdr:colOff>
      <xdr:row>268</xdr:row>
      <xdr:rowOff>114840</xdr:rowOff>
    </xdr:to>
    <xdr:cxnSp>
      <xdr:nvCxnSpPr>
        <xdr:cNvPr id="656" name="Connecteur droit avec flèche 888"/>
        <xdr:cNvCxnSpPr/>
        <xdr:nvPr/>
      </xdr:nvCxnSpPr>
      <xdr:spPr>
        <a:xfrm>
          <a:off x="13811040" y="53663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1268280</xdr:colOff>
      <xdr:row>268</xdr:row>
      <xdr:rowOff>132840</xdr:rowOff>
    </xdr:from>
    <xdr:to>
      <xdr:col>12</xdr:col>
      <xdr:colOff>153360</xdr:colOff>
      <xdr:row>268</xdr:row>
      <xdr:rowOff>142920</xdr:rowOff>
    </xdr:to>
    <xdr:cxnSp>
      <xdr:nvCxnSpPr>
        <xdr:cNvPr id="657" name="Connecteur droit avec flèche 889"/>
        <xdr:cNvCxnSpPr/>
        <xdr:nvPr/>
      </xdr:nvCxnSpPr>
      <xdr:spPr>
        <a:xfrm>
          <a:off x="13797000" y="53682480"/>
          <a:ext cx="1652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263</xdr:row>
      <xdr:rowOff>104400</xdr:rowOff>
    </xdr:from>
    <xdr:to>
      <xdr:col>12</xdr:col>
      <xdr:colOff>255240</xdr:colOff>
      <xdr:row>268</xdr:row>
      <xdr:rowOff>123480</xdr:rowOff>
    </xdr:to>
    <xdr:cxnSp>
      <xdr:nvCxnSpPr>
        <xdr:cNvPr id="658" name="Connecteur droit avec flèche 890"/>
        <xdr:cNvCxnSpPr/>
        <xdr:nvPr/>
      </xdr:nvCxnSpPr>
      <xdr:spPr>
        <a:xfrm flipV="1">
          <a:off x="13861800" y="52701480"/>
          <a:ext cx="1689840" cy="97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267</xdr:row>
      <xdr:rowOff>47160</xdr:rowOff>
    </xdr:from>
    <xdr:to>
      <xdr:col>12</xdr:col>
      <xdr:colOff>77400</xdr:colOff>
      <xdr:row>268</xdr:row>
      <xdr:rowOff>123480</xdr:rowOff>
    </xdr:to>
    <xdr:cxnSp>
      <xdr:nvCxnSpPr>
        <xdr:cNvPr id="659" name="Connecteur droit avec flèche 891"/>
        <xdr:cNvCxnSpPr/>
        <xdr:nvPr/>
      </xdr:nvCxnSpPr>
      <xdr:spPr>
        <a:xfrm flipV="1">
          <a:off x="13848120" y="53406360"/>
          <a:ext cx="152568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261</xdr:row>
      <xdr:rowOff>46800</xdr:rowOff>
    </xdr:from>
    <xdr:to>
      <xdr:col>14</xdr:col>
      <xdr:colOff>26640</xdr:colOff>
      <xdr:row>263</xdr:row>
      <xdr:rowOff>95040</xdr:rowOff>
    </xdr:to>
    <xdr:cxnSp>
      <xdr:nvCxnSpPr>
        <xdr:cNvPr id="660" name="Connecteur droit avec flèche 892"/>
        <xdr:cNvCxnSpPr/>
        <xdr:nvPr/>
      </xdr:nvCxnSpPr>
      <xdr:spPr>
        <a:xfrm flipV="1">
          <a:off x="16121160" y="52263000"/>
          <a:ext cx="125784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774000</xdr:colOff>
      <xdr:row>263</xdr:row>
      <xdr:rowOff>75960</xdr:rowOff>
    </xdr:from>
    <xdr:to>
      <xdr:col>13</xdr:col>
      <xdr:colOff>941040</xdr:colOff>
      <xdr:row>263</xdr:row>
      <xdr:rowOff>105120</xdr:rowOff>
    </xdr:to>
    <xdr:cxnSp>
      <xdr:nvCxnSpPr>
        <xdr:cNvPr id="661" name="Connecteur droit avec flèche 893"/>
        <xdr:cNvCxnSpPr/>
        <xdr:nvPr/>
      </xdr:nvCxnSpPr>
      <xdr:spPr>
        <a:xfrm>
          <a:off x="16070040" y="52673040"/>
          <a:ext cx="119520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609120</xdr:colOff>
      <xdr:row>265</xdr:row>
      <xdr:rowOff>85320</xdr:rowOff>
    </xdr:from>
    <xdr:to>
      <xdr:col>13</xdr:col>
      <xdr:colOff>941040</xdr:colOff>
      <xdr:row>267</xdr:row>
      <xdr:rowOff>85320</xdr:rowOff>
    </xdr:to>
    <xdr:cxnSp>
      <xdr:nvCxnSpPr>
        <xdr:cNvPr id="662" name="Connecteur droit avec flèche 894"/>
        <xdr:cNvCxnSpPr/>
        <xdr:nvPr/>
      </xdr:nvCxnSpPr>
      <xdr:spPr>
        <a:xfrm flipV="1">
          <a:off x="15905160" y="5306328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268</xdr:row>
      <xdr:rowOff>57240</xdr:rowOff>
    </xdr:from>
    <xdr:to>
      <xdr:col>13</xdr:col>
      <xdr:colOff>965880</xdr:colOff>
      <xdr:row>268</xdr:row>
      <xdr:rowOff>85680</xdr:rowOff>
    </xdr:to>
    <xdr:cxnSp>
      <xdr:nvCxnSpPr>
        <xdr:cNvPr id="663" name="Connecteur droit avec flèche 895"/>
        <xdr:cNvCxnSpPr/>
        <xdr:nvPr/>
      </xdr:nvCxnSpPr>
      <xdr:spPr>
        <a:xfrm>
          <a:off x="16170840" y="53606880"/>
          <a:ext cx="111924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267</xdr:row>
      <xdr:rowOff>57240</xdr:rowOff>
    </xdr:from>
    <xdr:to>
      <xdr:col>13</xdr:col>
      <xdr:colOff>902880</xdr:colOff>
      <xdr:row>267</xdr:row>
      <xdr:rowOff>85680</xdr:rowOff>
    </xdr:to>
    <xdr:cxnSp>
      <xdr:nvCxnSpPr>
        <xdr:cNvPr id="664" name="Connecteur droit avec flèche 896"/>
        <xdr:cNvCxnSpPr/>
        <xdr:nvPr/>
      </xdr:nvCxnSpPr>
      <xdr:spPr>
        <a:xfrm>
          <a:off x="15981480" y="53416440"/>
          <a:ext cx="124560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261</xdr:row>
      <xdr:rowOff>123120</xdr:rowOff>
    </xdr:from>
    <xdr:to>
      <xdr:col>16</xdr:col>
      <xdr:colOff>52200</xdr:colOff>
      <xdr:row>261</xdr:row>
      <xdr:rowOff>133200</xdr:rowOff>
    </xdr:to>
    <xdr:cxnSp>
      <xdr:nvCxnSpPr>
        <xdr:cNvPr id="665" name="Connecteur droit avec flèche 897"/>
        <xdr:cNvCxnSpPr/>
        <xdr:nvPr/>
      </xdr:nvCxnSpPr>
      <xdr:spPr>
        <a:xfrm>
          <a:off x="18265320" y="52339320"/>
          <a:ext cx="11955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265</xdr:row>
      <xdr:rowOff>162000</xdr:rowOff>
    </xdr:from>
    <xdr:to>
      <xdr:col>15</xdr:col>
      <xdr:colOff>1016280</xdr:colOff>
      <xdr:row>265</xdr:row>
      <xdr:rowOff>162720</xdr:rowOff>
    </xdr:to>
    <xdr:cxnSp>
      <xdr:nvCxnSpPr>
        <xdr:cNvPr id="666" name="Connecteur droit avec flèche 898"/>
        <xdr:cNvCxnSpPr/>
        <xdr:nvPr/>
      </xdr:nvCxnSpPr>
      <xdr:spPr>
        <a:xfrm>
          <a:off x="18215280" y="53139960"/>
          <a:ext cx="11815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263</xdr:row>
      <xdr:rowOff>152280</xdr:rowOff>
    </xdr:from>
    <xdr:to>
      <xdr:col>16</xdr:col>
      <xdr:colOff>76680</xdr:colOff>
      <xdr:row>263</xdr:row>
      <xdr:rowOff>153000</xdr:rowOff>
    </xdr:to>
    <xdr:cxnSp>
      <xdr:nvCxnSpPr>
        <xdr:cNvPr id="667" name="Connecteur droit avec flèche 899"/>
        <xdr:cNvCxnSpPr/>
        <xdr:nvPr/>
      </xdr:nvCxnSpPr>
      <xdr:spPr>
        <a:xfrm>
          <a:off x="18303480" y="5274936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267</xdr:row>
      <xdr:rowOff>151920</xdr:rowOff>
    </xdr:from>
    <xdr:to>
      <xdr:col>16</xdr:col>
      <xdr:colOff>65160</xdr:colOff>
      <xdr:row>267</xdr:row>
      <xdr:rowOff>152640</xdr:rowOff>
    </xdr:to>
    <xdr:cxnSp>
      <xdr:nvCxnSpPr>
        <xdr:cNvPr id="668" name="Connecteur droit avec flèche 900"/>
        <xdr:cNvCxnSpPr/>
        <xdr:nvPr/>
      </xdr:nvCxnSpPr>
      <xdr:spPr>
        <a:xfrm>
          <a:off x="18303840" y="5351112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837360</xdr:colOff>
      <xdr:row>268</xdr:row>
      <xdr:rowOff>84960</xdr:rowOff>
    </xdr:from>
    <xdr:to>
      <xdr:col>15</xdr:col>
      <xdr:colOff>991080</xdr:colOff>
      <xdr:row>268</xdr:row>
      <xdr:rowOff>85680</xdr:rowOff>
    </xdr:to>
    <xdr:cxnSp>
      <xdr:nvCxnSpPr>
        <xdr:cNvPr id="669" name="Connecteur droit avec flèche 901"/>
        <xdr:cNvCxnSpPr/>
        <xdr:nvPr/>
      </xdr:nvCxnSpPr>
      <xdr:spPr>
        <a:xfrm>
          <a:off x="18189360" y="536346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260</xdr:row>
      <xdr:rowOff>66240</xdr:rowOff>
    </xdr:from>
    <xdr:to>
      <xdr:col>16</xdr:col>
      <xdr:colOff>76320</xdr:colOff>
      <xdr:row>261</xdr:row>
      <xdr:rowOff>123120</xdr:rowOff>
    </xdr:to>
    <xdr:cxnSp>
      <xdr:nvCxnSpPr>
        <xdr:cNvPr id="670" name="Connecteur droit avec flèche 902"/>
        <xdr:cNvCxnSpPr/>
        <xdr:nvPr/>
      </xdr:nvCxnSpPr>
      <xdr:spPr>
        <a:xfrm flipV="1">
          <a:off x="18253080" y="52091640"/>
          <a:ext cx="1231920" cy="248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262</xdr:row>
      <xdr:rowOff>114120</xdr:rowOff>
    </xdr:from>
    <xdr:to>
      <xdr:col>16</xdr:col>
      <xdr:colOff>39240</xdr:colOff>
      <xdr:row>263</xdr:row>
      <xdr:rowOff>142920</xdr:rowOff>
    </xdr:to>
    <xdr:cxnSp>
      <xdr:nvCxnSpPr>
        <xdr:cNvPr id="671" name="Connecteur droit avec flèche 903"/>
        <xdr:cNvCxnSpPr/>
        <xdr:nvPr/>
      </xdr:nvCxnSpPr>
      <xdr:spPr>
        <a:xfrm flipV="1">
          <a:off x="18303480" y="52520760"/>
          <a:ext cx="1144440" cy="21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264</xdr:row>
      <xdr:rowOff>132480</xdr:rowOff>
    </xdr:from>
    <xdr:to>
      <xdr:col>15</xdr:col>
      <xdr:colOff>1016280</xdr:colOff>
      <xdr:row>265</xdr:row>
      <xdr:rowOff>132840</xdr:rowOff>
    </xdr:to>
    <xdr:cxnSp>
      <xdr:nvCxnSpPr>
        <xdr:cNvPr id="672" name="Connecteur droit avec flèche 904"/>
        <xdr:cNvCxnSpPr/>
        <xdr:nvPr/>
      </xdr:nvCxnSpPr>
      <xdr:spPr>
        <a:xfrm flipV="1">
          <a:off x="18202320" y="52920000"/>
          <a:ext cx="119448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266</xdr:row>
      <xdr:rowOff>114480</xdr:rowOff>
    </xdr:from>
    <xdr:to>
      <xdr:col>15</xdr:col>
      <xdr:colOff>1016280</xdr:colOff>
      <xdr:row>267</xdr:row>
      <xdr:rowOff>123480</xdr:rowOff>
    </xdr:to>
    <xdr:cxnSp>
      <xdr:nvCxnSpPr>
        <xdr:cNvPr id="673" name="Connecteur droit avec flèche 905"/>
        <xdr:cNvCxnSpPr/>
        <xdr:nvPr/>
      </xdr:nvCxnSpPr>
      <xdr:spPr>
        <a:xfrm flipV="1">
          <a:off x="18265680" y="53282880"/>
          <a:ext cx="113112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1078560</xdr:colOff>
      <xdr:row>259</xdr:row>
      <xdr:rowOff>38160</xdr:rowOff>
    </xdr:from>
    <xdr:to>
      <xdr:col>9</xdr:col>
      <xdr:colOff>1143000</xdr:colOff>
      <xdr:row>268</xdr:row>
      <xdr:rowOff>38160</xdr:rowOff>
    </xdr:to>
    <xdr:cxnSp>
      <xdr:nvCxnSpPr>
        <xdr:cNvPr id="674" name="Connecteur droit avec flèche 906"/>
        <xdr:cNvCxnSpPr/>
        <xdr:nvPr/>
      </xdr:nvCxnSpPr>
      <xdr:spPr>
        <a:xfrm>
          <a:off x="10928520" y="51873120"/>
          <a:ext cx="1499400" cy="1715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723960</xdr:colOff>
      <xdr:row>22</xdr:row>
      <xdr:rowOff>104040</xdr:rowOff>
    </xdr:from>
    <xdr:to>
      <xdr:col>3</xdr:col>
      <xdr:colOff>966240</xdr:colOff>
      <xdr:row>69</xdr:row>
      <xdr:rowOff>104400</xdr:rowOff>
    </xdr:to>
    <xdr:cxnSp>
      <xdr:nvCxnSpPr>
        <xdr:cNvPr id="675" name="Connecteur droit avec flèche 1"/>
        <xdr:cNvCxnSpPr/>
        <xdr:nvPr/>
      </xdr:nvCxnSpPr>
      <xdr:spPr>
        <a:xfrm flipV="1">
          <a:off x="2779920" y="6790680"/>
          <a:ext cx="1270800" cy="8954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69</xdr:row>
      <xdr:rowOff>114480</xdr:rowOff>
    </xdr:from>
    <xdr:to>
      <xdr:col>4</xdr:col>
      <xdr:colOff>2160</xdr:colOff>
      <xdr:row>80</xdr:row>
      <xdr:rowOff>133560</xdr:rowOff>
    </xdr:to>
    <xdr:cxnSp>
      <xdr:nvCxnSpPr>
        <xdr:cNvPr id="676" name="Connecteur droit avec flèche 2"/>
        <xdr:cNvCxnSpPr/>
        <xdr:nvPr/>
      </xdr:nvCxnSpPr>
      <xdr:spPr>
        <a:xfrm>
          <a:off x="2843280" y="15754680"/>
          <a:ext cx="1271520" cy="2114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1193400</xdr:colOff>
      <xdr:row>22</xdr:row>
      <xdr:rowOff>94680</xdr:rowOff>
    </xdr:from>
    <xdr:to>
      <xdr:col>5</xdr:col>
      <xdr:colOff>941040</xdr:colOff>
      <xdr:row>22</xdr:row>
      <xdr:rowOff>95400</xdr:rowOff>
    </xdr:to>
    <xdr:cxnSp>
      <xdr:nvCxnSpPr>
        <xdr:cNvPr id="677" name="Connecteur droit avec flèche 3"/>
        <xdr:cNvCxnSpPr/>
        <xdr:nvPr/>
      </xdr:nvCxnSpPr>
      <xdr:spPr>
        <a:xfrm>
          <a:off x="5305680" y="6781320"/>
          <a:ext cx="1588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94</xdr:row>
      <xdr:rowOff>114120</xdr:rowOff>
    </xdr:from>
    <xdr:to>
      <xdr:col>8</xdr:col>
      <xdr:colOff>26640</xdr:colOff>
      <xdr:row>94</xdr:row>
      <xdr:rowOff>114840</xdr:rowOff>
    </xdr:to>
    <xdr:cxnSp>
      <xdr:nvCxnSpPr>
        <xdr:cNvPr id="678" name="Connecteur droit avec flèche 4"/>
        <xdr:cNvCxnSpPr/>
        <xdr:nvPr/>
      </xdr:nvCxnSpPr>
      <xdr:spPr>
        <a:xfrm>
          <a:off x="8821800" y="205167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70</xdr:row>
      <xdr:rowOff>104400</xdr:rowOff>
    </xdr:from>
    <xdr:to>
      <xdr:col>6</xdr:col>
      <xdr:colOff>39960</xdr:colOff>
      <xdr:row>80</xdr:row>
      <xdr:rowOff>66960</xdr:rowOff>
    </xdr:to>
    <xdr:cxnSp>
      <xdr:nvCxnSpPr>
        <xdr:cNvPr id="679" name="Connecteur droit avec flèche 5"/>
        <xdr:cNvCxnSpPr/>
        <xdr:nvPr/>
      </xdr:nvCxnSpPr>
      <xdr:spPr>
        <a:xfrm flipV="1">
          <a:off x="5572080" y="15935040"/>
          <a:ext cx="1449360" cy="1867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1434600</xdr:colOff>
      <xdr:row>80</xdr:row>
      <xdr:rowOff>95400</xdr:rowOff>
    </xdr:from>
    <xdr:to>
      <xdr:col>5</xdr:col>
      <xdr:colOff>1028520</xdr:colOff>
      <xdr:row>94</xdr:row>
      <xdr:rowOff>28440</xdr:rowOff>
    </xdr:to>
    <xdr:cxnSp>
      <xdr:nvCxnSpPr>
        <xdr:cNvPr id="680" name="Connecteur droit avec flèche 6"/>
        <xdr:cNvCxnSpPr/>
        <xdr:nvPr/>
      </xdr:nvCxnSpPr>
      <xdr:spPr>
        <a:xfrm>
          <a:off x="5546880" y="17830800"/>
          <a:ext cx="1434960" cy="2600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48</xdr:row>
      <xdr:rowOff>104760</xdr:rowOff>
    </xdr:from>
    <xdr:to>
      <xdr:col>7</xdr:col>
      <xdr:colOff>1027800</xdr:colOff>
      <xdr:row>70</xdr:row>
      <xdr:rowOff>56880</xdr:rowOff>
    </xdr:to>
    <xdr:cxnSp>
      <xdr:nvCxnSpPr>
        <xdr:cNvPr id="681" name="Connecteur droit avec flèche 7"/>
        <xdr:cNvCxnSpPr/>
        <xdr:nvPr/>
      </xdr:nvCxnSpPr>
      <xdr:spPr>
        <a:xfrm flipV="1">
          <a:off x="8543160" y="11744280"/>
          <a:ext cx="1307160" cy="4143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70</xdr:row>
      <xdr:rowOff>56880</xdr:rowOff>
    </xdr:from>
    <xdr:to>
      <xdr:col>7</xdr:col>
      <xdr:colOff>1027800</xdr:colOff>
      <xdr:row>80</xdr:row>
      <xdr:rowOff>114840</xdr:rowOff>
    </xdr:to>
    <xdr:cxnSp>
      <xdr:nvCxnSpPr>
        <xdr:cNvPr id="682" name="Connecteur droit avec flèche 8"/>
        <xdr:cNvCxnSpPr/>
        <xdr:nvPr/>
      </xdr:nvCxnSpPr>
      <xdr:spPr>
        <a:xfrm>
          <a:off x="8543160" y="15887520"/>
          <a:ext cx="130716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22</xdr:row>
      <xdr:rowOff>104400</xdr:rowOff>
    </xdr:from>
    <xdr:to>
      <xdr:col>8</xdr:col>
      <xdr:colOff>14400</xdr:colOff>
      <xdr:row>22</xdr:row>
      <xdr:rowOff>114480</xdr:rowOff>
    </xdr:to>
    <xdr:cxnSp>
      <xdr:nvCxnSpPr>
        <xdr:cNvPr id="683" name="Connecteur droit avec flèche 9"/>
        <xdr:cNvCxnSpPr/>
        <xdr:nvPr/>
      </xdr:nvCxnSpPr>
      <xdr:spPr>
        <a:xfrm>
          <a:off x="8568720" y="67910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22</xdr:row>
      <xdr:rowOff>132840</xdr:rowOff>
    </xdr:from>
    <xdr:to>
      <xdr:col>10</xdr:col>
      <xdr:colOff>13320</xdr:colOff>
      <xdr:row>22</xdr:row>
      <xdr:rowOff>133560</xdr:rowOff>
    </xdr:to>
    <xdr:cxnSp>
      <xdr:nvCxnSpPr>
        <xdr:cNvPr id="684" name="Connecteur droit avec flèche 10"/>
        <xdr:cNvCxnSpPr/>
        <xdr:nvPr/>
      </xdr:nvCxnSpPr>
      <xdr:spPr>
        <a:xfrm>
          <a:off x="11081160" y="681948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46</xdr:row>
      <xdr:rowOff>132840</xdr:rowOff>
    </xdr:from>
    <xdr:to>
      <xdr:col>9</xdr:col>
      <xdr:colOff>991800</xdr:colOff>
      <xdr:row>48</xdr:row>
      <xdr:rowOff>105120</xdr:rowOff>
    </xdr:to>
    <xdr:cxnSp>
      <xdr:nvCxnSpPr>
        <xdr:cNvPr id="685" name="Connecteur droit avec flèche 11"/>
        <xdr:cNvCxnSpPr/>
        <xdr:nvPr/>
      </xdr:nvCxnSpPr>
      <xdr:spPr>
        <a:xfrm flipV="1">
          <a:off x="11081520" y="11391480"/>
          <a:ext cx="1195200" cy="353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80</xdr:row>
      <xdr:rowOff>104760</xdr:rowOff>
    </xdr:from>
    <xdr:to>
      <xdr:col>9</xdr:col>
      <xdr:colOff>979560</xdr:colOff>
      <xdr:row>82</xdr:row>
      <xdr:rowOff>133200</xdr:rowOff>
    </xdr:to>
    <xdr:cxnSp>
      <xdr:nvCxnSpPr>
        <xdr:cNvPr id="686" name="Connecteur droit avec flèche 12"/>
        <xdr:cNvCxnSpPr/>
        <xdr:nvPr/>
      </xdr:nvCxnSpPr>
      <xdr:spPr>
        <a:xfrm>
          <a:off x="11284560" y="17840160"/>
          <a:ext cx="979920" cy="410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94</xdr:row>
      <xdr:rowOff>94320</xdr:rowOff>
    </xdr:from>
    <xdr:to>
      <xdr:col>9</xdr:col>
      <xdr:colOff>1054440</xdr:colOff>
      <xdr:row>94</xdr:row>
      <xdr:rowOff>95040</xdr:rowOff>
    </xdr:to>
    <xdr:cxnSp>
      <xdr:nvCxnSpPr>
        <xdr:cNvPr id="687" name="Connecteur droit avec flèche 13"/>
        <xdr:cNvCxnSpPr/>
        <xdr:nvPr/>
      </xdr:nvCxnSpPr>
      <xdr:spPr>
        <a:xfrm flipV="1">
          <a:off x="11284200" y="204969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988920</xdr:colOff>
      <xdr:row>106</xdr:row>
      <xdr:rowOff>104400</xdr:rowOff>
    </xdr:from>
    <xdr:to>
      <xdr:col>3</xdr:col>
      <xdr:colOff>1003320</xdr:colOff>
      <xdr:row>153</xdr:row>
      <xdr:rowOff>114480</xdr:rowOff>
    </xdr:to>
    <xdr:cxnSp>
      <xdr:nvCxnSpPr>
        <xdr:cNvPr id="688" name="Connecteur droit avec flèche 14"/>
        <xdr:cNvCxnSpPr/>
        <xdr:nvPr/>
      </xdr:nvCxnSpPr>
      <xdr:spPr>
        <a:xfrm flipV="1">
          <a:off x="3044880" y="22793040"/>
          <a:ext cx="1042920" cy="8964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977040</xdr:colOff>
      <xdr:row>153</xdr:row>
      <xdr:rowOff>123120</xdr:rowOff>
    </xdr:from>
    <xdr:to>
      <xdr:col>4</xdr:col>
      <xdr:colOff>360</xdr:colOff>
      <xdr:row>164</xdr:row>
      <xdr:rowOff>133200</xdr:rowOff>
    </xdr:to>
    <xdr:cxnSp>
      <xdr:nvCxnSpPr>
        <xdr:cNvPr id="689" name="Connecteur droit avec flèche 15"/>
        <xdr:cNvCxnSpPr/>
        <xdr:nvPr/>
      </xdr:nvCxnSpPr>
      <xdr:spPr>
        <a:xfrm>
          <a:off x="3033000" y="31765320"/>
          <a:ext cx="1080000" cy="2105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106</xdr:row>
      <xdr:rowOff>94680</xdr:rowOff>
    </xdr:from>
    <xdr:to>
      <xdr:col>5</xdr:col>
      <xdr:colOff>991080</xdr:colOff>
      <xdr:row>106</xdr:row>
      <xdr:rowOff>95400</xdr:rowOff>
    </xdr:to>
    <xdr:cxnSp>
      <xdr:nvCxnSpPr>
        <xdr:cNvPr id="690" name="Connecteur droit avec flèche 16"/>
        <xdr:cNvCxnSpPr/>
        <xdr:nvPr/>
      </xdr:nvCxnSpPr>
      <xdr:spPr>
        <a:xfrm>
          <a:off x="5368680" y="2278332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178</xdr:row>
      <xdr:rowOff>114120</xdr:rowOff>
    </xdr:from>
    <xdr:to>
      <xdr:col>8</xdr:col>
      <xdr:colOff>26640</xdr:colOff>
      <xdr:row>178</xdr:row>
      <xdr:rowOff>114840</xdr:rowOff>
    </xdr:to>
    <xdr:cxnSp>
      <xdr:nvCxnSpPr>
        <xdr:cNvPr id="691" name="Connecteur droit avec flèche 17"/>
        <xdr:cNvCxnSpPr/>
        <xdr:nvPr/>
      </xdr:nvCxnSpPr>
      <xdr:spPr>
        <a:xfrm>
          <a:off x="8821800" y="365187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154</xdr:row>
      <xdr:rowOff>104400</xdr:rowOff>
    </xdr:from>
    <xdr:to>
      <xdr:col>6</xdr:col>
      <xdr:colOff>39960</xdr:colOff>
      <xdr:row>164</xdr:row>
      <xdr:rowOff>66960</xdr:rowOff>
    </xdr:to>
    <xdr:cxnSp>
      <xdr:nvCxnSpPr>
        <xdr:cNvPr id="692" name="Connecteur droit avec flèche 18"/>
        <xdr:cNvCxnSpPr/>
        <xdr:nvPr/>
      </xdr:nvCxnSpPr>
      <xdr:spPr>
        <a:xfrm flipV="1">
          <a:off x="5572080" y="31937040"/>
          <a:ext cx="1449360" cy="1867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1434600</xdr:colOff>
      <xdr:row>164</xdr:row>
      <xdr:rowOff>95400</xdr:rowOff>
    </xdr:from>
    <xdr:to>
      <xdr:col>5</xdr:col>
      <xdr:colOff>1028520</xdr:colOff>
      <xdr:row>178</xdr:row>
      <xdr:rowOff>28440</xdr:rowOff>
    </xdr:to>
    <xdr:cxnSp>
      <xdr:nvCxnSpPr>
        <xdr:cNvPr id="693" name="Connecteur droit avec flèche 19"/>
        <xdr:cNvCxnSpPr/>
        <xdr:nvPr/>
      </xdr:nvCxnSpPr>
      <xdr:spPr>
        <a:xfrm>
          <a:off x="5546880" y="33832800"/>
          <a:ext cx="1434960" cy="2600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140</xdr:row>
      <xdr:rowOff>104760</xdr:rowOff>
    </xdr:from>
    <xdr:to>
      <xdr:col>7</xdr:col>
      <xdr:colOff>1027800</xdr:colOff>
      <xdr:row>154</xdr:row>
      <xdr:rowOff>57240</xdr:rowOff>
    </xdr:to>
    <xdr:cxnSp>
      <xdr:nvCxnSpPr>
        <xdr:cNvPr id="694" name="Connecteur droit avec flèche 20"/>
        <xdr:cNvCxnSpPr/>
        <xdr:nvPr/>
      </xdr:nvCxnSpPr>
      <xdr:spPr>
        <a:xfrm flipV="1">
          <a:off x="8543160" y="29270160"/>
          <a:ext cx="1307160" cy="262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56880</xdr:rowOff>
    </xdr:from>
    <xdr:to>
      <xdr:col>7</xdr:col>
      <xdr:colOff>1027800</xdr:colOff>
      <xdr:row>164</xdr:row>
      <xdr:rowOff>114840</xdr:rowOff>
    </xdr:to>
    <xdr:cxnSp>
      <xdr:nvCxnSpPr>
        <xdr:cNvPr id="695" name="Connecteur droit avec flèche 21"/>
        <xdr:cNvCxnSpPr/>
        <xdr:nvPr/>
      </xdr:nvCxnSpPr>
      <xdr:spPr>
        <a:xfrm>
          <a:off x="8543160" y="31889520"/>
          <a:ext cx="130716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106</xdr:row>
      <xdr:rowOff>104400</xdr:rowOff>
    </xdr:from>
    <xdr:to>
      <xdr:col>8</xdr:col>
      <xdr:colOff>14400</xdr:colOff>
      <xdr:row>106</xdr:row>
      <xdr:rowOff>114480</xdr:rowOff>
    </xdr:to>
    <xdr:cxnSp>
      <xdr:nvCxnSpPr>
        <xdr:cNvPr id="696" name="Connecteur droit avec flèche 22"/>
        <xdr:cNvCxnSpPr/>
        <xdr:nvPr/>
      </xdr:nvCxnSpPr>
      <xdr:spPr>
        <a:xfrm>
          <a:off x="8568720" y="227930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106</xdr:row>
      <xdr:rowOff>132840</xdr:rowOff>
    </xdr:from>
    <xdr:to>
      <xdr:col>10</xdr:col>
      <xdr:colOff>13320</xdr:colOff>
      <xdr:row>106</xdr:row>
      <xdr:rowOff>133560</xdr:rowOff>
    </xdr:to>
    <xdr:cxnSp>
      <xdr:nvCxnSpPr>
        <xdr:cNvPr id="697" name="Connecteur droit avec flèche 23"/>
        <xdr:cNvCxnSpPr/>
        <xdr:nvPr/>
      </xdr:nvCxnSpPr>
      <xdr:spPr>
        <a:xfrm>
          <a:off x="11081160" y="2282148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57240</xdr:rowOff>
    </xdr:from>
    <xdr:to>
      <xdr:col>9</xdr:col>
      <xdr:colOff>965880</xdr:colOff>
      <xdr:row>140</xdr:row>
      <xdr:rowOff>105120</xdr:rowOff>
    </xdr:to>
    <xdr:cxnSp>
      <xdr:nvCxnSpPr>
        <xdr:cNvPr id="698" name="Connecteur droit avec flèche 24"/>
        <xdr:cNvCxnSpPr/>
        <xdr:nvPr/>
      </xdr:nvCxnSpPr>
      <xdr:spPr>
        <a:xfrm flipV="1">
          <a:off x="11043720" y="27317880"/>
          <a:ext cx="1207080" cy="19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699" name="Connecteur droit avec flèche 25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164</xdr:row>
      <xdr:rowOff>104760</xdr:rowOff>
    </xdr:from>
    <xdr:to>
      <xdr:col>10</xdr:col>
      <xdr:colOff>1800</xdr:colOff>
      <xdr:row>166</xdr:row>
      <xdr:rowOff>95040</xdr:rowOff>
    </xdr:to>
    <xdr:cxnSp>
      <xdr:nvCxnSpPr>
        <xdr:cNvPr id="700" name="Connecteur droit avec flèche 26"/>
        <xdr:cNvCxnSpPr/>
        <xdr:nvPr/>
      </xdr:nvCxnSpPr>
      <xdr:spPr>
        <a:xfrm>
          <a:off x="11284560" y="33842160"/>
          <a:ext cx="124632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178</xdr:row>
      <xdr:rowOff>94320</xdr:rowOff>
    </xdr:from>
    <xdr:to>
      <xdr:col>9</xdr:col>
      <xdr:colOff>1054440</xdr:colOff>
      <xdr:row>178</xdr:row>
      <xdr:rowOff>95040</xdr:rowOff>
    </xdr:to>
    <xdr:cxnSp>
      <xdr:nvCxnSpPr>
        <xdr:cNvPr id="701" name="Connecteur droit avec flèche 27"/>
        <xdr:cNvCxnSpPr/>
        <xdr:nvPr/>
      </xdr:nvCxnSpPr>
      <xdr:spPr>
        <a:xfrm flipV="1">
          <a:off x="11284200" y="364989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975960</xdr:colOff>
      <xdr:row>188</xdr:row>
      <xdr:rowOff>104400</xdr:rowOff>
    </xdr:from>
    <xdr:to>
      <xdr:col>3</xdr:col>
      <xdr:colOff>1003320</xdr:colOff>
      <xdr:row>227</xdr:row>
      <xdr:rowOff>104400</xdr:rowOff>
    </xdr:to>
    <xdr:cxnSp>
      <xdr:nvCxnSpPr>
        <xdr:cNvPr id="702" name="Connecteur droit avec flèche 28"/>
        <xdr:cNvCxnSpPr/>
        <xdr:nvPr/>
      </xdr:nvCxnSpPr>
      <xdr:spPr>
        <a:xfrm flipV="1">
          <a:off x="3031920" y="38413800"/>
          <a:ext cx="1055880" cy="7430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977040</xdr:colOff>
      <xdr:row>227</xdr:row>
      <xdr:rowOff>133200</xdr:rowOff>
    </xdr:from>
    <xdr:to>
      <xdr:col>4</xdr:col>
      <xdr:colOff>360</xdr:colOff>
      <xdr:row>236</xdr:row>
      <xdr:rowOff>133560</xdr:rowOff>
    </xdr:to>
    <xdr:cxnSp>
      <xdr:nvCxnSpPr>
        <xdr:cNvPr id="703" name="Connecteur droit avec flèche 29"/>
        <xdr:cNvCxnSpPr/>
        <xdr:nvPr/>
      </xdr:nvCxnSpPr>
      <xdr:spPr>
        <a:xfrm>
          <a:off x="3033000" y="45872280"/>
          <a:ext cx="1080000" cy="1715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188</xdr:row>
      <xdr:rowOff>95040</xdr:rowOff>
    </xdr:from>
    <xdr:to>
      <xdr:col>5</xdr:col>
      <xdr:colOff>991080</xdr:colOff>
      <xdr:row>188</xdr:row>
      <xdr:rowOff>95760</xdr:rowOff>
    </xdr:to>
    <xdr:cxnSp>
      <xdr:nvCxnSpPr>
        <xdr:cNvPr id="704" name="Connecteur droit avec flèche 30"/>
        <xdr:cNvCxnSpPr/>
        <xdr:nvPr/>
      </xdr:nvCxnSpPr>
      <xdr:spPr>
        <a:xfrm>
          <a:off x="5368680" y="3840444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318</xdr:row>
      <xdr:rowOff>114120</xdr:rowOff>
    </xdr:from>
    <xdr:to>
      <xdr:col>8</xdr:col>
      <xdr:colOff>26640</xdr:colOff>
      <xdr:row>318</xdr:row>
      <xdr:rowOff>114840</xdr:rowOff>
    </xdr:to>
    <xdr:cxnSp>
      <xdr:nvCxnSpPr>
        <xdr:cNvPr id="705" name="Connecteur droit avec flèche 31"/>
        <xdr:cNvCxnSpPr/>
        <xdr:nvPr/>
      </xdr:nvCxnSpPr>
      <xdr:spPr>
        <a:xfrm>
          <a:off x="8821800" y="6318864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228</xdr:row>
      <xdr:rowOff>104400</xdr:rowOff>
    </xdr:from>
    <xdr:to>
      <xdr:col>6</xdr:col>
      <xdr:colOff>39960</xdr:colOff>
      <xdr:row>236</xdr:row>
      <xdr:rowOff>66600</xdr:rowOff>
    </xdr:to>
    <xdr:cxnSp>
      <xdr:nvCxnSpPr>
        <xdr:cNvPr id="706" name="Connecteur droit avec flèche 32"/>
        <xdr:cNvCxnSpPr/>
        <xdr:nvPr/>
      </xdr:nvCxnSpPr>
      <xdr:spPr>
        <a:xfrm flipV="1">
          <a:off x="5572080" y="46033920"/>
          <a:ext cx="1449360" cy="1486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1434600</xdr:colOff>
      <xdr:row>236</xdr:row>
      <xdr:rowOff>95040</xdr:rowOff>
    </xdr:from>
    <xdr:to>
      <xdr:col>5</xdr:col>
      <xdr:colOff>1028520</xdr:colOff>
      <xdr:row>249</xdr:row>
      <xdr:rowOff>28080</xdr:rowOff>
    </xdr:to>
    <xdr:cxnSp>
      <xdr:nvCxnSpPr>
        <xdr:cNvPr id="707" name="Connecteur droit avec flèche 33"/>
        <xdr:cNvCxnSpPr/>
        <xdr:nvPr/>
      </xdr:nvCxnSpPr>
      <xdr:spPr>
        <a:xfrm>
          <a:off x="5546880" y="47548440"/>
          <a:ext cx="1434960" cy="24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210</xdr:row>
      <xdr:rowOff>152280</xdr:rowOff>
    </xdr:from>
    <xdr:to>
      <xdr:col>7</xdr:col>
      <xdr:colOff>1027800</xdr:colOff>
      <xdr:row>228</xdr:row>
      <xdr:rowOff>57240</xdr:rowOff>
    </xdr:to>
    <xdr:cxnSp>
      <xdr:nvCxnSpPr>
        <xdr:cNvPr id="708" name="Connecteur droit avec flèche 34"/>
        <xdr:cNvCxnSpPr/>
        <xdr:nvPr/>
      </xdr:nvCxnSpPr>
      <xdr:spPr>
        <a:xfrm flipV="1">
          <a:off x="8543160" y="42652800"/>
          <a:ext cx="1307160" cy="3334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56880</xdr:rowOff>
    </xdr:from>
    <xdr:to>
      <xdr:col>7</xdr:col>
      <xdr:colOff>1027800</xdr:colOff>
      <xdr:row>236</xdr:row>
      <xdr:rowOff>114840</xdr:rowOff>
    </xdr:to>
    <xdr:cxnSp>
      <xdr:nvCxnSpPr>
        <xdr:cNvPr id="709" name="Connecteur droit avec flèche 35"/>
        <xdr:cNvCxnSpPr/>
        <xdr:nvPr/>
      </xdr:nvCxnSpPr>
      <xdr:spPr>
        <a:xfrm>
          <a:off x="8543160" y="45986400"/>
          <a:ext cx="1307160" cy="1582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188</xdr:row>
      <xdr:rowOff>104760</xdr:rowOff>
    </xdr:from>
    <xdr:to>
      <xdr:col>8</xdr:col>
      <xdr:colOff>14400</xdr:colOff>
      <xdr:row>188</xdr:row>
      <xdr:rowOff>114840</xdr:rowOff>
    </xdr:to>
    <xdr:cxnSp>
      <xdr:nvCxnSpPr>
        <xdr:cNvPr id="710" name="Connecteur droit avec flèche 36"/>
        <xdr:cNvCxnSpPr/>
        <xdr:nvPr/>
      </xdr:nvCxnSpPr>
      <xdr:spPr>
        <a:xfrm>
          <a:off x="8568720" y="3841416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188</xdr:row>
      <xdr:rowOff>132840</xdr:rowOff>
    </xdr:from>
    <xdr:to>
      <xdr:col>10</xdr:col>
      <xdr:colOff>13320</xdr:colOff>
      <xdr:row>188</xdr:row>
      <xdr:rowOff>133560</xdr:rowOff>
    </xdr:to>
    <xdr:cxnSp>
      <xdr:nvCxnSpPr>
        <xdr:cNvPr id="711" name="Connecteur droit avec flèche 37"/>
        <xdr:cNvCxnSpPr/>
        <xdr:nvPr/>
      </xdr:nvCxnSpPr>
      <xdr:spPr>
        <a:xfrm>
          <a:off x="11081160" y="3844224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123120</xdr:rowOff>
    </xdr:from>
    <xdr:to>
      <xdr:col>9</xdr:col>
      <xdr:colOff>1029240</xdr:colOff>
      <xdr:row>236</xdr:row>
      <xdr:rowOff>105120</xdr:rowOff>
    </xdr:to>
    <xdr:cxnSp>
      <xdr:nvCxnSpPr>
        <xdr:cNvPr id="712" name="Connecteur droit avec flèche 38"/>
        <xdr:cNvCxnSpPr/>
        <xdr:nvPr/>
      </xdr:nvCxnSpPr>
      <xdr:spPr>
        <a:xfrm flipV="1">
          <a:off x="11284560" y="46052640"/>
          <a:ext cx="1029600" cy="1506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236</xdr:row>
      <xdr:rowOff>104760</xdr:rowOff>
    </xdr:from>
    <xdr:to>
      <xdr:col>10</xdr:col>
      <xdr:colOff>1800</xdr:colOff>
      <xdr:row>238</xdr:row>
      <xdr:rowOff>95040</xdr:rowOff>
    </xdr:to>
    <xdr:cxnSp>
      <xdr:nvCxnSpPr>
        <xdr:cNvPr id="713" name="Connecteur droit avec flèche 39"/>
        <xdr:cNvCxnSpPr/>
        <xdr:nvPr/>
      </xdr:nvCxnSpPr>
      <xdr:spPr>
        <a:xfrm>
          <a:off x="11284560" y="47558160"/>
          <a:ext cx="124632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139680</xdr:colOff>
      <xdr:row>318</xdr:row>
      <xdr:rowOff>114120</xdr:rowOff>
    </xdr:from>
    <xdr:to>
      <xdr:col>9</xdr:col>
      <xdr:colOff>979560</xdr:colOff>
      <xdr:row>318</xdr:row>
      <xdr:rowOff>124200</xdr:rowOff>
    </xdr:to>
    <xdr:cxnSp>
      <xdr:nvCxnSpPr>
        <xdr:cNvPr id="714" name="Connecteur droit avec flèche 40"/>
        <xdr:cNvCxnSpPr/>
        <xdr:nvPr/>
      </xdr:nvCxnSpPr>
      <xdr:spPr>
        <a:xfrm>
          <a:off x="11424240" y="63188640"/>
          <a:ext cx="840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927000</xdr:colOff>
      <xdr:row>258</xdr:row>
      <xdr:rowOff>152280</xdr:rowOff>
    </xdr:from>
    <xdr:to>
      <xdr:col>3</xdr:col>
      <xdr:colOff>966240</xdr:colOff>
      <xdr:row>287</xdr:row>
      <xdr:rowOff>190080</xdr:rowOff>
    </xdr:to>
    <xdr:cxnSp>
      <xdr:nvCxnSpPr>
        <xdr:cNvPr id="715" name="Connecteur droit avec flèche 41"/>
        <xdr:cNvCxnSpPr/>
        <xdr:nvPr/>
      </xdr:nvCxnSpPr>
      <xdr:spPr>
        <a:xfrm flipV="1">
          <a:off x="2982960" y="51796800"/>
          <a:ext cx="1067760" cy="55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288</xdr:row>
      <xdr:rowOff>114480</xdr:rowOff>
    </xdr:from>
    <xdr:to>
      <xdr:col>4</xdr:col>
      <xdr:colOff>2160</xdr:colOff>
      <xdr:row>298</xdr:row>
      <xdr:rowOff>133560</xdr:rowOff>
    </xdr:to>
    <xdr:cxnSp>
      <xdr:nvCxnSpPr>
        <xdr:cNvPr id="716" name="Connecteur droit avec flèche 42"/>
        <xdr:cNvCxnSpPr/>
        <xdr:nvPr/>
      </xdr:nvCxnSpPr>
      <xdr:spPr>
        <a:xfrm>
          <a:off x="2843280" y="57474000"/>
          <a:ext cx="1271520" cy="1924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258</xdr:row>
      <xdr:rowOff>95040</xdr:rowOff>
    </xdr:from>
    <xdr:to>
      <xdr:col>5</xdr:col>
      <xdr:colOff>991080</xdr:colOff>
      <xdr:row>258</xdr:row>
      <xdr:rowOff>95760</xdr:rowOff>
    </xdr:to>
    <xdr:cxnSp>
      <xdr:nvCxnSpPr>
        <xdr:cNvPr id="717" name="Connecteur droit avec flèche 43"/>
        <xdr:cNvCxnSpPr/>
        <xdr:nvPr/>
      </xdr:nvCxnSpPr>
      <xdr:spPr>
        <a:xfrm>
          <a:off x="5368680" y="5173956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1459440</xdr:colOff>
      <xdr:row>296</xdr:row>
      <xdr:rowOff>132480</xdr:rowOff>
    </xdr:from>
    <xdr:to>
      <xdr:col>5</xdr:col>
      <xdr:colOff>991080</xdr:colOff>
      <xdr:row>298</xdr:row>
      <xdr:rowOff>132840</xdr:rowOff>
    </xdr:to>
    <xdr:cxnSp>
      <xdr:nvCxnSpPr>
        <xdr:cNvPr id="718" name="Connecteur droit avec flèche 44"/>
        <xdr:cNvCxnSpPr/>
        <xdr:nvPr/>
      </xdr:nvCxnSpPr>
      <xdr:spPr>
        <a:xfrm flipV="1">
          <a:off x="5571720" y="59015880"/>
          <a:ext cx="137268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258</xdr:row>
      <xdr:rowOff>105120</xdr:rowOff>
    </xdr:from>
    <xdr:to>
      <xdr:col>8</xdr:col>
      <xdr:colOff>14400</xdr:colOff>
      <xdr:row>258</xdr:row>
      <xdr:rowOff>114840</xdr:rowOff>
    </xdr:to>
    <xdr:cxnSp>
      <xdr:nvCxnSpPr>
        <xdr:cNvPr id="719" name="Connecteur droit avec flèche 45"/>
        <xdr:cNvCxnSpPr/>
        <xdr:nvPr/>
      </xdr:nvCxnSpPr>
      <xdr:spPr>
        <a:xfrm>
          <a:off x="8568720" y="51749640"/>
          <a:ext cx="12960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258</xdr:row>
      <xdr:rowOff>132840</xdr:rowOff>
    </xdr:from>
    <xdr:to>
      <xdr:col>10</xdr:col>
      <xdr:colOff>13320</xdr:colOff>
      <xdr:row>258</xdr:row>
      <xdr:rowOff>133560</xdr:rowOff>
    </xdr:to>
    <xdr:cxnSp>
      <xdr:nvCxnSpPr>
        <xdr:cNvPr id="720" name="Connecteur droit avec flèche 46"/>
        <xdr:cNvCxnSpPr/>
        <xdr:nvPr/>
      </xdr:nvCxnSpPr>
      <xdr:spPr>
        <a:xfrm>
          <a:off x="11081160" y="5177736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70</xdr:row>
      <xdr:rowOff>27360</xdr:rowOff>
    </xdr:from>
    <xdr:to>
      <xdr:col>2</xdr:col>
      <xdr:colOff>1440</xdr:colOff>
      <xdr:row>179</xdr:row>
      <xdr:rowOff>19080</xdr:rowOff>
    </xdr:to>
    <xdr:cxnSp>
      <xdr:nvCxnSpPr>
        <xdr:cNvPr id="721" name="Connecteur droit avec flèche 47"/>
        <xdr:cNvCxnSpPr/>
        <xdr:nvPr/>
      </xdr:nvCxnSpPr>
      <xdr:spPr>
        <a:xfrm flipV="1">
          <a:off x="1028160" y="15858000"/>
          <a:ext cx="1029600" cy="20756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153</xdr:row>
      <xdr:rowOff>132480</xdr:rowOff>
    </xdr:from>
    <xdr:to>
      <xdr:col>2</xdr:col>
      <xdr:colOff>26640</xdr:colOff>
      <xdr:row>179</xdr:row>
      <xdr:rowOff>56880</xdr:rowOff>
    </xdr:to>
    <xdr:cxnSp>
      <xdr:nvCxnSpPr>
        <xdr:cNvPr id="722" name="Connecteur droit avec flèche 48"/>
        <xdr:cNvCxnSpPr/>
        <xdr:nvPr/>
      </xdr:nvCxnSpPr>
      <xdr:spPr>
        <a:xfrm flipV="1">
          <a:off x="1028160" y="31774680"/>
          <a:ext cx="1054800" cy="4877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179</xdr:row>
      <xdr:rowOff>152640</xdr:rowOff>
    </xdr:from>
    <xdr:to>
      <xdr:col>2</xdr:col>
      <xdr:colOff>89640</xdr:colOff>
      <xdr:row>227</xdr:row>
      <xdr:rowOff>19800</xdr:rowOff>
    </xdr:to>
    <xdr:cxnSp>
      <xdr:nvCxnSpPr>
        <xdr:cNvPr id="723" name="Connecteur droit avec flèche 49"/>
        <xdr:cNvCxnSpPr/>
        <xdr:nvPr/>
      </xdr:nvCxnSpPr>
      <xdr:spPr>
        <a:xfrm>
          <a:off x="1028160" y="36747720"/>
          <a:ext cx="1117800" cy="901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51120</xdr:colOff>
      <xdr:row>180</xdr:row>
      <xdr:rowOff>0</xdr:rowOff>
    </xdr:from>
    <xdr:to>
      <xdr:col>2</xdr:col>
      <xdr:colOff>52560</xdr:colOff>
      <xdr:row>288</xdr:row>
      <xdr:rowOff>19800</xdr:rowOff>
    </xdr:to>
    <xdr:cxnSp>
      <xdr:nvCxnSpPr>
        <xdr:cNvPr id="724" name="Connecteur droit avec flèche 50"/>
        <xdr:cNvCxnSpPr/>
        <xdr:nvPr/>
      </xdr:nvCxnSpPr>
      <xdr:spPr>
        <a:xfrm>
          <a:off x="1079280" y="36785520"/>
          <a:ext cx="1029600" cy="2059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178</xdr:row>
      <xdr:rowOff>114120</xdr:rowOff>
    </xdr:from>
    <xdr:to>
      <xdr:col>8</xdr:col>
      <xdr:colOff>26640</xdr:colOff>
      <xdr:row>178</xdr:row>
      <xdr:rowOff>114840</xdr:rowOff>
    </xdr:to>
    <xdr:cxnSp>
      <xdr:nvCxnSpPr>
        <xdr:cNvPr id="725" name="Connecteur droit avec flèche 51"/>
        <xdr:cNvCxnSpPr/>
        <xdr:nvPr/>
      </xdr:nvCxnSpPr>
      <xdr:spPr>
        <a:xfrm>
          <a:off x="8821800" y="365187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140</xdr:row>
      <xdr:rowOff>104760</xdr:rowOff>
    </xdr:from>
    <xdr:to>
      <xdr:col>7</xdr:col>
      <xdr:colOff>1027800</xdr:colOff>
      <xdr:row>154</xdr:row>
      <xdr:rowOff>57240</xdr:rowOff>
    </xdr:to>
    <xdr:cxnSp>
      <xdr:nvCxnSpPr>
        <xdr:cNvPr id="726" name="Connecteur droit avec flèche 52"/>
        <xdr:cNvCxnSpPr/>
        <xdr:nvPr/>
      </xdr:nvCxnSpPr>
      <xdr:spPr>
        <a:xfrm flipV="1">
          <a:off x="8543160" y="29270160"/>
          <a:ext cx="1307160" cy="262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56880</xdr:rowOff>
    </xdr:from>
    <xdr:to>
      <xdr:col>7</xdr:col>
      <xdr:colOff>1027800</xdr:colOff>
      <xdr:row>164</xdr:row>
      <xdr:rowOff>114840</xdr:rowOff>
    </xdr:to>
    <xdr:cxnSp>
      <xdr:nvCxnSpPr>
        <xdr:cNvPr id="727" name="Connecteur droit avec flèche 53"/>
        <xdr:cNvCxnSpPr/>
        <xdr:nvPr/>
      </xdr:nvCxnSpPr>
      <xdr:spPr>
        <a:xfrm>
          <a:off x="8543160" y="31889520"/>
          <a:ext cx="130716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106</xdr:row>
      <xdr:rowOff>104400</xdr:rowOff>
    </xdr:from>
    <xdr:to>
      <xdr:col>8</xdr:col>
      <xdr:colOff>14400</xdr:colOff>
      <xdr:row>106</xdr:row>
      <xdr:rowOff>114480</xdr:rowOff>
    </xdr:to>
    <xdr:cxnSp>
      <xdr:nvCxnSpPr>
        <xdr:cNvPr id="728" name="Connecteur droit avec flèche 54"/>
        <xdr:cNvCxnSpPr/>
        <xdr:nvPr/>
      </xdr:nvCxnSpPr>
      <xdr:spPr>
        <a:xfrm>
          <a:off x="8568720" y="227930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318</xdr:row>
      <xdr:rowOff>114120</xdr:rowOff>
    </xdr:from>
    <xdr:to>
      <xdr:col>8</xdr:col>
      <xdr:colOff>26640</xdr:colOff>
      <xdr:row>318</xdr:row>
      <xdr:rowOff>114840</xdr:rowOff>
    </xdr:to>
    <xdr:cxnSp>
      <xdr:nvCxnSpPr>
        <xdr:cNvPr id="729" name="Connecteur droit avec flèche 55"/>
        <xdr:cNvCxnSpPr/>
        <xdr:nvPr/>
      </xdr:nvCxnSpPr>
      <xdr:spPr>
        <a:xfrm>
          <a:off x="8821800" y="6318864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56880</xdr:rowOff>
    </xdr:from>
    <xdr:to>
      <xdr:col>7</xdr:col>
      <xdr:colOff>1027800</xdr:colOff>
      <xdr:row>236</xdr:row>
      <xdr:rowOff>114840</xdr:rowOff>
    </xdr:to>
    <xdr:cxnSp>
      <xdr:nvCxnSpPr>
        <xdr:cNvPr id="730" name="Connecteur droit avec flèche 56"/>
        <xdr:cNvCxnSpPr/>
        <xdr:nvPr/>
      </xdr:nvCxnSpPr>
      <xdr:spPr>
        <a:xfrm>
          <a:off x="8543160" y="45986400"/>
          <a:ext cx="1307160" cy="1582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188</xdr:row>
      <xdr:rowOff>104760</xdr:rowOff>
    </xdr:from>
    <xdr:to>
      <xdr:col>8</xdr:col>
      <xdr:colOff>14400</xdr:colOff>
      <xdr:row>188</xdr:row>
      <xdr:rowOff>114840</xdr:rowOff>
    </xdr:to>
    <xdr:cxnSp>
      <xdr:nvCxnSpPr>
        <xdr:cNvPr id="731" name="Connecteur droit avec flèche 57"/>
        <xdr:cNvCxnSpPr/>
        <xdr:nvPr/>
      </xdr:nvCxnSpPr>
      <xdr:spPr>
        <a:xfrm>
          <a:off x="8568720" y="3841416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258</xdr:row>
      <xdr:rowOff>105120</xdr:rowOff>
    </xdr:from>
    <xdr:to>
      <xdr:col>8</xdr:col>
      <xdr:colOff>14400</xdr:colOff>
      <xdr:row>258</xdr:row>
      <xdr:rowOff>114840</xdr:rowOff>
    </xdr:to>
    <xdr:cxnSp>
      <xdr:nvCxnSpPr>
        <xdr:cNvPr id="732" name="Connecteur droit avec flèche 58"/>
        <xdr:cNvCxnSpPr/>
        <xdr:nvPr/>
      </xdr:nvCxnSpPr>
      <xdr:spPr>
        <a:xfrm>
          <a:off x="8568720" y="51749640"/>
          <a:ext cx="12960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178</xdr:row>
      <xdr:rowOff>114120</xdr:rowOff>
    </xdr:from>
    <xdr:to>
      <xdr:col>8</xdr:col>
      <xdr:colOff>26640</xdr:colOff>
      <xdr:row>178</xdr:row>
      <xdr:rowOff>114840</xdr:rowOff>
    </xdr:to>
    <xdr:cxnSp>
      <xdr:nvCxnSpPr>
        <xdr:cNvPr id="733" name="Connecteur droit avec flèche 59"/>
        <xdr:cNvCxnSpPr/>
        <xdr:nvPr/>
      </xdr:nvCxnSpPr>
      <xdr:spPr>
        <a:xfrm>
          <a:off x="8821800" y="365187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56880</xdr:rowOff>
    </xdr:from>
    <xdr:to>
      <xdr:col>7</xdr:col>
      <xdr:colOff>1027800</xdr:colOff>
      <xdr:row>164</xdr:row>
      <xdr:rowOff>114840</xdr:rowOff>
    </xdr:to>
    <xdr:cxnSp>
      <xdr:nvCxnSpPr>
        <xdr:cNvPr id="734" name="Connecteur droit avec flèche 60"/>
        <xdr:cNvCxnSpPr/>
        <xdr:nvPr/>
      </xdr:nvCxnSpPr>
      <xdr:spPr>
        <a:xfrm>
          <a:off x="8543160" y="31889520"/>
          <a:ext cx="130716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318</xdr:row>
      <xdr:rowOff>114120</xdr:rowOff>
    </xdr:from>
    <xdr:to>
      <xdr:col>8</xdr:col>
      <xdr:colOff>26640</xdr:colOff>
      <xdr:row>318</xdr:row>
      <xdr:rowOff>114840</xdr:rowOff>
    </xdr:to>
    <xdr:cxnSp>
      <xdr:nvCxnSpPr>
        <xdr:cNvPr id="735" name="Connecteur droit avec flèche 61"/>
        <xdr:cNvCxnSpPr/>
        <xdr:nvPr/>
      </xdr:nvCxnSpPr>
      <xdr:spPr>
        <a:xfrm>
          <a:off x="8821800" y="6318864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56880</xdr:rowOff>
    </xdr:from>
    <xdr:to>
      <xdr:col>7</xdr:col>
      <xdr:colOff>1027800</xdr:colOff>
      <xdr:row>236</xdr:row>
      <xdr:rowOff>114840</xdr:rowOff>
    </xdr:to>
    <xdr:cxnSp>
      <xdr:nvCxnSpPr>
        <xdr:cNvPr id="736" name="Connecteur droit avec flèche 62"/>
        <xdr:cNvCxnSpPr/>
        <xdr:nvPr/>
      </xdr:nvCxnSpPr>
      <xdr:spPr>
        <a:xfrm>
          <a:off x="8543160" y="45986400"/>
          <a:ext cx="1307160" cy="1582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57240</xdr:rowOff>
    </xdr:from>
    <xdr:to>
      <xdr:col>9</xdr:col>
      <xdr:colOff>965880</xdr:colOff>
      <xdr:row>140</xdr:row>
      <xdr:rowOff>105120</xdr:rowOff>
    </xdr:to>
    <xdr:cxnSp>
      <xdr:nvCxnSpPr>
        <xdr:cNvPr id="737" name="Connecteur droit avec flèche 63"/>
        <xdr:cNvCxnSpPr/>
        <xdr:nvPr/>
      </xdr:nvCxnSpPr>
      <xdr:spPr>
        <a:xfrm flipV="1">
          <a:off x="11043720" y="27317880"/>
          <a:ext cx="1207080" cy="19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738" name="Connecteur droit avec flèche 64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123120</xdr:rowOff>
    </xdr:from>
    <xdr:to>
      <xdr:col>9</xdr:col>
      <xdr:colOff>1029240</xdr:colOff>
      <xdr:row>236</xdr:row>
      <xdr:rowOff>105120</xdr:rowOff>
    </xdr:to>
    <xdr:cxnSp>
      <xdr:nvCxnSpPr>
        <xdr:cNvPr id="739" name="Connecteur droit avec flèche 65"/>
        <xdr:cNvCxnSpPr/>
        <xdr:nvPr/>
      </xdr:nvCxnSpPr>
      <xdr:spPr>
        <a:xfrm flipV="1">
          <a:off x="11284560" y="46052640"/>
          <a:ext cx="1029600" cy="1506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1294560</xdr:colOff>
      <xdr:row>208</xdr:row>
      <xdr:rowOff>56520</xdr:rowOff>
    </xdr:from>
    <xdr:to>
      <xdr:col>9</xdr:col>
      <xdr:colOff>966240</xdr:colOff>
      <xdr:row>210</xdr:row>
      <xdr:rowOff>132840</xdr:rowOff>
    </xdr:to>
    <xdr:cxnSp>
      <xdr:nvCxnSpPr>
        <xdr:cNvPr id="740" name="Connecteur droit avec flèche 66"/>
        <xdr:cNvCxnSpPr/>
        <xdr:nvPr/>
      </xdr:nvCxnSpPr>
      <xdr:spPr>
        <a:xfrm flipV="1">
          <a:off x="11144520" y="42176160"/>
          <a:ext cx="1106640" cy="45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1319760</xdr:colOff>
      <xdr:row>210</xdr:row>
      <xdr:rowOff>142920</xdr:rowOff>
    </xdr:from>
    <xdr:to>
      <xdr:col>9</xdr:col>
      <xdr:colOff>966240</xdr:colOff>
      <xdr:row>218</xdr:row>
      <xdr:rowOff>133560</xdr:rowOff>
    </xdr:to>
    <xdr:cxnSp>
      <xdr:nvCxnSpPr>
        <xdr:cNvPr id="741" name="Connecteur droit avec flèche 67"/>
        <xdr:cNvCxnSpPr/>
        <xdr:nvPr/>
      </xdr:nvCxnSpPr>
      <xdr:spPr>
        <a:xfrm>
          <a:off x="11169720" y="42643440"/>
          <a:ext cx="1081440" cy="1514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123120</xdr:rowOff>
    </xdr:from>
    <xdr:to>
      <xdr:col>9</xdr:col>
      <xdr:colOff>1029240</xdr:colOff>
      <xdr:row>236</xdr:row>
      <xdr:rowOff>105120</xdr:rowOff>
    </xdr:to>
    <xdr:cxnSp>
      <xdr:nvCxnSpPr>
        <xdr:cNvPr id="742" name="Connecteur droit avec flèche 68"/>
        <xdr:cNvCxnSpPr/>
        <xdr:nvPr/>
      </xdr:nvCxnSpPr>
      <xdr:spPr>
        <a:xfrm flipV="1">
          <a:off x="11284560" y="46052640"/>
          <a:ext cx="1029600" cy="1506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1777680</xdr:colOff>
      <xdr:row>286</xdr:row>
      <xdr:rowOff>142560</xdr:rowOff>
    </xdr:from>
    <xdr:to>
      <xdr:col>8</xdr:col>
      <xdr:colOff>64440</xdr:colOff>
      <xdr:row>296</xdr:row>
      <xdr:rowOff>133200</xdr:rowOff>
    </xdr:to>
    <xdr:cxnSp>
      <xdr:nvCxnSpPr>
        <xdr:cNvPr id="743" name="Connecteur droit avec flèche 69"/>
        <xdr:cNvCxnSpPr/>
        <xdr:nvPr/>
      </xdr:nvCxnSpPr>
      <xdr:spPr>
        <a:xfrm flipV="1">
          <a:off x="8758800" y="57121200"/>
          <a:ext cx="1155960" cy="1895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57240</xdr:rowOff>
    </xdr:from>
    <xdr:to>
      <xdr:col>9</xdr:col>
      <xdr:colOff>965880</xdr:colOff>
      <xdr:row>140</xdr:row>
      <xdr:rowOff>105120</xdr:rowOff>
    </xdr:to>
    <xdr:cxnSp>
      <xdr:nvCxnSpPr>
        <xdr:cNvPr id="744" name="Connecteur droit avec flèche 70"/>
        <xdr:cNvCxnSpPr/>
        <xdr:nvPr/>
      </xdr:nvCxnSpPr>
      <xdr:spPr>
        <a:xfrm flipV="1">
          <a:off x="11043720" y="27317880"/>
          <a:ext cx="1207080" cy="19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745" name="Connecteur droit avec flèche 71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164</xdr:row>
      <xdr:rowOff>104760</xdr:rowOff>
    </xdr:from>
    <xdr:to>
      <xdr:col>10</xdr:col>
      <xdr:colOff>1800</xdr:colOff>
      <xdr:row>166</xdr:row>
      <xdr:rowOff>95040</xdr:rowOff>
    </xdr:to>
    <xdr:cxnSp>
      <xdr:nvCxnSpPr>
        <xdr:cNvPr id="746" name="Connecteur droit avec flèche 72"/>
        <xdr:cNvCxnSpPr/>
        <xdr:nvPr/>
      </xdr:nvCxnSpPr>
      <xdr:spPr>
        <a:xfrm>
          <a:off x="11284560" y="33842160"/>
          <a:ext cx="124632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57240</xdr:rowOff>
    </xdr:from>
    <xdr:to>
      <xdr:col>9</xdr:col>
      <xdr:colOff>965880</xdr:colOff>
      <xdr:row>140</xdr:row>
      <xdr:rowOff>105120</xdr:rowOff>
    </xdr:to>
    <xdr:cxnSp>
      <xdr:nvCxnSpPr>
        <xdr:cNvPr id="747" name="Connecteur droit avec flèche 73"/>
        <xdr:cNvCxnSpPr/>
        <xdr:nvPr/>
      </xdr:nvCxnSpPr>
      <xdr:spPr>
        <a:xfrm flipV="1">
          <a:off x="11043720" y="27317880"/>
          <a:ext cx="1207080" cy="19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748" name="Connecteur droit avec flèche 74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57240</xdr:rowOff>
    </xdr:from>
    <xdr:to>
      <xdr:col>9</xdr:col>
      <xdr:colOff>965880</xdr:colOff>
      <xdr:row>140</xdr:row>
      <xdr:rowOff>105120</xdr:rowOff>
    </xdr:to>
    <xdr:cxnSp>
      <xdr:nvCxnSpPr>
        <xdr:cNvPr id="749" name="Connecteur droit avec flèche 75"/>
        <xdr:cNvCxnSpPr/>
        <xdr:nvPr/>
      </xdr:nvCxnSpPr>
      <xdr:spPr>
        <a:xfrm flipV="1">
          <a:off x="11043720" y="27317880"/>
          <a:ext cx="1207080" cy="19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140</xdr:row>
      <xdr:rowOff>132840</xdr:rowOff>
    </xdr:from>
    <xdr:to>
      <xdr:col>9</xdr:col>
      <xdr:colOff>979200</xdr:colOff>
      <xdr:row>142</xdr:row>
      <xdr:rowOff>114480</xdr:rowOff>
    </xdr:to>
    <xdr:cxnSp>
      <xdr:nvCxnSpPr>
        <xdr:cNvPr id="750" name="Connecteur droit avec flèche 76"/>
        <xdr:cNvCxnSpPr/>
        <xdr:nvPr/>
      </xdr:nvCxnSpPr>
      <xdr:spPr>
        <a:xfrm>
          <a:off x="11081520" y="29298240"/>
          <a:ext cx="1182600" cy="363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751" name="Connecteur droit avec flèche 77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15</xdr:row>
      <xdr:rowOff>114120</xdr:rowOff>
    </xdr:from>
    <xdr:to>
      <xdr:col>12</xdr:col>
      <xdr:colOff>293040</xdr:colOff>
      <xdr:row>22</xdr:row>
      <xdr:rowOff>114480</xdr:rowOff>
    </xdr:to>
    <xdr:cxnSp>
      <xdr:nvCxnSpPr>
        <xdr:cNvPr id="752" name="Connecteur droit avec flèche 78"/>
        <xdr:cNvCxnSpPr/>
        <xdr:nvPr/>
      </xdr:nvCxnSpPr>
      <xdr:spPr>
        <a:xfrm flipV="1">
          <a:off x="13810680" y="5467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11</xdr:col>
      <xdr:colOff>38160</xdr:colOff>
      <xdr:row>94</xdr:row>
      <xdr:rowOff>104400</xdr:rowOff>
    </xdr:from>
    <xdr:to>
      <xdr:col>12</xdr:col>
      <xdr:colOff>1080</xdr:colOff>
      <xdr:row>94</xdr:row>
      <xdr:rowOff>114480</xdr:rowOff>
    </xdr:to>
    <xdr:cxnSp>
      <xdr:nvCxnSpPr>
        <xdr:cNvPr id="753" name="Connecteur droit avec flèche 79"/>
        <xdr:cNvCxnSpPr/>
        <xdr:nvPr/>
      </xdr:nvCxnSpPr>
      <xdr:spPr>
        <a:xfrm>
          <a:off x="14306040" y="20507040"/>
          <a:ext cx="991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46</xdr:row>
      <xdr:rowOff>114120</xdr:rowOff>
    </xdr:from>
    <xdr:to>
      <xdr:col>11</xdr:col>
      <xdr:colOff>941040</xdr:colOff>
      <xdr:row>46</xdr:row>
      <xdr:rowOff>114840</xdr:rowOff>
    </xdr:to>
    <xdr:cxnSp>
      <xdr:nvCxnSpPr>
        <xdr:cNvPr id="754" name="Connecteur droit avec flèche 80"/>
        <xdr:cNvCxnSpPr/>
        <xdr:nvPr/>
      </xdr:nvCxnSpPr>
      <xdr:spPr>
        <a:xfrm>
          <a:off x="13811040" y="11372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58</xdr:row>
      <xdr:rowOff>114120</xdr:rowOff>
    </xdr:from>
    <xdr:to>
      <xdr:col>11</xdr:col>
      <xdr:colOff>941040</xdr:colOff>
      <xdr:row>58</xdr:row>
      <xdr:rowOff>114840</xdr:rowOff>
    </xdr:to>
    <xdr:cxnSp>
      <xdr:nvCxnSpPr>
        <xdr:cNvPr id="755" name="Connecteur droit avec flèche 81"/>
        <xdr:cNvCxnSpPr/>
        <xdr:nvPr/>
      </xdr:nvCxnSpPr>
      <xdr:spPr>
        <a:xfrm>
          <a:off x="13811040" y="1365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1256400</xdr:colOff>
      <xdr:row>48</xdr:row>
      <xdr:rowOff>105120</xdr:rowOff>
    </xdr:from>
    <xdr:to>
      <xdr:col>9</xdr:col>
      <xdr:colOff>914400</xdr:colOff>
      <xdr:row>58</xdr:row>
      <xdr:rowOff>114840</xdr:rowOff>
    </xdr:to>
    <xdr:cxnSp>
      <xdr:nvCxnSpPr>
        <xdr:cNvPr id="756" name="Connecteur droit avec flèche 82"/>
        <xdr:cNvCxnSpPr/>
        <xdr:nvPr/>
      </xdr:nvCxnSpPr>
      <xdr:spPr>
        <a:xfrm>
          <a:off x="11106360" y="11744640"/>
          <a:ext cx="1092960" cy="1915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70</xdr:row>
      <xdr:rowOff>114120</xdr:rowOff>
    </xdr:from>
    <xdr:to>
      <xdr:col>11</xdr:col>
      <xdr:colOff>941040</xdr:colOff>
      <xdr:row>70</xdr:row>
      <xdr:rowOff>114840</xdr:rowOff>
    </xdr:to>
    <xdr:cxnSp>
      <xdr:nvCxnSpPr>
        <xdr:cNvPr id="757" name="Connecteur droit avec flèche 83"/>
        <xdr:cNvCxnSpPr/>
        <xdr:nvPr/>
      </xdr:nvCxnSpPr>
      <xdr:spPr>
        <a:xfrm>
          <a:off x="13811040" y="15944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82</xdr:row>
      <xdr:rowOff>114120</xdr:rowOff>
    </xdr:from>
    <xdr:to>
      <xdr:col>11</xdr:col>
      <xdr:colOff>941040</xdr:colOff>
      <xdr:row>82</xdr:row>
      <xdr:rowOff>114840</xdr:rowOff>
    </xdr:to>
    <xdr:cxnSp>
      <xdr:nvCxnSpPr>
        <xdr:cNvPr id="758" name="Connecteur droit avec flèche 84"/>
        <xdr:cNvCxnSpPr/>
        <xdr:nvPr/>
      </xdr:nvCxnSpPr>
      <xdr:spPr>
        <a:xfrm>
          <a:off x="13811040" y="18230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1358640</xdr:colOff>
      <xdr:row>70</xdr:row>
      <xdr:rowOff>104400</xdr:rowOff>
    </xdr:from>
    <xdr:to>
      <xdr:col>9</xdr:col>
      <xdr:colOff>1003320</xdr:colOff>
      <xdr:row>80</xdr:row>
      <xdr:rowOff>123840</xdr:rowOff>
    </xdr:to>
    <xdr:cxnSp>
      <xdr:nvCxnSpPr>
        <xdr:cNvPr id="759" name="Connecteur droit avec flèche 85"/>
        <xdr:cNvCxnSpPr/>
        <xdr:nvPr/>
      </xdr:nvCxnSpPr>
      <xdr:spPr>
        <a:xfrm flipV="1">
          <a:off x="11208600" y="15935040"/>
          <a:ext cx="1079640" cy="1924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978120</xdr:colOff>
      <xdr:row>321</xdr:row>
      <xdr:rowOff>105120</xdr:rowOff>
    </xdr:to>
    <xdr:cxnSp>
      <xdr:nvCxnSpPr>
        <xdr:cNvPr id="760" name="Connecteur droit avec flèche 86"/>
        <xdr:cNvCxnSpPr/>
        <xdr:nvPr/>
      </xdr:nvCxnSpPr>
      <xdr:spPr>
        <a:xfrm>
          <a:off x="1028160" y="36785520"/>
          <a:ext cx="978480" cy="26966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321</xdr:row>
      <xdr:rowOff>94680</xdr:rowOff>
    </xdr:from>
    <xdr:to>
      <xdr:col>5</xdr:col>
      <xdr:colOff>991080</xdr:colOff>
      <xdr:row>321</xdr:row>
      <xdr:rowOff>95400</xdr:rowOff>
    </xdr:to>
    <xdr:cxnSp>
      <xdr:nvCxnSpPr>
        <xdr:cNvPr id="761" name="Connecteur droit avec flèche 87"/>
        <xdr:cNvCxnSpPr/>
        <xdr:nvPr/>
      </xdr:nvCxnSpPr>
      <xdr:spPr>
        <a:xfrm>
          <a:off x="5368680" y="6374088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321</xdr:row>
      <xdr:rowOff>104400</xdr:rowOff>
    </xdr:from>
    <xdr:to>
      <xdr:col>8</xdr:col>
      <xdr:colOff>14400</xdr:colOff>
      <xdr:row>321</xdr:row>
      <xdr:rowOff>114480</xdr:rowOff>
    </xdr:to>
    <xdr:cxnSp>
      <xdr:nvCxnSpPr>
        <xdr:cNvPr id="762" name="Connecteur droit avec flèche 88"/>
        <xdr:cNvCxnSpPr/>
        <xdr:nvPr/>
      </xdr:nvCxnSpPr>
      <xdr:spPr>
        <a:xfrm>
          <a:off x="8568720" y="6375060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321</xdr:row>
      <xdr:rowOff>132840</xdr:rowOff>
    </xdr:from>
    <xdr:to>
      <xdr:col>10</xdr:col>
      <xdr:colOff>13320</xdr:colOff>
      <xdr:row>321</xdr:row>
      <xdr:rowOff>133560</xdr:rowOff>
    </xdr:to>
    <xdr:cxnSp>
      <xdr:nvCxnSpPr>
        <xdr:cNvPr id="763" name="Connecteur droit avec flèche 89"/>
        <xdr:cNvCxnSpPr/>
        <xdr:nvPr/>
      </xdr:nvCxnSpPr>
      <xdr:spPr>
        <a:xfrm>
          <a:off x="11081160" y="63779040"/>
          <a:ext cx="1461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321</xdr:row>
      <xdr:rowOff>104400</xdr:rowOff>
    </xdr:from>
    <xdr:to>
      <xdr:col>8</xdr:col>
      <xdr:colOff>14400</xdr:colOff>
      <xdr:row>321</xdr:row>
      <xdr:rowOff>114480</xdr:rowOff>
    </xdr:to>
    <xdr:cxnSp>
      <xdr:nvCxnSpPr>
        <xdr:cNvPr id="764" name="Connecteur droit avec flèche 90"/>
        <xdr:cNvCxnSpPr/>
        <xdr:nvPr/>
      </xdr:nvCxnSpPr>
      <xdr:spPr>
        <a:xfrm>
          <a:off x="8568720" y="6375060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875160</xdr:colOff>
      <xdr:row>321</xdr:row>
      <xdr:rowOff>95040</xdr:rowOff>
    </xdr:from>
    <xdr:to>
      <xdr:col>4</xdr:col>
      <xdr:colOff>1800</xdr:colOff>
      <xdr:row>321</xdr:row>
      <xdr:rowOff>114840</xdr:rowOff>
    </xdr:to>
    <xdr:cxnSp>
      <xdr:nvCxnSpPr>
        <xdr:cNvPr id="765" name="Connecteur droit avec flèche 91"/>
        <xdr:cNvCxnSpPr/>
        <xdr:nvPr/>
      </xdr:nvCxnSpPr>
      <xdr:spPr>
        <a:xfrm>
          <a:off x="2931120" y="63741240"/>
          <a:ext cx="11833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11</xdr:col>
      <xdr:colOff>38160</xdr:colOff>
      <xdr:row>178</xdr:row>
      <xdr:rowOff>104400</xdr:rowOff>
    </xdr:from>
    <xdr:to>
      <xdr:col>12</xdr:col>
      <xdr:colOff>1080</xdr:colOff>
      <xdr:row>178</xdr:row>
      <xdr:rowOff>114480</xdr:rowOff>
    </xdr:to>
    <xdr:cxnSp>
      <xdr:nvCxnSpPr>
        <xdr:cNvPr id="766" name="Connecteur droit avec flèche 92"/>
        <xdr:cNvCxnSpPr/>
        <xdr:nvPr/>
      </xdr:nvCxnSpPr>
      <xdr:spPr>
        <a:xfrm>
          <a:off x="14306040" y="36509040"/>
          <a:ext cx="991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106</xdr:row>
      <xdr:rowOff>114120</xdr:rowOff>
    </xdr:from>
    <xdr:to>
      <xdr:col>11</xdr:col>
      <xdr:colOff>941040</xdr:colOff>
      <xdr:row>106</xdr:row>
      <xdr:rowOff>114840</xdr:rowOff>
    </xdr:to>
    <xdr:cxnSp>
      <xdr:nvCxnSpPr>
        <xdr:cNvPr id="767" name="Connecteur droit avec flèche 93"/>
        <xdr:cNvCxnSpPr/>
        <xdr:nvPr/>
      </xdr:nvCxnSpPr>
      <xdr:spPr>
        <a:xfrm>
          <a:off x="13811040" y="22802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130</xdr:row>
      <xdr:rowOff>114120</xdr:rowOff>
    </xdr:from>
    <xdr:to>
      <xdr:col>11</xdr:col>
      <xdr:colOff>941040</xdr:colOff>
      <xdr:row>130</xdr:row>
      <xdr:rowOff>114840</xdr:rowOff>
    </xdr:to>
    <xdr:cxnSp>
      <xdr:nvCxnSpPr>
        <xdr:cNvPr id="768" name="Connecteur droit avec flèche 94"/>
        <xdr:cNvCxnSpPr/>
        <xdr:nvPr/>
      </xdr:nvCxnSpPr>
      <xdr:spPr>
        <a:xfrm>
          <a:off x="13811040" y="27374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142</xdr:row>
      <xdr:rowOff>114120</xdr:rowOff>
    </xdr:from>
    <xdr:to>
      <xdr:col>11</xdr:col>
      <xdr:colOff>941040</xdr:colOff>
      <xdr:row>142</xdr:row>
      <xdr:rowOff>114840</xdr:rowOff>
    </xdr:to>
    <xdr:cxnSp>
      <xdr:nvCxnSpPr>
        <xdr:cNvPr id="769" name="Connecteur droit avec flèche 95"/>
        <xdr:cNvCxnSpPr/>
        <xdr:nvPr/>
      </xdr:nvCxnSpPr>
      <xdr:spPr>
        <a:xfrm>
          <a:off x="13811040" y="29660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154</xdr:row>
      <xdr:rowOff>114120</xdr:rowOff>
    </xdr:from>
    <xdr:to>
      <xdr:col>11</xdr:col>
      <xdr:colOff>941040</xdr:colOff>
      <xdr:row>154</xdr:row>
      <xdr:rowOff>114840</xdr:rowOff>
    </xdr:to>
    <xdr:cxnSp>
      <xdr:nvCxnSpPr>
        <xdr:cNvPr id="770" name="Connecteur droit avec flèche 96"/>
        <xdr:cNvCxnSpPr/>
        <xdr:nvPr/>
      </xdr:nvCxnSpPr>
      <xdr:spPr>
        <a:xfrm>
          <a:off x="13811040" y="31946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1599480</xdr:colOff>
      <xdr:row>166</xdr:row>
      <xdr:rowOff>94680</xdr:rowOff>
    </xdr:from>
    <xdr:to>
      <xdr:col>11</xdr:col>
      <xdr:colOff>1027800</xdr:colOff>
      <xdr:row>166</xdr:row>
      <xdr:rowOff>104760</xdr:rowOff>
    </xdr:to>
    <xdr:cxnSp>
      <xdr:nvCxnSpPr>
        <xdr:cNvPr id="771" name="Connecteur droit avec flèche 97"/>
        <xdr:cNvCxnSpPr/>
        <xdr:nvPr/>
      </xdr:nvCxnSpPr>
      <xdr:spPr>
        <a:xfrm>
          <a:off x="14128200" y="34213320"/>
          <a:ext cx="1167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1319040</xdr:colOff>
      <xdr:row>321</xdr:row>
      <xdr:rowOff>104400</xdr:rowOff>
    </xdr:from>
    <xdr:to>
      <xdr:col>11</xdr:col>
      <xdr:colOff>965520</xdr:colOff>
      <xdr:row>321</xdr:row>
      <xdr:rowOff>105120</xdr:rowOff>
    </xdr:to>
    <xdr:cxnSp>
      <xdr:nvCxnSpPr>
        <xdr:cNvPr id="772" name="Connecteur droit avec flèche 98"/>
        <xdr:cNvCxnSpPr/>
        <xdr:nvPr/>
      </xdr:nvCxnSpPr>
      <xdr:spPr>
        <a:xfrm>
          <a:off x="13847760" y="63750600"/>
          <a:ext cx="1386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1611720</xdr:colOff>
      <xdr:row>318</xdr:row>
      <xdr:rowOff>114120</xdr:rowOff>
    </xdr:from>
    <xdr:to>
      <xdr:col>12</xdr:col>
      <xdr:colOff>360</xdr:colOff>
      <xdr:row>318</xdr:row>
      <xdr:rowOff>114840</xdr:rowOff>
    </xdr:to>
    <xdr:cxnSp>
      <xdr:nvCxnSpPr>
        <xdr:cNvPr id="773" name="Connecteur droit avec flèche 99"/>
        <xdr:cNvCxnSpPr/>
        <xdr:nvPr/>
      </xdr:nvCxnSpPr>
      <xdr:spPr>
        <a:xfrm>
          <a:off x="14140440" y="631886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188</xdr:row>
      <xdr:rowOff>114480</xdr:rowOff>
    </xdr:from>
    <xdr:to>
      <xdr:col>12</xdr:col>
      <xdr:colOff>178560</xdr:colOff>
      <xdr:row>188</xdr:row>
      <xdr:rowOff>133200</xdr:rowOff>
    </xdr:to>
    <xdr:cxnSp>
      <xdr:nvCxnSpPr>
        <xdr:cNvPr id="774" name="Connecteur droit avec flèche 100"/>
        <xdr:cNvCxnSpPr/>
        <xdr:nvPr/>
      </xdr:nvCxnSpPr>
      <xdr:spPr>
        <a:xfrm>
          <a:off x="13810680" y="38423880"/>
          <a:ext cx="166428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208</xdr:row>
      <xdr:rowOff>66600</xdr:rowOff>
    </xdr:from>
    <xdr:to>
      <xdr:col>12</xdr:col>
      <xdr:colOff>204120</xdr:colOff>
      <xdr:row>208</xdr:row>
      <xdr:rowOff>95040</xdr:rowOff>
    </xdr:to>
    <xdr:cxnSp>
      <xdr:nvCxnSpPr>
        <xdr:cNvPr id="775" name="Connecteur droit avec flèche 101"/>
        <xdr:cNvCxnSpPr/>
        <xdr:nvPr/>
      </xdr:nvCxnSpPr>
      <xdr:spPr>
        <a:xfrm flipV="1">
          <a:off x="13950360" y="42186240"/>
          <a:ext cx="155016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218</xdr:row>
      <xdr:rowOff>114480</xdr:rowOff>
    </xdr:from>
    <xdr:to>
      <xdr:col>11</xdr:col>
      <xdr:colOff>941040</xdr:colOff>
      <xdr:row>218</xdr:row>
      <xdr:rowOff>115200</xdr:rowOff>
    </xdr:to>
    <xdr:cxnSp>
      <xdr:nvCxnSpPr>
        <xdr:cNvPr id="776" name="Connecteur droit avec flèche 102"/>
        <xdr:cNvCxnSpPr/>
        <xdr:nvPr/>
      </xdr:nvCxnSpPr>
      <xdr:spPr>
        <a:xfrm>
          <a:off x="13811040" y="4413888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228</xdr:row>
      <xdr:rowOff>114120</xdr:rowOff>
    </xdr:from>
    <xdr:to>
      <xdr:col>11</xdr:col>
      <xdr:colOff>941040</xdr:colOff>
      <xdr:row>228</xdr:row>
      <xdr:rowOff>114840</xdr:rowOff>
    </xdr:to>
    <xdr:cxnSp>
      <xdr:nvCxnSpPr>
        <xdr:cNvPr id="777" name="Connecteur droit avec flèche 103"/>
        <xdr:cNvCxnSpPr/>
        <xdr:nvPr/>
      </xdr:nvCxnSpPr>
      <xdr:spPr>
        <a:xfrm>
          <a:off x="13811040" y="4604364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238</xdr:row>
      <xdr:rowOff>114120</xdr:rowOff>
    </xdr:from>
    <xdr:to>
      <xdr:col>11</xdr:col>
      <xdr:colOff>941040</xdr:colOff>
      <xdr:row>238</xdr:row>
      <xdr:rowOff>114840</xdr:rowOff>
    </xdr:to>
    <xdr:cxnSp>
      <xdr:nvCxnSpPr>
        <xdr:cNvPr id="778" name="Connecteur droit avec flèche 104"/>
        <xdr:cNvCxnSpPr/>
        <xdr:nvPr/>
      </xdr:nvCxnSpPr>
      <xdr:spPr>
        <a:xfrm>
          <a:off x="13811040" y="4794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258</xdr:row>
      <xdr:rowOff>114120</xdr:rowOff>
    </xdr:from>
    <xdr:to>
      <xdr:col>11</xdr:col>
      <xdr:colOff>941040</xdr:colOff>
      <xdr:row>258</xdr:row>
      <xdr:rowOff>114840</xdr:rowOff>
    </xdr:to>
    <xdr:cxnSp>
      <xdr:nvCxnSpPr>
        <xdr:cNvPr id="779" name="Connecteur droit avec flèche 105"/>
        <xdr:cNvCxnSpPr/>
        <xdr:nvPr/>
      </xdr:nvCxnSpPr>
      <xdr:spPr>
        <a:xfrm>
          <a:off x="13811040" y="5175864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1815840</xdr:colOff>
      <xdr:row>296</xdr:row>
      <xdr:rowOff>142920</xdr:rowOff>
    </xdr:from>
    <xdr:to>
      <xdr:col>7</xdr:col>
      <xdr:colOff>991080</xdr:colOff>
      <xdr:row>300</xdr:row>
      <xdr:rowOff>67320</xdr:rowOff>
    </xdr:to>
    <xdr:cxnSp>
      <xdr:nvCxnSpPr>
        <xdr:cNvPr id="780" name="Connecteur droit avec flèche 106"/>
        <xdr:cNvCxnSpPr/>
        <xdr:nvPr/>
      </xdr:nvCxnSpPr>
      <xdr:spPr>
        <a:xfrm>
          <a:off x="8796960" y="59026320"/>
          <a:ext cx="1016640" cy="686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1549440</xdr:colOff>
      <xdr:row>298</xdr:row>
      <xdr:rowOff>133200</xdr:rowOff>
    </xdr:from>
    <xdr:to>
      <xdr:col>5</xdr:col>
      <xdr:colOff>991440</xdr:colOff>
      <xdr:row>318</xdr:row>
      <xdr:rowOff>76320</xdr:rowOff>
    </xdr:to>
    <xdr:cxnSp>
      <xdr:nvCxnSpPr>
        <xdr:cNvPr id="781" name="Connecteur droit avec flèche 107"/>
        <xdr:cNvCxnSpPr/>
        <xdr:nvPr/>
      </xdr:nvCxnSpPr>
      <xdr:spPr>
        <a:xfrm>
          <a:off x="5661720" y="59397840"/>
          <a:ext cx="1283040" cy="37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248</xdr:row>
      <xdr:rowOff>114480</xdr:rowOff>
    </xdr:from>
    <xdr:to>
      <xdr:col>8</xdr:col>
      <xdr:colOff>26640</xdr:colOff>
      <xdr:row>248</xdr:row>
      <xdr:rowOff>115200</xdr:rowOff>
    </xdr:to>
    <xdr:cxnSp>
      <xdr:nvCxnSpPr>
        <xdr:cNvPr id="782" name="Connecteur droit avec flèche 108"/>
        <xdr:cNvCxnSpPr/>
        <xdr:nvPr/>
      </xdr:nvCxnSpPr>
      <xdr:spPr>
        <a:xfrm>
          <a:off x="8821800" y="4985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139680</xdr:colOff>
      <xdr:row>248</xdr:row>
      <xdr:rowOff>114480</xdr:rowOff>
    </xdr:from>
    <xdr:to>
      <xdr:col>9</xdr:col>
      <xdr:colOff>979560</xdr:colOff>
      <xdr:row>248</xdr:row>
      <xdr:rowOff>124560</xdr:rowOff>
    </xdr:to>
    <xdr:cxnSp>
      <xdr:nvCxnSpPr>
        <xdr:cNvPr id="783" name="Connecteur droit avec flèche 109"/>
        <xdr:cNvCxnSpPr/>
        <xdr:nvPr/>
      </xdr:nvCxnSpPr>
      <xdr:spPr>
        <a:xfrm>
          <a:off x="11424240" y="49853880"/>
          <a:ext cx="840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248</xdr:row>
      <xdr:rowOff>114480</xdr:rowOff>
    </xdr:from>
    <xdr:to>
      <xdr:col>8</xdr:col>
      <xdr:colOff>26640</xdr:colOff>
      <xdr:row>248</xdr:row>
      <xdr:rowOff>115200</xdr:rowOff>
    </xdr:to>
    <xdr:cxnSp>
      <xdr:nvCxnSpPr>
        <xdr:cNvPr id="784" name="Connecteur droit avec flèche 110"/>
        <xdr:cNvCxnSpPr/>
        <xdr:nvPr/>
      </xdr:nvCxnSpPr>
      <xdr:spPr>
        <a:xfrm>
          <a:off x="8821800" y="4985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248</xdr:row>
      <xdr:rowOff>114480</xdr:rowOff>
    </xdr:from>
    <xdr:to>
      <xdr:col>8</xdr:col>
      <xdr:colOff>26640</xdr:colOff>
      <xdr:row>248</xdr:row>
      <xdr:rowOff>115200</xdr:rowOff>
    </xdr:to>
    <xdr:cxnSp>
      <xdr:nvCxnSpPr>
        <xdr:cNvPr id="785" name="Connecteur droit avec flèche 111"/>
        <xdr:cNvCxnSpPr/>
        <xdr:nvPr/>
      </xdr:nvCxnSpPr>
      <xdr:spPr>
        <a:xfrm>
          <a:off x="8821800" y="4985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1460160</xdr:colOff>
      <xdr:row>248</xdr:row>
      <xdr:rowOff>104760</xdr:rowOff>
    </xdr:from>
    <xdr:to>
      <xdr:col>11</xdr:col>
      <xdr:colOff>965880</xdr:colOff>
      <xdr:row>248</xdr:row>
      <xdr:rowOff>114840</xdr:rowOff>
    </xdr:to>
    <xdr:cxnSp>
      <xdr:nvCxnSpPr>
        <xdr:cNvPr id="786" name="Connecteur droit avec flèche 112"/>
        <xdr:cNvCxnSpPr/>
        <xdr:nvPr/>
      </xdr:nvCxnSpPr>
      <xdr:spPr>
        <a:xfrm>
          <a:off x="13988880" y="49844160"/>
          <a:ext cx="1245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56880</xdr:rowOff>
    </xdr:from>
    <xdr:to>
      <xdr:col>9</xdr:col>
      <xdr:colOff>965880</xdr:colOff>
      <xdr:row>286</xdr:row>
      <xdr:rowOff>104400</xdr:rowOff>
    </xdr:to>
    <xdr:cxnSp>
      <xdr:nvCxnSpPr>
        <xdr:cNvPr id="787" name="Connecteur droit avec flèche 113"/>
        <xdr:cNvCxnSpPr/>
        <xdr:nvPr/>
      </xdr:nvCxnSpPr>
      <xdr:spPr>
        <a:xfrm flipV="1">
          <a:off x="11043720" y="55511280"/>
          <a:ext cx="1207080" cy="1572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300</xdr:row>
      <xdr:rowOff>105120</xdr:rowOff>
    </xdr:from>
    <xdr:to>
      <xdr:col>10</xdr:col>
      <xdr:colOff>1800</xdr:colOff>
      <xdr:row>308</xdr:row>
      <xdr:rowOff>95760</xdr:rowOff>
    </xdr:to>
    <xdr:cxnSp>
      <xdr:nvCxnSpPr>
        <xdr:cNvPr id="788" name="Connecteur droit avec flèche 114"/>
        <xdr:cNvCxnSpPr/>
        <xdr:nvPr/>
      </xdr:nvCxnSpPr>
      <xdr:spPr>
        <a:xfrm>
          <a:off x="11284560" y="59750640"/>
          <a:ext cx="1246320" cy="1514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56880</xdr:rowOff>
    </xdr:from>
    <xdr:to>
      <xdr:col>9</xdr:col>
      <xdr:colOff>965880</xdr:colOff>
      <xdr:row>286</xdr:row>
      <xdr:rowOff>104400</xdr:rowOff>
    </xdr:to>
    <xdr:cxnSp>
      <xdr:nvCxnSpPr>
        <xdr:cNvPr id="789" name="Connecteur droit avec flèche 115"/>
        <xdr:cNvCxnSpPr/>
        <xdr:nvPr/>
      </xdr:nvCxnSpPr>
      <xdr:spPr>
        <a:xfrm flipV="1">
          <a:off x="11043720" y="55511280"/>
          <a:ext cx="1207080" cy="1572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56880</xdr:rowOff>
    </xdr:from>
    <xdr:to>
      <xdr:col>9</xdr:col>
      <xdr:colOff>965880</xdr:colOff>
      <xdr:row>286</xdr:row>
      <xdr:rowOff>104400</xdr:rowOff>
    </xdr:to>
    <xdr:cxnSp>
      <xdr:nvCxnSpPr>
        <xdr:cNvPr id="790" name="Connecteur droit avec flèche 116"/>
        <xdr:cNvCxnSpPr/>
        <xdr:nvPr/>
      </xdr:nvCxnSpPr>
      <xdr:spPr>
        <a:xfrm flipV="1">
          <a:off x="11043720" y="55511280"/>
          <a:ext cx="1207080" cy="1572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286</xdr:row>
      <xdr:rowOff>104400</xdr:rowOff>
    </xdr:from>
    <xdr:to>
      <xdr:col>9</xdr:col>
      <xdr:colOff>965880</xdr:colOff>
      <xdr:row>288</xdr:row>
      <xdr:rowOff>133200</xdr:rowOff>
    </xdr:to>
    <xdr:cxnSp>
      <xdr:nvCxnSpPr>
        <xdr:cNvPr id="791" name="Connecteur droit avec flèche 117"/>
        <xdr:cNvCxnSpPr/>
        <xdr:nvPr/>
      </xdr:nvCxnSpPr>
      <xdr:spPr>
        <a:xfrm>
          <a:off x="11081160" y="57083040"/>
          <a:ext cx="1169640" cy="410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298</xdr:row>
      <xdr:rowOff>94680</xdr:rowOff>
    </xdr:from>
    <xdr:to>
      <xdr:col>9</xdr:col>
      <xdr:colOff>965880</xdr:colOff>
      <xdr:row>300</xdr:row>
      <xdr:rowOff>105120</xdr:rowOff>
    </xdr:to>
    <xdr:cxnSp>
      <xdr:nvCxnSpPr>
        <xdr:cNvPr id="792" name="Connecteur droit avec flèche 118"/>
        <xdr:cNvCxnSpPr/>
        <xdr:nvPr/>
      </xdr:nvCxnSpPr>
      <xdr:spPr>
        <a:xfrm flipV="1">
          <a:off x="11284200" y="59359320"/>
          <a:ext cx="966600" cy="391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278</xdr:row>
      <xdr:rowOff>114480</xdr:rowOff>
    </xdr:from>
    <xdr:to>
      <xdr:col>11</xdr:col>
      <xdr:colOff>941040</xdr:colOff>
      <xdr:row>278</xdr:row>
      <xdr:rowOff>115200</xdr:rowOff>
    </xdr:to>
    <xdr:cxnSp>
      <xdr:nvCxnSpPr>
        <xdr:cNvPr id="793" name="Connecteur droit avec flèche 119"/>
        <xdr:cNvCxnSpPr/>
        <xdr:nvPr/>
      </xdr:nvCxnSpPr>
      <xdr:spPr>
        <a:xfrm>
          <a:off x="13811040" y="5556888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288</xdr:row>
      <xdr:rowOff>114120</xdr:rowOff>
    </xdr:from>
    <xdr:to>
      <xdr:col>11</xdr:col>
      <xdr:colOff>941040</xdr:colOff>
      <xdr:row>288</xdr:row>
      <xdr:rowOff>114840</xdr:rowOff>
    </xdr:to>
    <xdr:cxnSp>
      <xdr:nvCxnSpPr>
        <xdr:cNvPr id="794" name="Connecteur droit avec flèche 120"/>
        <xdr:cNvCxnSpPr/>
        <xdr:nvPr/>
      </xdr:nvCxnSpPr>
      <xdr:spPr>
        <a:xfrm>
          <a:off x="13811040" y="5747364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1625040</xdr:colOff>
      <xdr:row>308</xdr:row>
      <xdr:rowOff>114480</xdr:rowOff>
    </xdr:from>
    <xdr:to>
      <xdr:col>11</xdr:col>
      <xdr:colOff>940680</xdr:colOff>
      <xdr:row>308</xdr:row>
      <xdr:rowOff>115200</xdr:rowOff>
    </xdr:to>
    <xdr:cxnSp>
      <xdr:nvCxnSpPr>
        <xdr:cNvPr id="795" name="Connecteur droit avec flèche 121"/>
        <xdr:cNvCxnSpPr/>
        <xdr:nvPr/>
      </xdr:nvCxnSpPr>
      <xdr:spPr>
        <a:xfrm>
          <a:off x="14153760" y="6128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1294200</xdr:colOff>
      <xdr:row>19</xdr:row>
      <xdr:rowOff>95040</xdr:rowOff>
    </xdr:from>
    <xdr:to>
      <xdr:col>12</xdr:col>
      <xdr:colOff>64440</xdr:colOff>
      <xdr:row>22</xdr:row>
      <xdr:rowOff>114120</xdr:rowOff>
    </xdr:to>
    <xdr:cxnSp>
      <xdr:nvCxnSpPr>
        <xdr:cNvPr id="796" name="Connecteur droit avec flèche 122"/>
        <xdr:cNvCxnSpPr/>
        <xdr:nvPr/>
      </xdr:nvCxnSpPr>
      <xdr:spPr>
        <a:xfrm flipV="1">
          <a:off x="13822920" y="6210000"/>
          <a:ext cx="1537920" cy="591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20</xdr:row>
      <xdr:rowOff>94680</xdr:rowOff>
    </xdr:from>
    <xdr:to>
      <xdr:col>12</xdr:col>
      <xdr:colOff>255240</xdr:colOff>
      <xdr:row>22</xdr:row>
      <xdr:rowOff>151920</xdr:rowOff>
    </xdr:to>
    <xdr:cxnSp>
      <xdr:nvCxnSpPr>
        <xdr:cNvPr id="797" name="Connecteur droit avec flèche 123"/>
        <xdr:cNvCxnSpPr/>
        <xdr:nvPr/>
      </xdr:nvCxnSpPr>
      <xdr:spPr>
        <a:xfrm flipV="1">
          <a:off x="13861800" y="6400080"/>
          <a:ext cx="168984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22</xdr:row>
      <xdr:rowOff>104400</xdr:rowOff>
    </xdr:from>
    <xdr:to>
      <xdr:col>12</xdr:col>
      <xdr:colOff>115560</xdr:colOff>
      <xdr:row>22</xdr:row>
      <xdr:rowOff>142920</xdr:rowOff>
    </xdr:to>
    <xdr:cxnSp>
      <xdr:nvCxnSpPr>
        <xdr:cNvPr id="798" name="Connecteur droit avec flèche 124"/>
        <xdr:cNvCxnSpPr/>
        <xdr:nvPr/>
      </xdr:nvCxnSpPr>
      <xdr:spPr>
        <a:xfrm flipV="1">
          <a:off x="13899240" y="6791040"/>
          <a:ext cx="15127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13</xdr:row>
      <xdr:rowOff>66600</xdr:rowOff>
    </xdr:from>
    <xdr:to>
      <xdr:col>14</xdr:col>
      <xdr:colOff>77760</xdr:colOff>
      <xdr:row>15</xdr:row>
      <xdr:rowOff>104760</xdr:rowOff>
    </xdr:to>
    <xdr:cxnSp>
      <xdr:nvCxnSpPr>
        <xdr:cNvPr id="799" name="Connecteur droit avec flèche 125"/>
        <xdr:cNvCxnSpPr/>
        <xdr:nvPr/>
      </xdr:nvCxnSpPr>
      <xdr:spPr>
        <a:xfrm flipV="1">
          <a:off x="16146360" y="5038560"/>
          <a:ext cx="12837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</xdr:row>
      <xdr:rowOff>104400</xdr:rowOff>
    </xdr:from>
    <xdr:to>
      <xdr:col>13</xdr:col>
      <xdr:colOff>991080</xdr:colOff>
      <xdr:row>15</xdr:row>
      <xdr:rowOff>114480</xdr:rowOff>
    </xdr:to>
    <xdr:cxnSp>
      <xdr:nvCxnSpPr>
        <xdr:cNvPr id="800" name="Connecteur droit avec flèche 126"/>
        <xdr:cNvCxnSpPr/>
        <xdr:nvPr/>
      </xdr:nvCxnSpPr>
      <xdr:spPr>
        <a:xfrm>
          <a:off x="16094520" y="5457600"/>
          <a:ext cx="1220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17</xdr:row>
      <xdr:rowOff>104040</xdr:rowOff>
    </xdr:from>
    <xdr:to>
      <xdr:col>13</xdr:col>
      <xdr:colOff>991440</xdr:colOff>
      <xdr:row>19</xdr:row>
      <xdr:rowOff>104760</xdr:rowOff>
    </xdr:to>
    <xdr:cxnSp>
      <xdr:nvCxnSpPr>
        <xdr:cNvPr id="801" name="Connecteur droit avec flèche 127"/>
        <xdr:cNvCxnSpPr/>
        <xdr:nvPr/>
      </xdr:nvCxnSpPr>
      <xdr:spPr>
        <a:xfrm flipV="1">
          <a:off x="15943320" y="5838120"/>
          <a:ext cx="137232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22</xdr:row>
      <xdr:rowOff>94680</xdr:rowOff>
    </xdr:from>
    <xdr:to>
      <xdr:col>13</xdr:col>
      <xdr:colOff>978480</xdr:colOff>
      <xdr:row>22</xdr:row>
      <xdr:rowOff>104760</xdr:rowOff>
    </xdr:to>
    <xdr:cxnSp>
      <xdr:nvCxnSpPr>
        <xdr:cNvPr id="802" name="Connecteur droit avec flèche 128"/>
        <xdr:cNvCxnSpPr/>
        <xdr:nvPr/>
      </xdr:nvCxnSpPr>
      <xdr:spPr>
        <a:xfrm>
          <a:off x="16108200" y="6781320"/>
          <a:ext cx="11944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912960</xdr:colOff>
      <xdr:row>20</xdr:row>
      <xdr:rowOff>95040</xdr:rowOff>
    </xdr:from>
    <xdr:to>
      <xdr:col>13</xdr:col>
      <xdr:colOff>991080</xdr:colOff>
      <xdr:row>20</xdr:row>
      <xdr:rowOff>95760</xdr:rowOff>
    </xdr:to>
    <xdr:cxnSp>
      <xdr:nvCxnSpPr>
        <xdr:cNvPr id="803" name="Connecteur droit avec flèche 129"/>
        <xdr:cNvCxnSpPr/>
        <xdr:nvPr/>
      </xdr:nvCxnSpPr>
      <xdr:spPr>
        <a:xfrm>
          <a:off x="16209000" y="6400440"/>
          <a:ext cx="1106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19</xdr:row>
      <xdr:rowOff>75600</xdr:rowOff>
    </xdr:from>
    <xdr:to>
      <xdr:col>13</xdr:col>
      <xdr:colOff>953280</xdr:colOff>
      <xdr:row>19</xdr:row>
      <xdr:rowOff>105120</xdr:rowOff>
    </xdr:to>
    <xdr:cxnSp>
      <xdr:nvCxnSpPr>
        <xdr:cNvPr id="804" name="Connecteur droit avec flèche 130"/>
        <xdr:cNvCxnSpPr/>
        <xdr:nvPr/>
      </xdr:nvCxnSpPr>
      <xdr:spPr>
        <a:xfrm>
          <a:off x="16006680" y="6190560"/>
          <a:ext cx="127080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21</xdr:row>
      <xdr:rowOff>141840</xdr:rowOff>
    </xdr:from>
    <xdr:to>
      <xdr:col>13</xdr:col>
      <xdr:colOff>1016280</xdr:colOff>
      <xdr:row>22</xdr:row>
      <xdr:rowOff>94680</xdr:rowOff>
    </xdr:to>
    <xdr:cxnSp>
      <xdr:nvCxnSpPr>
        <xdr:cNvPr id="805" name="Connecteur droit avec flèche 131"/>
        <xdr:cNvCxnSpPr/>
        <xdr:nvPr/>
      </xdr:nvCxnSpPr>
      <xdr:spPr>
        <a:xfrm flipV="1">
          <a:off x="16108200" y="6638040"/>
          <a:ext cx="12322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13</xdr:row>
      <xdr:rowOff>66600</xdr:rowOff>
    </xdr:from>
    <xdr:to>
      <xdr:col>16</xdr:col>
      <xdr:colOff>102600</xdr:colOff>
      <xdr:row>13</xdr:row>
      <xdr:rowOff>95400</xdr:rowOff>
    </xdr:to>
    <xdr:cxnSp>
      <xdr:nvCxnSpPr>
        <xdr:cNvPr id="806" name="Connecteur droit avec flèche 132"/>
        <xdr:cNvCxnSpPr/>
        <xdr:nvPr/>
      </xdr:nvCxnSpPr>
      <xdr:spPr>
        <a:xfrm>
          <a:off x="18316800" y="5038560"/>
          <a:ext cx="11944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17</xdr:row>
      <xdr:rowOff>95040</xdr:rowOff>
    </xdr:from>
    <xdr:to>
      <xdr:col>16</xdr:col>
      <xdr:colOff>14040</xdr:colOff>
      <xdr:row>17</xdr:row>
      <xdr:rowOff>95760</xdr:rowOff>
    </xdr:to>
    <xdr:cxnSp>
      <xdr:nvCxnSpPr>
        <xdr:cNvPr id="807" name="Connecteur droit avec flèche 133"/>
        <xdr:cNvCxnSpPr/>
        <xdr:nvPr/>
      </xdr:nvCxnSpPr>
      <xdr:spPr>
        <a:xfrm>
          <a:off x="18278640" y="5829120"/>
          <a:ext cx="11440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15</xdr:row>
      <xdr:rowOff>94680</xdr:rowOff>
    </xdr:from>
    <xdr:to>
      <xdr:col>16</xdr:col>
      <xdr:colOff>114840</xdr:colOff>
      <xdr:row>15</xdr:row>
      <xdr:rowOff>95400</xdr:rowOff>
    </xdr:to>
    <xdr:cxnSp>
      <xdr:nvCxnSpPr>
        <xdr:cNvPr id="808" name="Connecteur droit avec flèche 134"/>
        <xdr:cNvCxnSpPr/>
        <xdr:nvPr/>
      </xdr:nvCxnSpPr>
      <xdr:spPr>
        <a:xfrm>
          <a:off x="18366840" y="544788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19</xdr:row>
      <xdr:rowOff>95040</xdr:rowOff>
    </xdr:from>
    <xdr:to>
      <xdr:col>16</xdr:col>
      <xdr:colOff>114840</xdr:colOff>
      <xdr:row>19</xdr:row>
      <xdr:rowOff>95760</xdr:rowOff>
    </xdr:to>
    <xdr:cxnSp>
      <xdr:nvCxnSpPr>
        <xdr:cNvPr id="809" name="Connecteur droit avec flèche 135"/>
        <xdr:cNvCxnSpPr/>
        <xdr:nvPr/>
      </xdr:nvCxnSpPr>
      <xdr:spPr>
        <a:xfrm>
          <a:off x="18341640" y="621000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21</xdr:row>
      <xdr:rowOff>94680</xdr:rowOff>
    </xdr:from>
    <xdr:to>
      <xdr:col>16</xdr:col>
      <xdr:colOff>39240</xdr:colOff>
      <xdr:row>21</xdr:row>
      <xdr:rowOff>95400</xdr:rowOff>
    </xdr:to>
    <xdr:cxnSp>
      <xdr:nvCxnSpPr>
        <xdr:cNvPr id="810" name="Connecteur droit avec flèche 136"/>
        <xdr:cNvCxnSpPr/>
        <xdr:nvPr/>
      </xdr:nvCxnSpPr>
      <xdr:spPr>
        <a:xfrm>
          <a:off x="18278280" y="65908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22</xdr:row>
      <xdr:rowOff>94680</xdr:rowOff>
    </xdr:from>
    <xdr:to>
      <xdr:col>16</xdr:col>
      <xdr:colOff>14040</xdr:colOff>
      <xdr:row>22</xdr:row>
      <xdr:rowOff>95400</xdr:rowOff>
    </xdr:to>
    <xdr:cxnSp>
      <xdr:nvCxnSpPr>
        <xdr:cNvPr id="811" name="Connecteur droit avec flèche 137"/>
        <xdr:cNvCxnSpPr/>
        <xdr:nvPr/>
      </xdr:nvCxnSpPr>
      <xdr:spPr>
        <a:xfrm>
          <a:off x="18278640" y="6781320"/>
          <a:ext cx="11440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875160</xdr:colOff>
      <xdr:row>20</xdr:row>
      <xdr:rowOff>95040</xdr:rowOff>
    </xdr:from>
    <xdr:to>
      <xdr:col>15</xdr:col>
      <xdr:colOff>1004040</xdr:colOff>
      <xdr:row>20</xdr:row>
      <xdr:rowOff>95760</xdr:rowOff>
    </xdr:to>
    <xdr:cxnSp>
      <xdr:nvCxnSpPr>
        <xdr:cNvPr id="812" name="Connecteur droit avec flèche 138"/>
        <xdr:cNvCxnSpPr/>
        <xdr:nvPr/>
      </xdr:nvCxnSpPr>
      <xdr:spPr>
        <a:xfrm>
          <a:off x="18227160" y="64004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12</xdr:row>
      <xdr:rowOff>94680</xdr:rowOff>
    </xdr:from>
    <xdr:to>
      <xdr:col>16</xdr:col>
      <xdr:colOff>65160</xdr:colOff>
      <xdr:row>13</xdr:row>
      <xdr:rowOff>56880</xdr:rowOff>
    </xdr:to>
    <xdr:cxnSp>
      <xdr:nvCxnSpPr>
        <xdr:cNvPr id="813" name="Connecteur droit avec flèche 139"/>
        <xdr:cNvCxnSpPr/>
        <xdr:nvPr/>
      </xdr:nvCxnSpPr>
      <xdr:spPr>
        <a:xfrm flipV="1">
          <a:off x="18316800" y="4876200"/>
          <a:ext cx="115704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14</xdr:row>
      <xdr:rowOff>104760</xdr:rowOff>
    </xdr:from>
    <xdr:to>
      <xdr:col>16</xdr:col>
      <xdr:colOff>114840</xdr:colOff>
      <xdr:row>15</xdr:row>
      <xdr:rowOff>75600</xdr:rowOff>
    </xdr:to>
    <xdr:cxnSp>
      <xdr:nvCxnSpPr>
        <xdr:cNvPr id="814" name="Connecteur droit avec flèche 140"/>
        <xdr:cNvCxnSpPr/>
        <xdr:nvPr/>
      </xdr:nvCxnSpPr>
      <xdr:spPr>
        <a:xfrm flipV="1">
          <a:off x="18366840" y="5267160"/>
          <a:ext cx="115668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16</xdr:row>
      <xdr:rowOff>104040</xdr:rowOff>
    </xdr:from>
    <xdr:to>
      <xdr:col>16</xdr:col>
      <xdr:colOff>51840</xdr:colOff>
      <xdr:row>17</xdr:row>
      <xdr:rowOff>75600</xdr:rowOff>
    </xdr:to>
    <xdr:cxnSp>
      <xdr:nvCxnSpPr>
        <xdr:cNvPr id="815" name="Connecteur droit avec flèche 141"/>
        <xdr:cNvCxnSpPr/>
        <xdr:nvPr/>
      </xdr:nvCxnSpPr>
      <xdr:spPr>
        <a:xfrm flipV="1">
          <a:off x="18253080" y="5647680"/>
          <a:ext cx="12074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18</xdr:row>
      <xdr:rowOff>104400</xdr:rowOff>
    </xdr:from>
    <xdr:to>
      <xdr:col>16</xdr:col>
      <xdr:colOff>153720</xdr:colOff>
      <xdr:row>19</xdr:row>
      <xdr:rowOff>66600</xdr:rowOff>
    </xdr:to>
    <xdr:cxnSp>
      <xdr:nvCxnSpPr>
        <xdr:cNvPr id="816" name="Connecteur droit avec flèche 142"/>
        <xdr:cNvCxnSpPr/>
        <xdr:nvPr/>
      </xdr:nvCxnSpPr>
      <xdr:spPr>
        <a:xfrm flipV="1">
          <a:off x="18329040" y="6028920"/>
          <a:ext cx="123336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1446480</xdr:colOff>
      <xdr:row>39</xdr:row>
      <xdr:rowOff>104040</xdr:rowOff>
    </xdr:from>
    <xdr:to>
      <xdr:col>12</xdr:col>
      <xdr:colOff>457560</xdr:colOff>
      <xdr:row>46</xdr:row>
      <xdr:rowOff>94680</xdr:rowOff>
    </xdr:to>
    <xdr:cxnSp>
      <xdr:nvCxnSpPr>
        <xdr:cNvPr id="817" name="Connecteur droit avec flèche 143"/>
        <xdr:cNvCxnSpPr/>
        <xdr:nvPr/>
      </xdr:nvCxnSpPr>
      <xdr:spPr>
        <a:xfrm flipV="1">
          <a:off x="13975200" y="10029240"/>
          <a:ext cx="177876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1460520</xdr:colOff>
      <xdr:row>43</xdr:row>
      <xdr:rowOff>66600</xdr:rowOff>
    </xdr:from>
    <xdr:to>
      <xdr:col>12</xdr:col>
      <xdr:colOff>217080</xdr:colOff>
      <xdr:row>46</xdr:row>
      <xdr:rowOff>95040</xdr:rowOff>
    </xdr:to>
    <xdr:cxnSp>
      <xdr:nvCxnSpPr>
        <xdr:cNvPr id="818" name="Connecteur droit avec flèche 144"/>
        <xdr:cNvCxnSpPr/>
        <xdr:nvPr/>
      </xdr:nvCxnSpPr>
      <xdr:spPr>
        <a:xfrm flipV="1">
          <a:off x="13989240" y="10753560"/>
          <a:ext cx="1524240" cy="60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1497600</xdr:colOff>
      <xdr:row>44</xdr:row>
      <xdr:rowOff>75600</xdr:rowOff>
    </xdr:from>
    <xdr:to>
      <xdr:col>12</xdr:col>
      <xdr:colOff>419400</xdr:colOff>
      <xdr:row>46</xdr:row>
      <xdr:rowOff>133200</xdr:rowOff>
    </xdr:to>
    <xdr:cxnSp>
      <xdr:nvCxnSpPr>
        <xdr:cNvPr id="819" name="Connecteur droit avec flèche 145"/>
        <xdr:cNvCxnSpPr/>
        <xdr:nvPr/>
      </xdr:nvCxnSpPr>
      <xdr:spPr>
        <a:xfrm flipV="1">
          <a:off x="14026320" y="10953000"/>
          <a:ext cx="168948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1509840</xdr:colOff>
      <xdr:row>46</xdr:row>
      <xdr:rowOff>94680</xdr:rowOff>
    </xdr:from>
    <xdr:to>
      <xdr:col>12</xdr:col>
      <xdr:colOff>267120</xdr:colOff>
      <xdr:row>46</xdr:row>
      <xdr:rowOff>133200</xdr:rowOff>
    </xdr:to>
    <xdr:cxnSp>
      <xdr:nvCxnSpPr>
        <xdr:cNvPr id="820" name="Connecteur droit avec flèche 146"/>
        <xdr:cNvCxnSpPr/>
        <xdr:nvPr/>
      </xdr:nvCxnSpPr>
      <xdr:spPr>
        <a:xfrm flipV="1">
          <a:off x="14038560" y="11353320"/>
          <a:ext cx="152496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1014480</xdr:colOff>
      <xdr:row>37</xdr:row>
      <xdr:rowOff>56880</xdr:rowOff>
    </xdr:from>
    <xdr:to>
      <xdr:col>14</xdr:col>
      <xdr:colOff>229680</xdr:colOff>
      <xdr:row>39</xdr:row>
      <xdr:rowOff>95040</xdr:rowOff>
    </xdr:to>
    <xdr:cxnSp>
      <xdr:nvCxnSpPr>
        <xdr:cNvPr id="821" name="Connecteur droit avec flèche 147"/>
        <xdr:cNvCxnSpPr/>
        <xdr:nvPr/>
      </xdr:nvCxnSpPr>
      <xdr:spPr>
        <a:xfrm flipV="1">
          <a:off x="16310520" y="9600840"/>
          <a:ext cx="12715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964440</xdr:colOff>
      <xdr:row>39</xdr:row>
      <xdr:rowOff>94680</xdr:rowOff>
    </xdr:from>
    <xdr:to>
      <xdr:col>14</xdr:col>
      <xdr:colOff>127440</xdr:colOff>
      <xdr:row>39</xdr:row>
      <xdr:rowOff>104760</xdr:rowOff>
    </xdr:to>
    <xdr:cxnSp>
      <xdr:nvCxnSpPr>
        <xdr:cNvPr id="822" name="Connecteur droit avec flèche 148"/>
        <xdr:cNvCxnSpPr/>
        <xdr:nvPr/>
      </xdr:nvCxnSpPr>
      <xdr:spPr>
        <a:xfrm>
          <a:off x="16260480" y="10019880"/>
          <a:ext cx="12193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798840</xdr:colOff>
      <xdr:row>41</xdr:row>
      <xdr:rowOff>95040</xdr:rowOff>
    </xdr:from>
    <xdr:to>
      <xdr:col>14</xdr:col>
      <xdr:colOff>127800</xdr:colOff>
      <xdr:row>43</xdr:row>
      <xdr:rowOff>95400</xdr:rowOff>
    </xdr:to>
    <xdr:cxnSp>
      <xdr:nvCxnSpPr>
        <xdr:cNvPr id="823" name="Connecteur droit avec flèche 149"/>
        <xdr:cNvCxnSpPr/>
        <xdr:nvPr/>
      </xdr:nvCxnSpPr>
      <xdr:spPr>
        <a:xfrm flipV="1">
          <a:off x="16094880" y="10401120"/>
          <a:ext cx="13852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46</xdr:row>
      <xdr:rowOff>75600</xdr:rowOff>
    </xdr:from>
    <xdr:to>
      <xdr:col>14</xdr:col>
      <xdr:colOff>102600</xdr:colOff>
      <xdr:row>46</xdr:row>
      <xdr:rowOff>95040</xdr:rowOff>
    </xdr:to>
    <xdr:cxnSp>
      <xdr:nvCxnSpPr>
        <xdr:cNvPr id="824" name="Connecteur droit avec flèche 150"/>
        <xdr:cNvCxnSpPr/>
        <xdr:nvPr/>
      </xdr:nvCxnSpPr>
      <xdr:spPr>
        <a:xfrm>
          <a:off x="16272720" y="11334240"/>
          <a:ext cx="118224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44</xdr:row>
      <xdr:rowOff>66600</xdr:rowOff>
    </xdr:from>
    <xdr:to>
      <xdr:col>14</xdr:col>
      <xdr:colOff>127440</xdr:colOff>
      <xdr:row>44</xdr:row>
      <xdr:rowOff>95400</xdr:rowOff>
    </xdr:to>
    <xdr:cxnSp>
      <xdr:nvCxnSpPr>
        <xdr:cNvPr id="825" name="Connecteur droit avec flèche 151"/>
        <xdr:cNvCxnSpPr/>
        <xdr:nvPr/>
      </xdr:nvCxnSpPr>
      <xdr:spPr>
        <a:xfrm>
          <a:off x="16362000" y="10944000"/>
          <a:ext cx="11178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43</xdr:row>
      <xdr:rowOff>57240</xdr:rowOff>
    </xdr:from>
    <xdr:to>
      <xdr:col>14</xdr:col>
      <xdr:colOff>77400</xdr:colOff>
      <xdr:row>43</xdr:row>
      <xdr:rowOff>95760</xdr:rowOff>
    </xdr:to>
    <xdr:cxnSp>
      <xdr:nvCxnSpPr>
        <xdr:cNvPr id="826" name="Connecteur droit avec flèche 152"/>
        <xdr:cNvCxnSpPr/>
        <xdr:nvPr/>
      </xdr:nvCxnSpPr>
      <xdr:spPr>
        <a:xfrm>
          <a:off x="16170840" y="10744200"/>
          <a:ext cx="12589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45</xdr:row>
      <xdr:rowOff>133200</xdr:rowOff>
    </xdr:from>
    <xdr:to>
      <xdr:col>14</xdr:col>
      <xdr:colOff>140760</xdr:colOff>
      <xdr:row>46</xdr:row>
      <xdr:rowOff>75960</xdr:rowOff>
    </xdr:to>
    <xdr:cxnSp>
      <xdr:nvCxnSpPr>
        <xdr:cNvPr id="827" name="Connecteur droit avec flèche 153"/>
        <xdr:cNvCxnSpPr/>
        <xdr:nvPr/>
      </xdr:nvCxnSpPr>
      <xdr:spPr>
        <a:xfrm flipV="1">
          <a:off x="16272720" y="11201400"/>
          <a:ext cx="122040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75960</xdr:colOff>
      <xdr:row>37</xdr:row>
      <xdr:rowOff>56880</xdr:rowOff>
    </xdr:from>
    <xdr:to>
      <xdr:col>16</xdr:col>
      <xdr:colOff>254520</xdr:colOff>
      <xdr:row>37</xdr:row>
      <xdr:rowOff>66960</xdr:rowOff>
    </xdr:to>
    <xdr:cxnSp>
      <xdr:nvCxnSpPr>
        <xdr:cNvPr id="828" name="Connecteur droit avec flèche 154"/>
        <xdr:cNvCxnSpPr/>
        <xdr:nvPr/>
      </xdr:nvCxnSpPr>
      <xdr:spPr>
        <a:xfrm>
          <a:off x="18456120" y="960084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41</xdr:row>
      <xdr:rowOff>75600</xdr:rowOff>
    </xdr:from>
    <xdr:to>
      <xdr:col>16</xdr:col>
      <xdr:colOff>178920</xdr:colOff>
      <xdr:row>41</xdr:row>
      <xdr:rowOff>76320</xdr:rowOff>
    </xdr:to>
    <xdr:cxnSp>
      <xdr:nvCxnSpPr>
        <xdr:cNvPr id="829" name="Connecteur droit avec flèche 155"/>
        <xdr:cNvCxnSpPr/>
        <xdr:nvPr/>
      </xdr:nvCxnSpPr>
      <xdr:spPr>
        <a:xfrm>
          <a:off x="18405000" y="10381680"/>
          <a:ext cx="1182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39</xdr:row>
      <xdr:rowOff>75240</xdr:rowOff>
    </xdr:from>
    <xdr:to>
      <xdr:col>16</xdr:col>
      <xdr:colOff>267840</xdr:colOff>
      <xdr:row>39</xdr:row>
      <xdr:rowOff>75960</xdr:rowOff>
    </xdr:to>
    <xdr:cxnSp>
      <xdr:nvCxnSpPr>
        <xdr:cNvPr id="830" name="Connecteur droit avec flèche 156"/>
        <xdr:cNvCxnSpPr/>
        <xdr:nvPr/>
      </xdr:nvCxnSpPr>
      <xdr:spPr>
        <a:xfrm>
          <a:off x="18506520" y="1000044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43</xdr:row>
      <xdr:rowOff>66600</xdr:rowOff>
    </xdr:from>
    <xdr:to>
      <xdr:col>16</xdr:col>
      <xdr:colOff>267480</xdr:colOff>
      <xdr:row>43</xdr:row>
      <xdr:rowOff>75960</xdr:rowOff>
    </xdr:to>
    <xdr:cxnSp>
      <xdr:nvCxnSpPr>
        <xdr:cNvPr id="831" name="Connecteur droit avec flèche 157"/>
        <xdr:cNvCxnSpPr/>
        <xdr:nvPr/>
      </xdr:nvCxnSpPr>
      <xdr:spPr>
        <a:xfrm>
          <a:off x="18494280" y="10753560"/>
          <a:ext cx="11818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45</xdr:row>
      <xdr:rowOff>66960</xdr:rowOff>
    </xdr:from>
    <xdr:to>
      <xdr:col>16</xdr:col>
      <xdr:colOff>191880</xdr:colOff>
      <xdr:row>45</xdr:row>
      <xdr:rowOff>75960</xdr:rowOff>
    </xdr:to>
    <xdr:cxnSp>
      <xdr:nvCxnSpPr>
        <xdr:cNvPr id="832" name="Connecteur droit avec flèche 158"/>
        <xdr:cNvCxnSpPr/>
        <xdr:nvPr/>
      </xdr:nvCxnSpPr>
      <xdr:spPr>
        <a:xfrm>
          <a:off x="18431280" y="11135160"/>
          <a:ext cx="116928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46</xdr:row>
      <xdr:rowOff>75600</xdr:rowOff>
    </xdr:from>
    <xdr:to>
      <xdr:col>16</xdr:col>
      <xdr:colOff>178920</xdr:colOff>
      <xdr:row>46</xdr:row>
      <xdr:rowOff>76320</xdr:rowOff>
    </xdr:to>
    <xdr:cxnSp>
      <xdr:nvCxnSpPr>
        <xdr:cNvPr id="833" name="Connecteur droit avec flèche 159"/>
        <xdr:cNvCxnSpPr/>
        <xdr:nvPr/>
      </xdr:nvCxnSpPr>
      <xdr:spPr>
        <a:xfrm>
          <a:off x="18405000" y="11334240"/>
          <a:ext cx="1182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44</xdr:row>
      <xdr:rowOff>75600</xdr:rowOff>
    </xdr:from>
    <xdr:to>
      <xdr:col>16</xdr:col>
      <xdr:colOff>140760</xdr:colOff>
      <xdr:row>44</xdr:row>
      <xdr:rowOff>76320</xdr:rowOff>
    </xdr:to>
    <xdr:cxnSp>
      <xdr:nvCxnSpPr>
        <xdr:cNvPr id="834" name="Connecteur droit avec flèche 160"/>
        <xdr:cNvCxnSpPr/>
        <xdr:nvPr/>
      </xdr:nvCxnSpPr>
      <xdr:spPr>
        <a:xfrm>
          <a:off x="18380160" y="10953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36</xdr:row>
      <xdr:rowOff>66240</xdr:rowOff>
    </xdr:from>
    <xdr:to>
      <xdr:col>16</xdr:col>
      <xdr:colOff>216720</xdr:colOff>
      <xdr:row>37</xdr:row>
      <xdr:rowOff>37800</xdr:rowOff>
    </xdr:to>
    <xdr:cxnSp>
      <xdr:nvCxnSpPr>
        <xdr:cNvPr id="835" name="Connecteur droit avec flèche 161"/>
        <xdr:cNvCxnSpPr/>
        <xdr:nvPr/>
      </xdr:nvCxnSpPr>
      <xdr:spPr>
        <a:xfrm flipV="1">
          <a:off x="18443160" y="941976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38</xdr:row>
      <xdr:rowOff>95040</xdr:rowOff>
    </xdr:from>
    <xdr:to>
      <xdr:col>16</xdr:col>
      <xdr:colOff>267840</xdr:colOff>
      <xdr:row>39</xdr:row>
      <xdr:rowOff>57240</xdr:rowOff>
    </xdr:to>
    <xdr:cxnSp>
      <xdr:nvCxnSpPr>
        <xdr:cNvPr id="836" name="Connecteur droit avec flèche 162"/>
        <xdr:cNvCxnSpPr/>
        <xdr:nvPr/>
      </xdr:nvCxnSpPr>
      <xdr:spPr>
        <a:xfrm flipV="1">
          <a:off x="18506520" y="9829440"/>
          <a:ext cx="11700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</xdr:colOff>
      <xdr:row>40</xdr:row>
      <xdr:rowOff>94680</xdr:rowOff>
    </xdr:from>
    <xdr:to>
      <xdr:col>16</xdr:col>
      <xdr:colOff>216000</xdr:colOff>
      <xdr:row>41</xdr:row>
      <xdr:rowOff>57240</xdr:rowOff>
    </xdr:to>
    <xdr:cxnSp>
      <xdr:nvCxnSpPr>
        <xdr:cNvPr id="837" name="Connecteur droit avec flèche 163"/>
        <xdr:cNvCxnSpPr/>
        <xdr:nvPr/>
      </xdr:nvCxnSpPr>
      <xdr:spPr>
        <a:xfrm flipV="1">
          <a:off x="18392760" y="10210320"/>
          <a:ext cx="12319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42</xdr:row>
      <xdr:rowOff>94680</xdr:rowOff>
    </xdr:from>
    <xdr:to>
      <xdr:col>16</xdr:col>
      <xdr:colOff>306000</xdr:colOff>
      <xdr:row>43</xdr:row>
      <xdr:rowOff>56880</xdr:rowOff>
    </xdr:to>
    <xdr:cxnSp>
      <xdr:nvCxnSpPr>
        <xdr:cNvPr id="838" name="Connecteur droit avec flèche 164"/>
        <xdr:cNvCxnSpPr/>
        <xdr:nvPr/>
      </xdr:nvCxnSpPr>
      <xdr:spPr>
        <a:xfrm flipV="1">
          <a:off x="18481320" y="10591200"/>
          <a:ext cx="123336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1637280</xdr:colOff>
      <xdr:row>51</xdr:row>
      <xdr:rowOff>114120</xdr:rowOff>
    </xdr:from>
    <xdr:to>
      <xdr:col>12</xdr:col>
      <xdr:colOff>648720</xdr:colOff>
      <xdr:row>58</xdr:row>
      <xdr:rowOff>114480</xdr:rowOff>
    </xdr:to>
    <xdr:cxnSp>
      <xdr:nvCxnSpPr>
        <xdr:cNvPr id="839" name="Connecteur droit avec flèche 165"/>
        <xdr:cNvCxnSpPr/>
        <xdr:nvPr/>
      </xdr:nvCxnSpPr>
      <xdr:spPr>
        <a:xfrm flipV="1">
          <a:off x="14166000" y="12325320"/>
          <a:ext cx="177912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1637280</xdr:colOff>
      <xdr:row>55</xdr:row>
      <xdr:rowOff>95040</xdr:rowOff>
    </xdr:from>
    <xdr:to>
      <xdr:col>12</xdr:col>
      <xdr:colOff>419760</xdr:colOff>
      <xdr:row>58</xdr:row>
      <xdr:rowOff>114120</xdr:rowOff>
    </xdr:to>
    <xdr:cxnSp>
      <xdr:nvCxnSpPr>
        <xdr:cNvPr id="840" name="Connecteur droit avec flèche 166"/>
        <xdr:cNvCxnSpPr/>
        <xdr:nvPr/>
      </xdr:nvCxnSpPr>
      <xdr:spPr>
        <a:xfrm flipV="1">
          <a:off x="14166000" y="13068000"/>
          <a:ext cx="1550160" cy="591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1676160</xdr:colOff>
      <xdr:row>56</xdr:row>
      <xdr:rowOff>94680</xdr:rowOff>
    </xdr:from>
    <xdr:to>
      <xdr:col>12</xdr:col>
      <xdr:colOff>597600</xdr:colOff>
      <xdr:row>58</xdr:row>
      <xdr:rowOff>142560</xdr:rowOff>
    </xdr:to>
    <xdr:cxnSp>
      <xdr:nvCxnSpPr>
        <xdr:cNvPr id="841" name="Connecteur droit avec flèche 167"/>
        <xdr:cNvCxnSpPr/>
        <xdr:nvPr/>
      </xdr:nvCxnSpPr>
      <xdr:spPr>
        <a:xfrm flipV="1">
          <a:off x="14204880" y="13258080"/>
          <a:ext cx="168912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1713600</xdr:colOff>
      <xdr:row>58</xdr:row>
      <xdr:rowOff>104040</xdr:rowOff>
    </xdr:from>
    <xdr:to>
      <xdr:col>12</xdr:col>
      <xdr:colOff>457920</xdr:colOff>
      <xdr:row>58</xdr:row>
      <xdr:rowOff>132840</xdr:rowOff>
    </xdr:to>
    <xdr:cxnSp>
      <xdr:nvCxnSpPr>
        <xdr:cNvPr id="842" name="Connecteur droit avec flèche 168"/>
        <xdr:cNvCxnSpPr/>
        <xdr:nvPr/>
      </xdr:nvCxnSpPr>
      <xdr:spPr>
        <a:xfrm flipV="1">
          <a:off x="14242320" y="13648680"/>
          <a:ext cx="15120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177840</xdr:colOff>
      <xdr:row>49</xdr:row>
      <xdr:rowOff>66600</xdr:rowOff>
    </xdr:from>
    <xdr:to>
      <xdr:col>14</xdr:col>
      <xdr:colOff>433080</xdr:colOff>
      <xdr:row>51</xdr:row>
      <xdr:rowOff>104760</xdr:rowOff>
    </xdr:to>
    <xdr:cxnSp>
      <xdr:nvCxnSpPr>
        <xdr:cNvPr id="843" name="Connecteur droit avec flèche 169"/>
        <xdr:cNvCxnSpPr/>
        <xdr:nvPr/>
      </xdr:nvCxnSpPr>
      <xdr:spPr>
        <a:xfrm flipV="1">
          <a:off x="16501680" y="11896560"/>
          <a:ext cx="12837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126720</xdr:colOff>
      <xdr:row>51</xdr:row>
      <xdr:rowOff>104400</xdr:rowOff>
    </xdr:from>
    <xdr:to>
      <xdr:col>14</xdr:col>
      <xdr:colOff>293400</xdr:colOff>
      <xdr:row>51</xdr:row>
      <xdr:rowOff>114480</xdr:rowOff>
    </xdr:to>
    <xdr:cxnSp>
      <xdr:nvCxnSpPr>
        <xdr:cNvPr id="844" name="Connecteur droit avec flèche 170"/>
        <xdr:cNvCxnSpPr/>
        <xdr:nvPr/>
      </xdr:nvCxnSpPr>
      <xdr:spPr>
        <a:xfrm>
          <a:off x="16450560" y="12315600"/>
          <a:ext cx="11952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53</xdr:row>
      <xdr:rowOff>104040</xdr:rowOff>
    </xdr:from>
    <xdr:to>
      <xdr:col>14</xdr:col>
      <xdr:colOff>293400</xdr:colOff>
      <xdr:row>55</xdr:row>
      <xdr:rowOff>104760</xdr:rowOff>
    </xdr:to>
    <xdr:cxnSp>
      <xdr:nvCxnSpPr>
        <xdr:cNvPr id="845" name="Connecteur droit avec flèche 171"/>
        <xdr:cNvCxnSpPr/>
        <xdr:nvPr/>
      </xdr:nvCxnSpPr>
      <xdr:spPr>
        <a:xfrm flipV="1">
          <a:off x="16285680" y="12696120"/>
          <a:ext cx="136008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126720</xdr:colOff>
      <xdr:row>58</xdr:row>
      <xdr:rowOff>94680</xdr:rowOff>
    </xdr:from>
    <xdr:to>
      <xdr:col>14</xdr:col>
      <xdr:colOff>293400</xdr:colOff>
      <xdr:row>58</xdr:row>
      <xdr:rowOff>104760</xdr:rowOff>
    </xdr:to>
    <xdr:cxnSp>
      <xdr:nvCxnSpPr>
        <xdr:cNvPr id="846" name="Connecteur droit avec flèche 172"/>
        <xdr:cNvCxnSpPr/>
        <xdr:nvPr/>
      </xdr:nvCxnSpPr>
      <xdr:spPr>
        <a:xfrm>
          <a:off x="16450560" y="13639320"/>
          <a:ext cx="11952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228960</xdr:colOff>
      <xdr:row>56</xdr:row>
      <xdr:rowOff>95040</xdr:rowOff>
    </xdr:from>
    <xdr:to>
      <xdr:col>14</xdr:col>
      <xdr:colOff>318240</xdr:colOff>
      <xdr:row>56</xdr:row>
      <xdr:rowOff>95760</xdr:rowOff>
    </xdr:to>
    <xdr:cxnSp>
      <xdr:nvCxnSpPr>
        <xdr:cNvPr id="847" name="Connecteur droit avec flèche 173"/>
        <xdr:cNvCxnSpPr/>
        <xdr:nvPr/>
      </xdr:nvCxnSpPr>
      <xdr:spPr>
        <a:xfrm>
          <a:off x="16552800" y="1325844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25200</xdr:colOff>
      <xdr:row>55</xdr:row>
      <xdr:rowOff>75960</xdr:rowOff>
    </xdr:from>
    <xdr:to>
      <xdr:col>14</xdr:col>
      <xdr:colOff>267480</xdr:colOff>
      <xdr:row>55</xdr:row>
      <xdr:rowOff>95760</xdr:rowOff>
    </xdr:to>
    <xdr:cxnSp>
      <xdr:nvCxnSpPr>
        <xdr:cNvPr id="848" name="Connecteur droit avec flèche 174"/>
        <xdr:cNvCxnSpPr/>
        <xdr:nvPr/>
      </xdr:nvCxnSpPr>
      <xdr:spPr>
        <a:xfrm>
          <a:off x="16349040" y="13048920"/>
          <a:ext cx="127080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126720</xdr:colOff>
      <xdr:row>57</xdr:row>
      <xdr:rowOff>132480</xdr:rowOff>
    </xdr:from>
    <xdr:to>
      <xdr:col>14</xdr:col>
      <xdr:colOff>331560</xdr:colOff>
      <xdr:row>58</xdr:row>
      <xdr:rowOff>94680</xdr:rowOff>
    </xdr:to>
    <xdr:cxnSp>
      <xdr:nvCxnSpPr>
        <xdr:cNvPr id="849" name="Connecteur droit avec flèche 175"/>
        <xdr:cNvCxnSpPr/>
        <xdr:nvPr/>
      </xdr:nvCxnSpPr>
      <xdr:spPr>
        <a:xfrm flipV="1">
          <a:off x="16450560" y="13486680"/>
          <a:ext cx="123336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265680</xdr:colOff>
      <xdr:row>49</xdr:row>
      <xdr:rowOff>66960</xdr:rowOff>
    </xdr:from>
    <xdr:to>
      <xdr:col>16</xdr:col>
      <xdr:colOff>432720</xdr:colOff>
      <xdr:row>49</xdr:row>
      <xdr:rowOff>86040</xdr:rowOff>
    </xdr:to>
    <xdr:cxnSp>
      <xdr:nvCxnSpPr>
        <xdr:cNvPr id="850" name="Connecteur droit avec flèche 176"/>
        <xdr:cNvCxnSpPr/>
        <xdr:nvPr/>
      </xdr:nvCxnSpPr>
      <xdr:spPr>
        <a:xfrm>
          <a:off x="18645840" y="11896920"/>
          <a:ext cx="119556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215280</xdr:colOff>
      <xdr:row>53</xdr:row>
      <xdr:rowOff>95040</xdr:rowOff>
    </xdr:from>
    <xdr:to>
      <xdr:col>16</xdr:col>
      <xdr:colOff>368640</xdr:colOff>
      <xdr:row>53</xdr:row>
      <xdr:rowOff>95760</xdr:rowOff>
    </xdr:to>
    <xdr:cxnSp>
      <xdr:nvCxnSpPr>
        <xdr:cNvPr id="851" name="Connecteur droit avec flèche 177"/>
        <xdr:cNvCxnSpPr/>
        <xdr:nvPr/>
      </xdr:nvCxnSpPr>
      <xdr:spPr>
        <a:xfrm>
          <a:off x="18595440" y="1268712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317160</xdr:colOff>
      <xdr:row>51</xdr:row>
      <xdr:rowOff>94680</xdr:rowOff>
    </xdr:from>
    <xdr:to>
      <xdr:col>16</xdr:col>
      <xdr:colOff>458640</xdr:colOff>
      <xdr:row>51</xdr:row>
      <xdr:rowOff>95400</xdr:rowOff>
    </xdr:to>
    <xdr:cxnSp>
      <xdr:nvCxnSpPr>
        <xdr:cNvPr id="852" name="Connecteur droit avec flèche 178"/>
        <xdr:cNvCxnSpPr/>
        <xdr:nvPr/>
      </xdr:nvCxnSpPr>
      <xdr:spPr>
        <a:xfrm>
          <a:off x="18697320" y="1230588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304200</xdr:colOff>
      <xdr:row>55</xdr:row>
      <xdr:rowOff>95040</xdr:rowOff>
    </xdr:from>
    <xdr:to>
      <xdr:col>16</xdr:col>
      <xdr:colOff>445680</xdr:colOff>
      <xdr:row>55</xdr:row>
      <xdr:rowOff>95760</xdr:rowOff>
    </xdr:to>
    <xdr:cxnSp>
      <xdr:nvCxnSpPr>
        <xdr:cNvPr id="853" name="Connecteur droit avec flèche 179"/>
        <xdr:cNvCxnSpPr/>
        <xdr:nvPr/>
      </xdr:nvCxnSpPr>
      <xdr:spPr>
        <a:xfrm>
          <a:off x="18684360" y="1306800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240480</xdr:colOff>
      <xdr:row>57</xdr:row>
      <xdr:rowOff>94680</xdr:rowOff>
    </xdr:from>
    <xdr:to>
      <xdr:col>16</xdr:col>
      <xdr:colOff>368640</xdr:colOff>
      <xdr:row>57</xdr:row>
      <xdr:rowOff>95400</xdr:rowOff>
    </xdr:to>
    <xdr:cxnSp>
      <xdr:nvCxnSpPr>
        <xdr:cNvPr id="854" name="Connecteur droit avec flèche 180"/>
        <xdr:cNvCxnSpPr/>
        <xdr:nvPr/>
      </xdr:nvCxnSpPr>
      <xdr:spPr>
        <a:xfrm>
          <a:off x="18620640" y="1344888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215280</xdr:colOff>
      <xdr:row>58</xdr:row>
      <xdr:rowOff>94680</xdr:rowOff>
    </xdr:from>
    <xdr:to>
      <xdr:col>16</xdr:col>
      <xdr:colOff>368640</xdr:colOff>
      <xdr:row>58</xdr:row>
      <xdr:rowOff>95400</xdr:rowOff>
    </xdr:to>
    <xdr:cxnSp>
      <xdr:nvCxnSpPr>
        <xdr:cNvPr id="855" name="Connecteur droit avec flèche 181"/>
        <xdr:cNvCxnSpPr/>
        <xdr:nvPr/>
      </xdr:nvCxnSpPr>
      <xdr:spPr>
        <a:xfrm>
          <a:off x="18595440" y="1363932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164520</xdr:colOff>
      <xdr:row>56</xdr:row>
      <xdr:rowOff>95040</xdr:rowOff>
    </xdr:from>
    <xdr:to>
      <xdr:col>16</xdr:col>
      <xdr:colOff>318600</xdr:colOff>
      <xdr:row>56</xdr:row>
      <xdr:rowOff>95760</xdr:rowOff>
    </xdr:to>
    <xdr:cxnSp>
      <xdr:nvCxnSpPr>
        <xdr:cNvPr id="856" name="Connecteur droit avec flèche 182"/>
        <xdr:cNvCxnSpPr/>
        <xdr:nvPr/>
      </xdr:nvCxnSpPr>
      <xdr:spPr>
        <a:xfrm>
          <a:off x="18544680" y="13258440"/>
          <a:ext cx="1182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253800</xdr:colOff>
      <xdr:row>48</xdr:row>
      <xdr:rowOff>94680</xdr:rowOff>
    </xdr:from>
    <xdr:to>
      <xdr:col>16</xdr:col>
      <xdr:colOff>407520</xdr:colOff>
      <xdr:row>49</xdr:row>
      <xdr:rowOff>56880</xdr:rowOff>
    </xdr:to>
    <xdr:cxnSp>
      <xdr:nvCxnSpPr>
        <xdr:cNvPr id="857" name="Connecteur droit avec flèche 183"/>
        <xdr:cNvCxnSpPr/>
        <xdr:nvPr/>
      </xdr:nvCxnSpPr>
      <xdr:spPr>
        <a:xfrm flipV="1">
          <a:off x="18633960" y="11734200"/>
          <a:ext cx="118224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317160</xdr:colOff>
      <xdr:row>50</xdr:row>
      <xdr:rowOff>104760</xdr:rowOff>
    </xdr:from>
    <xdr:to>
      <xdr:col>16</xdr:col>
      <xdr:colOff>458640</xdr:colOff>
      <xdr:row>51</xdr:row>
      <xdr:rowOff>75600</xdr:rowOff>
    </xdr:to>
    <xdr:cxnSp>
      <xdr:nvCxnSpPr>
        <xdr:cNvPr id="858" name="Connecteur droit avec flèche 184"/>
        <xdr:cNvCxnSpPr/>
        <xdr:nvPr/>
      </xdr:nvCxnSpPr>
      <xdr:spPr>
        <a:xfrm flipV="1">
          <a:off x="18697320" y="12125160"/>
          <a:ext cx="117000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202680</xdr:colOff>
      <xdr:row>52</xdr:row>
      <xdr:rowOff>104040</xdr:rowOff>
    </xdr:from>
    <xdr:to>
      <xdr:col>16</xdr:col>
      <xdr:colOff>394560</xdr:colOff>
      <xdr:row>53</xdr:row>
      <xdr:rowOff>75600</xdr:rowOff>
    </xdr:to>
    <xdr:cxnSp>
      <xdr:nvCxnSpPr>
        <xdr:cNvPr id="859" name="Connecteur droit avec flèche 185"/>
        <xdr:cNvCxnSpPr/>
        <xdr:nvPr/>
      </xdr:nvCxnSpPr>
      <xdr:spPr>
        <a:xfrm flipV="1">
          <a:off x="18582840" y="12505680"/>
          <a:ext cx="122040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278640</xdr:colOff>
      <xdr:row>54</xdr:row>
      <xdr:rowOff>104400</xdr:rowOff>
    </xdr:from>
    <xdr:to>
      <xdr:col>16</xdr:col>
      <xdr:colOff>495360</xdr:colOff>
      <xdr:row>55</xdr:row>
      <xdr:rowOff>66600</xdr:rowOff>
    </xdr:to>
    <xdr:cxnSp>
      <xdr:nvCxnSpPr>
        <xdr:cNvPr id="860" name="Connecteur droit avec flèche 186"/>
        <xdr:cNvCxnSpPr/>
        <xdr:nvPr/>
      </xdr:nvCxnSpPr>
      <xdr:spPr>
        <a:xfrm flipV="1">
          <a:off x="18658800" y="12886920"/>
          <a:ext cx="124524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1472400</xdr:colOff>
      <xdr:row>63</xdr:row>
      <xdr:rowOff>132840</xdr:rowOff>
    </xdr:from>
    <xdr:to>
      <xdr:col>12</xdr:col>
      <xdr:colOff>483120</xdr:colOff>
      <xdr:row>70</xdr:row>
      <xdr:rowOff>133200</xdr:rowOff>
    </xdr:to>
    <xdr:cxnSp>
      <xdr:nvCxnSpPr>
        <xdr:cNvPr id="861" name="Connecteur droit avec flèche 187"/>
        <xdr:cNvCxnSpPr/>
        <xdr:nvPr/>
      </xdr:nvCxnSpPr>
      <xdr:spPr>
        <a:xfrm flipV="1">
          <a:off x="14001120" y="14630040"/>
          <a:ext cx="177840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1472040</xdr:colOff>
      <xdr:row>67</xdr:row>
      <xdr:rowOff>94680</xdr:rowOff>
    </xdr:from>
    <xdr:to>
      <xdr:col>12</xdr:col>
      <xdr:colOff>241920</xdr:colOff>
      <xdr:row>70</xdr:row>
      <xdr:rowOff>132840</xdr:rowOff>
    </xdr:to>
    <xdr:cxnSp>
      <xdr:nvCxnSpPr>
        <xdr:cNvPr id="862" name="Connecteur droit avec flèche 188"/>
        <xdr:cNvCxnSpPr/>
        <xdr:nvPr/>
      </xdr:nvCxnSpPr>
      <xdr:spPr>
        <a:xfrm flipV="1">
          <a:off x="14000760" y="15353640"/>
          <a:ext cx="153756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1509480</xdr:colOff>
      <xdr:row>68</xdr:row>
      <xdr:rowOff>104400</xdr:rowOff>
    </xdr:from>
    <xdr:to>
      <xdr:col>12</xdr:col>
      <xdr:colOff>432720</xdr:colOff>
      <xdr:row>70</xdr:row>
      <xdr:rowOff>161640</xdr:rowOff>
    </xdr:to>
    <xdr:cxnSp>
      <xdr:nvCxnSpPr>
        <xdr:cNvPr id="863" name="Connecteur droit avec flèche 189"/>
        <xdr:cNvCxnSpPr/>
        <xdr:nvPr/>
      </xdr:nvCxnSpPr>
      <xdr:spPr>
        <a:xfrm flipV="1">
          <a:off x="14038200" y="15553800"/>
          <a:ext cx="169092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1535400</xdr:colOff>
      <xdr:row>70</xdr:row>
      <xdr:rowOff>113760</xdr:rowOff>
    </xdr:from>
    <xdr:to>
      <xdr:col>12</xdr:col>
      <xdr:colOff>293400</xdr:colOff>
      <xdr:row>70</xdr:row>
      <xdr:rowOff>151920</xdr:rowOff>
    </xdr:to>
    <xdr:cxnSp>
      <xdr:nvCxnSpPr>
        <xdr:cNvPr id="864" name="Connecteur droit avec flèche 190"/>
        <xdr:cNvCxnSpPr/>
        <xdr:nvPr/>
      </xdr:nvCxnSpPr>
      <xdr:spPr>
        <a:xfrm flipV="1">
          <a:off x="14064120" y="15944400"/>
          <a:ext cx="152568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61</xdr:row>
      <xdr:rowOff>75600</xdr:rowOff>
    </xdr:from>
    <xdr:to>
      <xdr:col>14</xdr:col>
      <xdr:colOff>242280</xdr:colOff>
      <xdr:row>63</xdr:row>
      <xdr:rowOff>114480</xdr:rowOff>
    </xdr:to>
    <xdr:cxnSp>
      <xdr:nvCxnSpPr>
        <xdr:cNvPr id="865" name="Connecteur droit avec flèche 191"/>
        <xdr:cNvCxnSpPr/>
        <xdr:nvPr/>
      </xdr:nvCxnSpPr>
      <xdr:spPr>
        <a:xfrm flipV="1">
          <a:off x="16323840" y="14191560"/>
          <a:ext cx="1270800" cy="42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63</xdr:row>
      <xdr:rowOff>114480</xdr:rowOff>
    </xdr:from>
    <xdr:to>
      <xdr:col>14</xdr:col>
      <xdr:colOff>127440</xdr:colOff>
      <xdr:row>63</xdr:row>
      <xdr:rowOff>142920</xdr:rowOff>
    </xdr:to>
    <xdr:cxnSp>
      <xdr:nvCxnSpPr>
        <xdr:cNvPr id="866" name="Connecteur droit avec flèche 192"/>
        <xdr:cNvCxnSpPr/>
        <xdr:nvPr/>
      </xdr:nvCxnSpPr>
      <xdr:spPr>
        <a:xfrm>
          <a:off x="16272720" y="14611680"/>
          <a:ext cx="120708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824760</xdr:colOff>
      <xdr:row>65</xdr:row>
      <xdr:rowOff>113760</xdr:rowOff>
    </xdr:from>
    <xdr:to>
      <xdr:col>14</xdr:col>
      <xdr:colOff>127440</xdr:colOff>
      <xdr:row>67</xdr:row>
      <xdr:rowOff>114480</xdr:rowOff>
    </xdr:to>
    <xdr:cxnSp>
      <xdr:nvCxnSpPr>
        <xdr:cNvPr id="867" name="Connecteur droit avec flèche 193"/>
        <xdr:cNvCxnSpPr/>
        <xdr:nvPr/>
      </xdr:nvCxnSpPr>
      <xdr:spPr>
        <a:xfrm flipV="1">
          <a:off x="16120800" y="14991840"/>
          <a:ext cx="135900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70</xdr:row>
      <xdr:rowOff>104400</xdr:rowOff>
    </xdr:from>
    <xdr:to>
      <xdr:col>14</xdr:col>
      <xdr:colOff>127800</xdr:colOff>
      <xdr:row>70</xdr:row>
      <xdr:rowOff>114480</xdr:rowOff>
    </xdr:to>
    <xdr:cxnSp>
      <xdr:nvCxnSpPr>
        <xdr:cNvPr id="868" name="Connecteur droit avec flèche 194"/>
        <xdr:cNvCxnSpPr/>
        <xdr:nvPr/>
      </xdr:nvCxnSpPr>
      <xdr:spPr>
        <a:xfrm>
          <a:off x="16285680" y="15935040"/>
          <a:ext cx="11944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76320</xdr:colOff>
      <xdr:row>68</xdr:row>
      <xdr:rowOff>95040</xdr:rowOff>
    </xdr:from>
    <xdr:to>
      <xdr:col>14</xdr:col>
      <xdr:colOff>140760</xdr:colOff>
      <xdr:row>68</xdr:row>
      <xdr:rowOff>105120</xdr:rowOff>
    </xdr:to>
    <xdr:cxnSp>
      <xdr:nvCxnSpPr>
        <xdr:cNvPr id="869" name="Connecteur droit avec flèche 195"/>
        <xdr:cNvCxnSpPr/>
        <xdr:nvPr/>
      </xdr:nvCxnSpPr>
      <xdr:spPr>
        <a:xfrm>
          <a:off x="16400160" y="15544440"/>
          <a:ext cx="10929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67</xdr:row>
      <xdr:rowOff>95040</xdr:rowOff>
    </xdr:from>
    <xdr:to>
      <xdr:col>14</xdr:col>
      <xdr:colOff>88920</xdr:colOff>
      <xdr:row>67</xdr:row>
      <xdr:rowOff>105120</xdr:rowOff>
    </xdr:to>
    <xdr:cxnSp>
      <xdr:nvCxnSpPr>
        <xdr:cNvPr id="870" name="Connecteur droit avec flèche 196"/>
        <xdr:cNvCxnSpPr/>
        <xdr:nvPr/>
      </xdr:nvCxnSpPr>
      <xdr:spPr>
        <a:xfrm>
          <a:off x="16184160" y="15354000"/>
          <a:ext cx="12571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69</xdr:row>
      <xdr:rowOff>151560</xdr:rowOff>
    </xdr:from>
    <xdr:to>
      <xdr:col>14</xdr:col>
      <xdr:colOff>165600</xdr:colOff>
      <xdr:row>70</xdr:row>
      <xdr:rowOff>104400</xdr:rowOff>
    </xdr:to>
    <xdr:cxnSp>
      <xdr:nvCxnSpPr>
        <xdr:cNvPr id="871" name="Connecteur droit avec flèche 197"/>
        <xdr:cNvCxnSpPr/>
        <xdr:nvPr/>
      </xdr:nvCxnSpPr>
      <xdr:spPr>
        <a:xfrm flipV="1">
          <a:off x="16285680" y="15791760"/>
          <a:ext cx="12322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61</xdr:row>
      <xdr:rowOff>75600</xdr:rowOff>
    </xdr:from>
    <xdr:to>
      <xdr:col>16</xdr:col>
      <xdr:colOff>267840</xdr:colOff>
      <xdr:row>61</xdr:row>
      <xdr:rowOff>85680</xdr:rowOff>
    </xdr:to>
    <xdr:cxnSp>
      <xdr:nvCxnSpPr>
        <xdr:cNvPr id="872" name="Connecteur droit avec flèche 198"/>
        <xdr:cNvCxnSpPr/>
        <xdr:nvPr/>
      </xdr:nvCxnSpPr>
      <xdr:spPr>
        <a:xfrm>
          <a:off x="18481320" y="14191560"/>
          <a:ext cx="11952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65</xdr:row>
      <xdr:rowOff>104400</xdr:rowOff>
    </xdr:from>
    <xdr:to>
      <xdr:col>16</xdr:col>
      <xdr:colOff>204480</xdr:colOff>
      <xdr:row>65</xdr:row>
      <xdr:rowOff>114480</xdr:rowOff>
    </xdr:to>
    <xdr:cxnSp>
      <xdr:nvCxnSpPr>
        <xdr:cNvPr id="873" name="Connecteur droit avec flèche 199"/>
        <xdr:cNvCxnSpPr/>
        <xdr:nvPr/>
      </xdr:nvCxnSpPr>
      <xdr:spPr>
        <a:xfrm>
          <a:off x="18442800" y="14982480"/>
          <a:ext cx="11703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152280</xdr:colOff>
      <xdr:row>63</xdr:row>
      <xdr:rowOff>104400</xdr:rowOff>
    </xdr:from>
    <xdr:to>
      <xdr:col>16</xdr:col>
      <xdr:colOff>305640</xdr:colOff>
      <xdr:row>63</xdr:row>
      <xdr:rowOff>114480</xdr:rowOff>
    </xdr:to>
    <xdr:cxnSp>
      <xdr:nvCxnSpPr>
        <xdr:cNvPr id="874" name="Connecteur droit avec flèche 200"/>
        <xdr:cNvCxnSpPr/>
        <xdr:nvPr/>
      </xdr:nvCxnSpPr>
      <xdr:spPr>
        <a:xfrm>
          <a:off x="18532440" y="14601600"/>
          <a:ext cx="11818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126000</xdr:colOff>
      <xdr:row>67</xdr:row>
      <xdr:rowOff>95040</xdr:rowOff>
    </xdr:from>
    <xdr:to>
      <xdr:col>16</xdr:col>
      <xdr:colOff>293040</xdr:colOff>
      <xdr:row>67</xdr:row>
      <xdr:rowOff>95760</xdr:rowOff>
    </xdr:to>
    <xdr:cxnSp>
      <xdr:nvCxnSpPr>
        <xdr:cNvPr id="875" name="Connecteur droit avec flèche 201"/>
        <xdr:cNvCxnSpPr/>
        <xdr:nvPr/>
      </xdr:nvCxnSpPr>
      <xdr:spPr>
        <a:xfrm>
          <a:off x="18506160" y="15354000"/>
          <a:ext cx="1195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69</xdr:row>
      <xdr:rowOff>94680</xdr:rowOff>
    </xdr:from>
    <xdr:to>
      <xdr:col>16</xdr:col>
      <xdr:colOff>216720</xdr:colOff>
      <xdr:row>69</xdr:row>
      <xdr:rowOff>95400</xdr:rowOff>
    </xdr:to>
    <xdr:cxnSp>
      <xdr:nvCxnSpPr>
        <xdr:cNvPr id="876" name="Connecteur droit avec flèche 202"/>
        <xdr:cNvCxnSpPr/>
        <xdr:nvPr/>
      </xdr:nvCxnSpPr>
      <xdr:spPr>
        <a:xfrm>
          <a:off x="18443160" y="1573488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70</xdr:row>
      <xdr:rowOff>104400</xdr:rowOff>
    </xdr:from>
    <xdr:to>
      <xdr:col>16</xdr:col>
      <xdr:colOff>204480</xdr:colOff>
      <xdr:row>70</xdr:row>
      <xdr:rowOff>114480</xdr:rowOff>
    </xdr:to>
    <xdr:cxnSp>
      <xdr:nvCxnSpPr>
        <xdr:cNvPr id="877" name="Connecteur droit avec flèche 203"/>
        <xdr:cNvCxnSpPr/>
        <xdr:nvPr/>
      </xdr:nvCxnSpPr>
      <xdr:spPr>
        <a:xfrm>
          <a:off x="18442800" y="15935040"/>
          <a:ext cx="11703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68</xdr:row>
      <xdr:rowOff>104760</xdr:rowOff>
    </xdr:from>
    <xdr:to>
      <xdr:col>16</xdr:col>
      <xdr:colOff>153720</xdr:colOff>
      <xdr:row>68</xdr:row>
      <xdr:rowOff>114840</xdr:rowOff>
    </xdr:to>
    <xdr:cxnSp>
      <xdr:nvCxnSpPr>
        <xdr:cNvPr id="878" name="Connecteur droit avec flèche 204"/>
        <xdr:cNvCxnSpPr/>
        <xdr:nvPr/>
      </xdr:nvCxnSpPr>
      <xdr:spPr>
        <a:xfrm>
          <a:off x="18393120" y="1555416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76320</xdr:colOff>
      <xdr:row>60</xdr:row>
      <xdr:rowOff>95040</xdr:rowOff>
    </xdr:from>
    <xdr:to>
      <xdr:col>16</xdr:col>
      <xdr:colOff>242280</xdr:colOff>
      <xdr:row>61</xdr:row>
      <xdr:rowOff>66960</xdr:rowOff>
    </xdr:to>
    <xdr:cxnSp>
      <xdr:nvCxnSpPr>
        <xdr:cNvPr id="879" name="Connecteur droit avec flèche 205"/>
        <xdr:cNvCxnSpPr/>
        <xdr:nvPr/>
      </xdr:nvCxnSpPr>
      <xdr:spPr>
        <a:xfrm flipV="1">
          <a:off x="18456480" y="14020560"/>
          <a:ext cx="11944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152280</xdr:colOff>
      <xdr:row>62</xdr:row>
      <xdr:rowOff>114480</xdr:rowOff>
    </xdr:from>
    <xdr:to>
      <xdr:col>16</xdr:col>
      <xdr:colOff>305640</xdr:colOff>
      <xdr:row>63</xdr:row>
      <xdr:rowOff>94680</xdr:rowOff>
    </xdr:to>
    <xdr:cxnSp>
      <xdr:nvCxnSpPr>
        <xdr:cNvPr id="880" name="Connecteur droit avec flèche 206"/>
        <xdr:cNvCxnSpPr/>
        <xdr:nvPr/>
      </xdr:nvCxnSpPr>
      <xdr:spPr>
        <a:xfrm flipV="1">
          <a:off x="18532440" y="14420880"/>
          <a:ext cx="118188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50760</xdr:colOff>
      <xdr:row>64</xdr:row>
      <xdr:rowOff>114120</xdr:rowOff>
    </xdr:from>
    <xdr:to>
      <xdr:col>16</xdr:col>
      <xdr:colOff>216360</xdr:colOff>
      <xdr:row>65</xdr:row>
      <xdr:rowOff>95400</xdr:rowOff>
    </xdr:to>
    <xdr:cxnSp>
      <xdr:nvCxnSpPr>
        <xdr:cNvPr id="881" name="Connecteur droit avec flèche 207"/>
        <xdr:cNvCxnSpPr/>
        <xdr:nvPr/>
      </xdr:nvCxnSpPr>
      <xdr:spPr>
        <a:xfrm flipV="1">
          <a:off x="18430920" y="14801760"/>
          <a:ext cx="119412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114480</xdr:colOff>
      <xdr:row>66</xdr:row>
      <xdr:rowOff>114120</xdr:rowOff>
    </xdr:from>
    <xdr:to>
      <xdr:col>16</xdr:col>
      <xdr:colOff>331560</xdr:colOff>
      <xdr:row>67</xdr:row>
      <xdr:rowOff>75960</xdr:rowOff>
    </xdr:to>
    <xdr:cxnSp>
      <xdr:nvCxnSpPr>
        <xdr:cNvPr id="882" name="Connecteur droit avec flèche 208"/>
        <xdr:cNvCxnSpPr/>
        <xdr:nvPr/>
      </xdr:nvCxnSpPr>
      <xdr:spPr>
        <a:xfrm flipV="1">
          <a:off x="18494640" y="15182640"/>
          <a:ext cx="124560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75</xdr:row>
      <xdr:rowOff>141840</xdr:rowOff>
    </xdr:from>
    <xdr:to>
      <xdr:col>12</xdr:col>
      <xdr:colOff>394920</xdr:colOff>
      <xdr:row>82</xdr:row>
      <xdr:rowOff>142560</xdr:rowOff>
    </xdr:to>
    <xdr:cxnSp>
      <xdr:nvCxnSpPr>
        <xdr:cNvPr id="883" name="Connecteur droit avec flèche 209"/>
        <xdr:cNvCxnSpPr/>
        <xdr:nvPr/>
      </xdr:nvCxnSpPr>
      <xdr:spPr>
        <a:xfrm flipV="1">
          <a:off x="13912920" y="16925040"/>
          <a:ext cx="1778400" cy="1334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1395720</xdr:colOff>
      <xdr:row>79</xdr:row>
      <xdr:rowOff>114480</xdr:rowOff>
    </xdr:from>
    <xdr:to>
      <xdr:col>12</xdr:col>
      <xdr:colOff>165600</xdr:colOff>
      <xdr:row>82</xdr:row>
      <xdr:rowOff>142920</xdr:rowOff>
    </xdr:to>
    <xdr:cxnSp>
      <xdr:nvCxnSpPr>
        <xdr:cNvPr id="884" name="Connecteur droit avec flèche 210"/>
        <xdr:cNvCxnSpPr/>
        <xdr:nvPr/>
      </xdr:nvCxnSpPr>
      <xdr:spPr>
        <a:xfrm flipV="1">
          <a:off x="13924440" y="17659440"/>
          <a:ext cx="1537560" cy="60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1434600</xdr:colOff>
      <xdr:row>80</xdr:row>
      <xdr:rowOff>132840</xdr:rowOff>
    </xdr:from>
    <xdr:to>
      <xdr:col>12</xdr:col>
      <xdr:colOff>356400</xdr:colOff>
      <xdr:row>82</xdr:row>
      <xdr:rowOff>171000</xdr:rowOff>
    </xdr:to>
    <xdr:cxnSp>
      <xdr:nvCxnSpPr>
        <xdr:cNvPr id="885" name="Connecteur droit avec flèche 211"/>
        <xdr:cNvCxnSpPr/>
        <xdr:nvPr/>
      </xdr:nvCxnSpPr>
      <xdr:spPr>
        <a:xfrm flipV="1">
          <a:off x="13963320" y="17868240"/>
          <a:ext cx="168948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1460520</xdr:colOff>
      <xdr:row>82</xdr:row>
      <xdr:rowOff>132840</xdr:rowOff>
    </xdr:from>
    <xdr:to>
      <xdr:col>12</xdr:col>
      <xdr:colOff>217080</xdr:colOff>
      <xdr:row>82</xdr:row>
      <xdr:rowOff>162000</xdr:rowOff>
    </xdr:to>
    <xdr:cxnSp>
      <xdr:nvCxnSpPr>
        <xdr:cNvPr id="886" name="Connecteur droit avec flèche 212"/>
        <xdr:cNvCxnSpPr/>
        <xdr:nvPr/>
      </xdr:nvCxnSpPr>
      <xdr:spPr>
        <a:xfrm flipV="1">
          <a:off x="13989240" y="18249480"/>
          <a:ext cx="152424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964440</xdr:colOff>
      <xdr:row>73</xdr:row>
      <xdr:rowOff>95040</xdr:rowOff>
    </xdr:from>
    <xdr:to>
      <xdr:col>14</xdr:col>
      <xdr:colOff>178560</xdr:colOff>
      <xdr:row>75</xdr:row>
      <xdr:rowOff>133200</xdr:rowOff>
    </xdr:to>
    <xdr:cxnSp>
      <xdr:nvCxnSpPr>
        <xdr:cNvPr id="887" name="Connecteur droit avec flèche 213"/>
        <xdr:cNvCxnSpPr/>
        <xdr:nvPr/>
      </xdr:nvCxnSpPr>
      <xdr:spPr>
        <a:xfrm flipV="1">
          <a:off x="16260480" y="16497000"/>
          <a:ext cx="127044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75</xdr:row>
      <xdr:rowOff>133200</xdr:rowOff>
    </xdr:from>
    <xdr:to>
      <xdr:col>14</xdr:col>
      <xdr:colOff>64800</xdr:colOff>
      <xdr:row>75</xdr:row>
      <xdr:rowOff>142920</xdr:rowOff>
    </xdr:to>
    <xdr:cxnSp>
      <xdr:nvCxnSpPr>
        <xdr:cNvPr id="888" name="Connecteur droit avec flèche 214"/>
        <xdr:cNvCxnSpPr/>
        <xdr:nvPr/>
      </xdr:nvCxnSpPr>
      <xdr:spPr>
        <a:xfrm>
          <a:off x="16197480" y="16916400"/>
          <a:ext cx="121968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77</xdr:row>
      <xdr:rowOff>132840</xdr:rowOff>
    </xdr:from>
    <xdr:to>
      <xdr:col>14</xdr:col>
      <xdr:colOff>64800</xdr:colOff>
      <xdr:row>79</xdr:row>
      <xdr:rowOff>133200</xdr:rowOff>
    </xdr:to>
    <xdr:cxnSp>
      <xdr:nvCxnSpPr>
        <xdr:cNvPr id="889" name="Connecteur droit avec flèche 215"/>
        <xdr:cNvCxnSpPr/>
        <xdr:nvPr/>
      </xdr:nvCxnSpPr>
      <xdr:spPr>
        <a:xfrm flipV="1">
          <a:off x="16031880" y="17296920"/>
          <a:ext cx="13852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912960</xdr:colOff>
      <xdr:row>82</xdr:row>
      <xdr:rowOff>132840</xdr:rowOff>
    </xdr:from>
    <xdr:to>
      <xdr:col>14</xdr:col>
      <xdr:colOff>52200</xdr:colOff>
      <xdr:row>82</xdr:row>
      <xdr:rowOff>133560</xdr:rowOff>
    </xdr:to>
    <xdr:cxnSp>
      <xdr:nvCxnSpPr>
        <xdr:cNvPr id="890" name="Connecteur droit avec flèche 216"/>
        <xdr:cNvCxnSpPr/>
        <xdr:nvPr/>
      </xdr:nvCxnSpPr>
      <xdr:spPr>
        <a:xfrm>
          <a:off x="16209000" y="18249480"/>
          <a:ext cx="1195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1014480</xdr:colOff>
      <xdr:row>80</xdr:row>
      <xdr:rowOff>114480</xdr:rowOff>
    </xdr:from>
    <xdr:to>
      <xdr:col>14</xdr:col>
      <xdr:colOff>77400</xdr:colOff>
      <xdr:row>80</xdr:row>
      <xdr:rowOff>123840</xdr:rowOff>
    </xdr:to>
    <xdr:cxnSp>
      <xdr:nvCxnSpPr>
        <xdr:cNvPr id="891" name="Connecteur droit avec flèche 217"/>
        <xdr:cNvCxnSpPr/>
        <xdr:nvPr/>
      </xdr:nvCxnSpPr>
      <xdr:spPr>
        <a:xfrm>
          <a:off x="16310520" y="17849880"/>
          <a:ext cx="11192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79</xdr:row>
      <xdr:rowOff>104760</xdr:rowOff>
    </xdr:from>
    <xdr:to>
      <xdr:col>14</xdr:col>
      <xdr:colOff>26640</xdr:colOff>
      <xdr:row>79</xdr:row>
      <xdr:rowOff>123480</xdr:rowOff>
    </xdr:to>
    <xdr:cxnSp>
      <xdr:nvCxnSpPr>
        <xdr:cNvPr id="892" name="Connecteur droit avec flèche 218"/>
        <xdr:cNvCxnSpPr/>
        <xdr:nvPr/>
      </xdr:nvCxnSpPr>
      <xdr:spPr>
        <a:xfrm>
          <a:off x="16108200" y="17649720"/>
          <a:ext cx="127080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913320</xdr:colOff>
      <xdr:row>81</xdr:row>
      <xdr:rowOff>161280</xdr:rowOff>
    </xdr:from>
    <xdr:to>
      <xdr:col>14</xdr:col>
      <xdr:colOff>89280</xdr:colOff>
      <xdr:row>82</xdr:row>
      <xdr:rowOff>132840</xdr:rowOff>
    </xdr:to>
    <xdr:cxnSp>
      <xdr:nvCxnSpPr>
        <xdr:cNvPr id="893" name="Connecteur droit avec flèche 219"/>
        <xdr:cNvCxnSpPr/>
        <xdr:nvPr/>
      </xdr:nvCxnSpPr>
      <xdr:spPr>
        <a:xfrm flipV="1">
          <a:off x="16209360" y="18087480"/>
          <a:ext cx="123228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73</xdr:row>
      <xdr:rowOff>95040</xdr:rowOff>
    </xdr:from>
    <xdr:to>
      <xdr:col>16</xdr:col>
      <xdr:colOff>204840</xdr:colOff>
      <xdr:row>73</xdr:row>
      <xdr:rowOff>105120</xdr:rowOff>
    </xdr:to>
    <xdr:cxnSp>
      <xdr:nvCxnSpPr>
        <xdr:cNvPr id="894" name="Connecteur droit avec flèche 220"/>
        <xdr:cNvCxnSpPr/>
        <xdr:nvPr/>
      </xdr:nvCxnSpPr>
      <xdr:spPr>
        <a:xfrm>
          <a:off x="18393120" y="16497000"/>
          <a:ext cx="12204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77</xdr:row>
      <xdr:rowOff>132840</xdr:rowOff>
    </xdr:from>
    <xdr:to>
      <xdr:col>16</xdr:col>
      <xdr:colOff>114840</xdr:colOff>
      <xdr:row>77</xdr:row>
      <xdr:rowOff>133560</xdr:rowOff>
    </xdr:to>
    <xdr:cxnSp>
      <xdr:nvCxnSpPr>
        <xdr:cNvPr id="895" name="Connecteur droit avec flèche 221"/>
        <xdr:cNvCxnSpPr/>
        <xdr:nvPr/>
      </xdr:nvCxnSpPr>
      <xdr:spPr>
        <a:xfrm>
          <a:off x="18366840" y="1729692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75960</xdr:colOff>
      <xdr:row>75</xdr:row>
      <xdr:rowOff>132840</xdr:rowOff>
    </xdr:from>
    <xdr:to>
      <xdr:col>16</xdr:col>
      <xdr:colOff>216360</xdr:colOff>
      <xdr:row>75</xdr:row>
      <xdr:rowOff>133560</xdr:rowOff>
    </xdr:to>
    <xdr:cxnSp>
      <xdr:nvCxnSpPr>
        <xdr:cNvPr id="896" name="Connecteur droit avec flèche 222"/>
        <xdr:cNvCxnSpPr/>
        <xdr:nvPr/>
      </xdr:nvCxnSpPr>
      <xdr:spPr>
        <a:xfrm>
          <a:off x="18456120" y="1691604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79</xdr:row>
      <xdr:rowOff>114480</xdr:rowOff>
    </xdr:from>
    <xdr:to>
      <xdr:col>16</xdr:col>
      <xdr:colOff>216720</xdr:colOff>
      <xdr:row>79</xdr:row>
      <xdr:rowOff>115200</xdr:rowOff>
    </xdr:to>
    <xdr:cxnSp>
      <xdr:nvCxnSpPr>
        <xdr:cNvPr id="897" name="Connecteur droit avec flèche 223"/>
        <xdr:cNvCxnSpPr/>
        <xdr:nvPr/>
      </xdr:nvCxnSpPr>
      <xdr:spPr>
        <a:xfrm>
          <a:off x="18443160" y="1765944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81</xdr:row>
      <xdr:rowOff>114120</xdr:rowOff>
    </xdr:from>
    <xdr:to>
      <xdr:col>16</xdr:col>
      <xdr:colOff>140760</xdr:colOff>
      <xdr:row>81</xdr:row>
      <xdr:rowOff>114840</xdr:rowOff>
    </xdr:to>
    <xdr:cxnSp>
      <xdr:nvCxnSpPr>
        <xdr:cNvPr id="898" name="Connecteur droit avec flèche 224"/>
        <xdr:cNvCxnSpPr/>
        <xdr:nvPr/>
      </xdr:nvCxnSpPr>
      <xdr:spPr>
        <a:xfrm>
          <a:off x="18380160" y="180403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82</xdr:row>
      <xdr:rowOff>132840</xdr:rowOff>
    </xdr:from>
    <xdr:to>
      <xdr:col>16</xdr:col>
      <xdr:colOff>114840</xdr:colOff>
      <xdr:row>82</xdr:row>
      <xdr:rowOff>133560</xdr:rowOff>
    </xdr:to>
    <xdr:cxnSp>
      <xdr:nvCxnSpPr>
        <xdr:cNvPr id="899" name="Connecteur droit avec flèche 225"/>
        <xdr:cNvCxnSpPr/>
        <xdr:nvPr/>
      </xdr:nvCxnSpPr>
      <xdr:spPr>
        <a:xfrm>
          <a:off x="18366840" y="1824948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80</xdr:row>
      <xdr:rowOff>132840</xdr:rowOff>
    </xdr:from>
    <xdr:to>
      <xdr:col>16</xdr:col>
      <xdr:colOff>89640</xdr:colOff>
      <xdr:row>80</xdr:row>
      <xdr:rowOff>133560</xdr:rowOff>
    </xdr:to>
    <xdr:cxnSp>
      <xdr:nvCxnSpPr>
        <xdr:cNvPr id="900" name="Connecteur droit avec flèche 226"/>
        <xdr:cNvCxnSpPr/>
        <xdr:nvPr/>
      </xdr:nvCxnSpPr>
      <xdr:spPr>
        <a:xfrm>
          <a:off x="18329040" y="17868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</xdr:colOff>
      <xdr:row>72</xdr:row>
      <xdr:rowOff>114120</xdr:rowOff>
    </xdr:from>
    <xdr:to>
      <xdr:col>16</xdr:col>
      <xdr:colOff>165960</xdr:colOff>
      <xdr:row>73</xdr:row>
      <xdr:rowOff>75960</xdr:rowOff>
    </xdr:to>
    <xdr:cxnSp>
      <xdr:nvCxnSpPr>
        <xdr:cNvPr id="901" name="Connecteur droit avec flèche 227"/>
        <xdr:cNvCxnSpPr/>
        <xdr:nvPr/>
      </xdr:nvCxnSpPr>
      <xdr:spPr>
        <a:xfrm flipV="1">
          <a:off x="18392760" y="16325640"/>
          <a:ext cx="118188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75960</xdr:colOff>
      <xdr:row>74</xdr:row>
      <xdr:rowOff>132840</xdr:rowOff>
    </xdr:from>
    <xdr:to>
      <xdr:col>16</xdr:col>
      <xdr:colOff>216360</xdr:colOff>
      <xdr:row>75</xdr:row>
      <xdr:rowOff>104400</xdr:rowOff>
    </xdr:to>
    <xdr:cxnSp>
      <xdr:nvCxnSpPr>
        <xdr:cNvPr id="902" name="Connecteur droit avec flèche 228"/>
        <xdr:cNvCxnSpPr/>
        <xdr:nvPr/>
      </xdr:nvCxnSpPr>
      <xdr:spPr>
        <a:xfrm flipV="1">
          <a:off x="18456120" y="16725240"/>
          <a:ext cx="11689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76</xdr:row>
      <xdr:rowOff>132840</xdr:rowOff>
    </xdr:from>
    <xdr:to>
      <xdr:col>16</xdr:col>
      <xdr:colOff>153360</xdr:colOff>
      <xdr:row>77</xdr:row>
      <xdr:rowOff>104760</xdr:rowOff>
    </xdr:to>
    <xdr:cxnSp>
      <xdr:nvCxnSpPr>
        <xdr:cNvPr id="903" name="Connecteur droit avec flèche 229"/>
        <xdr:cNvCxnSpPr/>
        <xdr:nvPr/>
      </xdr:nvCxnSpPr>
      <xdr:spPr>
        <a:xfrm flipV="1">
          <a:off x="18354960" y="17106480"/>
          <a:ext cx="12070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37800</xdr:colOff>
      <xdr:row>78</xdr:row>
      <xdr:rowOff>132840</xdr:rowOff>
    </xdr:from>
    <xdr:to>
      <xdr:col>16</xdr:col>
      <xdr:colOff>254520</xdr:colOff>
      <xdr:row>79</xdr:row>
      <xdr:rowOff>95400</xdr:rowOff>
    </xdr:to>
    <xdr:cxnSp>
      <xdr:nvCxnSpPr>
        <xdr:cNvPr id="904" name="Connecteur droit avec flèche 230"/>
        <xdr:cNvCxnSpPr/>
        <xdr:nvPr/>
      </xdr:nvCxnSpPr>
      <xdr:spPr>
        <a:xfrm flipV="1">
          <a:off x="18417960" y="17487360"/>
          <a:ext cx="1245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1358280</xdr:colOff>
      <xdr:row>87</xdr:row>
      <xdr:rowOff>94680</xdr:rowOff>
    </xdr:from>
    <xdr:to>
      <xdr:col>12</xdr:col>
      <xdr:colOff>356400</xdr:colOff>
      <xdr:row>94</xdr:row>
      <xdr:rowOff>95040</xdr:rowOff>
    </xdr:to>
    <xdr:cxnSp>
      <xdr:nvCxnSpPr>
        <xdr:cNvPr id="905" name="Connecteur droit avec flèche 231"/>
        <xdr:cNvCxnSpPr/>
        <xdr:nvPr/>
      </xdr:nvCxnSpPr>
      <xdr:spPr>
        <a:xfrm flipV="1">
          <a:off x="13887000" y="19163880"/>
          <a:ext cx="176580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91</xdr:row>
      <xdr:rowOff>56520</xdr:rowOff>
    </xdr:from>
    <xdr:to>
      <xdr:col>12</xdr:col>
      <xdr:colOff>140760</xdr:colOff>
      <xdr:row>94</xdr:row>
      <xdr:rowOff>94680</xdr:rowOff>
    </xdr:to>
    <xdr:cxnSp>
      <xdr:nvCxnSpPr>
        <xdr:cNvPr id="906" name="Connecteur droit avec flèche 232"/>
        <xdr:cNvCxnSpPr/>
        <xdr:nvPr/>
      </xdr:nvCxnSpPr>
      <xdr:spPr>
        <a:xfrm flipV="1">
          <a:off x="13899240" y="19887480"/>
          <a:ext cx="153792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1421280</xdr:colOff>
      <xdr:row>92</xdr:row>
      <xdr:rowOff>66600</xdr:rowOff>
    </xdr:from>
    <xdr:to>
      <xdr:col>12</xdr:col>
      <xdr:colOff>343080</xdr:colOff>
      <xdr:row>94</xdr:row>
      <xdr:rowOff>123480</xdr:rowOff>
    </xdr:to>
    <xdr:cxnSp>
      <xdr:nvCxnSpPr>
        <xdr:cNvPr id="907" name="Connecteur droit avec flèche 233"/>
        <xdr:cNvCxnSpPr/>
        <xdr:nvPr/>
      </xdr:nvCxnSpPr>
      <xdr:spPr>
        <a:xfrm flipV="1">
          <a:off x="13950000" y="20088000"/>
          <a:ext cx="1689480" cy="438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94</xdr:row>
      <xdr:rowOff>75240</xdr:rowOff>
    </xdr:from>
    <xdr:to>
      <xdr:col>12</xdr:col>
      <xdr:colOff>178920</xdr:colOff>
      <xdr:row>94</xdr:row>
      <xdr:rowOff>114120</xdr:rowOff>
    </xdr:to>
    <xdr:cxnSp>
      <xdr:nvCxnSpPr>
        <xdr:cNvPr id="908" name="Connecteur droit avec flèche 234"/>
        <xdr:cNvCxnSpPr/>
        <xdr:nvPr/>
      </xdr:nvCxnSpPr>
      <xdr:spPr>
        <a:xfrm flipV="1">
          <a:off x="13950360" y="20477880"/>
          <a:ext cx="1524960" cy="3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926280</xdr:colOff>
      <xdr:row>85</xdr:row>
      <xdr:rowOff>28080</xdr:rowOff>
    </xdr:from>
    <xdr:to>
      <xdr:col>14</xdr:col>
      <xdr:colOff>140400</xdr:colOff>
      <xdr:row>87</xdr:row>
      <xdr:rowOff>75600</xdr:rowOff>
    </xdr:to>
    <xdr:cxnSp>
      <xdr:nvCxnSpPr>
        <xdr:cNvPr id="909" name="Connecteur droit avec flèche 235"/>
        <xdr:cNvCxnSpPr/>
        <xdr:nvPr/>
      </xdr:nvCxnSpPr>
      <xdr:spPr>
        <a:xfrm flipV="1">
          <a:off x="16222320" y="18716040"/>
          <a:ext cx="127044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87</xdr:row>
      <xdr:rowOff>75240</xdr:rowOff>
    </xdr:from>
    <xdr:to>
      <xdr:col>14</xdr:col>
      <xdr:colOff>39240</xdr:colOff>
      <xdr:row>87</xdr:row>
      <xdr:rowOff>85320</xdr:rowOff>
    </xdr:to>
    <xdr:cxnSp>
      <xdr:nvCxnSpPr>
        <xdr:cNvPr id="910" name="Connecteur droit avec flèche 236"/>
        <xdr:cNvCxnSpPr/>
        <xdr:nvPr/>
      </xdr:nvCxnSpPr>
      <xdr:spPr>
        <a:xfrm>
          <a:off x="16159320" y="19144440"/>
          <a:ext cx="1232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89</xdr:row>
      <xdr:rowOff>75600</xdr:rowOff>
    </xdr:from>
    <xdr:to>
      <xdr:col>14</xdr:col>
      <xdr:colOff>39600</xdr:colOff>
      <xdr:row>91</xdr:row>
      <xdr:rowOff>75960</xdr:rowOff>
    </xdr:to>
    <xdr:cxnSp>
      <xdr:nvCxnSpPr>
        <xdr:cNvPr id="911" name="Connecteur droit avec flèche 237"/>
        <xdr:cNvCxnSpPr/>
        <xdr:nvPr/>
      </xdr:nvCxnSpPr>
      <xdr:spPr>
        <a:xfrm flipV="1">
          <a:off x="16006680" y="19525680"/>
          <a:ext cx="13852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94</xdr:row>
      <xdr:rowOff>66600</xdr:rowOff>
    </xdr:from>
    <xdr:to>
      <xdr:col>14</xdr:col>
      <xdr:colOff>25920</xdr:colOff>
      <xdr:row>94</xdr:row>
      <xdr:rowOff>75960</xdr:rowOff>
    </xdr:to>
    <xdr:cxnSp>
      <xdr:nvCxnSpPr>
        <xdr:cNvPr id="912" name="Connecteur droit avec flèche 238"/>
        <xdr:cNvCxnSpPr/>
        <xdr:nvPr/>
      </xdr:nvCxnSpPr>
      <xdr:spPr>
        <a:xfrm>
          <a:off x="16170840" y="20469240"/>
          <a:ext cx="12074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92</xdr:row>
      <xdr:rowOff>57600</xdr:rowOff>
    </xdr:from>
    <xdr:to>
      <xdr:col>14</xdr:col>
      <xdr:colOff>39240</xdr:colOff>
      <xdr:row>92</xdr:row>
      <xdr:rowOff>67320</xdr:rowOff>
    </xdr:to>
    <xdr:cxnSp>
      <xdr:nvCxnSpPr>
        <xdr:cNvPr id="913" name="Connecteur droit avec flèche 239"/>
        <xdr:cNvCxnSpPr/>
        <xdr:nvPr/>
      </xdr:nvCxnSpPr>
      <xdr:spPr>
        <a:xfrm>
          <a:off x="16272360" y="20079000"/>
          <a:ext cx="1119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91</xdr:row>
      <xdr:rowOff>56880</xdr:rowOff>
    </xdr:from>
    <xdr:to>
      <xdr:col>13</xdr:col>
      <xdr:colOff>1004400</xdr:colOff>
      <xdr:row>91</xdr:row>
      <xdr:rowOff>66960</xdr:rowOff>
    </xdr:to>
    <xdr:cxnSp>
      <xdr:nvCxnSpPr>
        <xdr:cNvPr id="914" name="Connecteur droit avec flèche 240"/>
        <xdr:cNvCxnSpPr/>
        <xdr:nvPr/>
      </xdr:nvCxnSpPr>
      <xdr:spPr>
        <a:xfrm>
          <a:off x="16083000" y="19887840"/>
          <a:ext cx="12456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93</xdr:row>
      <xdr:rowOff>104400</xdr:rowOff>
    </xdr:from>
    <xdr:to>
      <xdr:col>14</xdr:col>
      <xdr:colOff>52200</xdr:colOff>
      <xdr:row>94</xdr:row>
      <xdr:rowOff>66960</xdr:rowOff>
    </xdr:to>
    <xdr:cxnSp>
      <xdr:nvCxnSpPr>
        <xdr:cNvPr id="915" name="Connecteur droit avec flèche 241"/>
        <xdr:cNvCxnSpPr/>
        <xdr:nvPr/>
      </xdr:nvCxnSpPr>
      <xdr:spPr>
        <a:xfrm flipV="1">
          <a:off x="16170840" y="20316600"/>
          <a:ext cx="12337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85</xdr:row>
      <xdr:rowOff>28440</xdr:rowOff>
    </xdr:from>
    <xdr:to>
      <xdr:col>16</xdr:col>
      <xdr:colOff>165600</xdr:colOff>
      <xdr:row>85</xdr:row>
      <xdr:rowOff>57600</xdr:rowOff>
    </xdr:to>
    <xdr:cxnSp>
      <xdr:nvCxnSpPr>
        <xdr:cNvPr id="916" name="Connecteur droit avec flèche 242"/>
        <xdr:cNvCxnSpPr/>
        <xdr:nvPr/>
      </xdr:nvCxnSpPr>
      <xdr:spPr>
        <a:xfrm>
          <a:off x="18366840" y="18716400"/>
          <a:ext cx="120744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89</xdr:row>
      <xdr:rowOff>66600</xdr:rowOff>
    </xdr:from>
    <xdr:to>
      <xdr:col>16</xdr:col>
      <xdr:colOff>89640</xdr:colOff>
      <xdr:row>89</xdr:row>
      <xdr:rowOff>67320</xdr:rowOff>
    </xdr:to>
    <xdr:cxnSp>
      <xdr:nvCxnSpPr>
        <xdr:cNvPr id="917" name="Connecteur droit avec flèche 243"/>
        <xdr:cNvCxnSpPr/>
        <xdr:nvPr/>
      </xdr:nvCxnSpPr>
      <xdr:spPr>
        <a:xfrm>
          <a:off x="18329040" y="195166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87</xdr:row>
      <xdr:rowOff>66600</xdr:rowOff>
    </xdr:from>
    <xdr:to>
      <xdr:col>16</xdr:col>
      <xdr:colOff>191880</xdr:colOff>
      <xdr:row>87</xdr:row>
      <xdr:rowOff>67320</xdr:rowOff>
    </xdr:to>
    <xdr:cxnSp>
      <xdr:nvCxnSpPr>
        <xdr:cNvPr id="918" name="Connecteur droit avec flèche 244"/>
        <xdr:cNvCxnSpPr/>
        <xdr:nvPr/>
      </xdr:nvCxnSpPr>
      <xdr:spPr>
        <a:xfrm>
          <a:off x="18431280" y="191358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91</xdr:row>
      <xdr:rowOff>56880</xdr:rowOff>
    </xdr:from>
    <xdr:to>
      <xdr:col>16</xdr:col>
      <xdr:colOff>166320</xdr:colOff>
      <xdr:row>91</xdr:row>
      <xdr:rowOff>57600</xdr:rowOff>
    </xdr:to>
    <xdr:cxnSp>
      <xdr:nvCxnSpPr>
        <xdr:cNvPr id="919" name="Connecteur droit avec flèche 245"/>
        <xdr:cNvCxnSpPr/>
        <xdr:nvPr/>
      </xdr:nvCxnSpPr>
      <xdr:spPr>
        <a:xfrm>
          <a:off x="18405000" y="1988784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1015200</xdr:colOff>
      <xdr:row>93</xdr:row>
      <xdr:rowOff>56880</xdr:rowOff>
    </xdr:from>
    <xdr:to>
      <xdr:col>16</xdr:col>
      <xdr:colOff>89640</xdr:colOff>
      <xdr:row>93</xdr:row>
      <xdr:rowOff>57600</xdr:rowOff>
    </xdr:to>
    <xdr:cxnSp>
      <xdr:nvCxnSpPr>
        <xdr:cNvPr id="920" name="Connecteur droit avec flèche 246"/>
        <xdr:cNvCxnSpPr/>
        <xdr:nvPr/>
      </xdr:nvCxnSpPr>
      <xdr:spPr>
        <a:xfrm>
          <a:off x="18367200" y="20269080"/>
          <a:ext cx="11311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94</xdr:row>
      <xdr:rowOff>66600</xdr:rowOff>
    </xdr:from>
    <xdr:to>
      <xdr:col>16</xdr:col>
      <xdr:colOff>89640</xdr:colOff>
      <xdr:row>94</xdr:row>
      <xdr:rowOff>67320</xdr:rowOff>
    </xdr:to>
    <xdr:cxnSp>
      <xdr:nvCxnSpPr>
        <xdr:cNvPr id="921" name="Connecteur droit avec flèche 247"/>
        <xdr:cNvCxnSpPr/>
        <xdr:nvPr/>
      </xdr:nvCxnSpPr>
      <xdr:spPr>
        <a:xfrm>
          <a:off x="18329040" y="20469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92</xdr:row>
      <xdr:rowOff>66600</xdr:rowOff>
    </xdr:from>
    <xdr:to>
      <xdr:col>16</xdr:col>
      <xdr:colOff>52200</xdr:colOff>
      <xdr:row>92</xdr:row>
      <xdr:rowOff>67320</xdr:rowOff>
    </xdr:to>
    <xdr:cxnSp>
      <xdr:nvCxnSpPr>
        <xdr:cNvPr id="922" name="Connecteur droit avec flèche 248"/>
        <xdr:cNvCxnSpPr/>
        <xdr:nvPr/>
      </xdr:nvCxnSpPr>
      <xdr:spPr>
        <a:xfrm>
          <a:off x="18291240" y="200880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84</xdr:row>
      <xdr:rowOff>56520</xdr:rowOff>
    </xdr:from>
    <xdr:to>
      <xdr:col>16</xdr:col>
      <xdr:colOff>127800</xdr:colOff>
      <xdr:row>85</xdr:row>
      <xdr:rowOff>28080</xdr:rowOff>
    </xdr:to>
    <xdr:cxnSp>
      <xdr:nvCxnSpPr>
        <xdr:cNvPr id="923" name="Connecteur droit avec flèche 249"/>
        <xdr:cNvCxnSpPr/>
        <xdr:nvPr/>
      </xdr:nvCxnSpPr>
      <xdr:spPr>
        <a:xfrm flipV="1">
          <a:off x="18366840" y="18554040"/>
          <a:ext cx="11696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86</xdr:row>
      <xdr:rowOff>75600</xdr:rowOff>
    </xdr:from>
    <xdr:to>
      <xdr:col>16</xdr:col>
      <xdr:colOff>191880</xdr:colOff>
      <xdr:row>87</xdr:row>
      <xdr:rowOff>57240</xdr:rowOff>
    </xdr:to>
    <xdr:cxnSp>
      <xdr:nvCxnSpPr>
        <xdr:cNvPr id="924" name="Connecteur droit avec flèche 250"/>
        <xdr:cNvCxnSpPr/>
        <xdr:nvPr/>
      </xdr:nvCxnSpPr>
      <xdr:spPr>
        <a:xfrm flipV="1">
          <a:off x="18431280" y="18954000"/>
          <a:ext cx="116928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88</xdr:row>
      <xdr:rowOff>75240</xdr:rowOff>
    </xdr:from>
    <xdr:to>
      <xdr:col>16</xdr:col>
      <xdr:colOff>114840</xdr:colOff>
      <xdr:row>89</xdr:row>
      <xdr:rowOff>56880</xdr:rowOff>
    </xdr:to>
    <xdr:cxnSp>
      <xdr:nvCxnSpPr>
        <xdr:cNvPr id="925" name="Connecteur droit avec flèche 251"/>
        <xdr:cNvCxnSpPr/>
        <xdr:nvPr/>
      </xdr:nvCxnSpPr>
      <xdr:spPr>
        <a:xfrm flipV="1">
          <a:off x="18316440" y="19334880"/>
          <a:ext cx="12070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</xdr:colOff>
      <xdr:row>90</xdr:row>
      <xdr:rowOff>75240</xdr:rowOff>
    </xdr:from>
    <xdr:to>
      <xdr:col>16</xdr:col>
      <xdr:colOff>216000</xdr:colOff>
      <xdr:row>91</xdr:row>
      <xdr:rowOff>28080</xdr:rowOff>
    </xdr:to>
    <xdr:cxnSp>
      <xdr:nvCxnSpPr>
        <xdr:cNvPr id="926" name="Connecteur droit avec flèche 252"/>
        <xdr:cNvCxnSpPr/>
        <xdr:nvPr/>
      </xdr:nvCxnSpPr>
      <xdr:spPr>
        <a:xfrm flipV="1">
          <a:off x="18392760" y="19715760"/>
          <a:ext cx="12319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99</xdr:row>
      <xdr:rowOff>104040</xdr:rowOff>
    </xdr:from>
    <xdr:to>
      <xdr:col>12</xdr:col>
      <xdr:colOff>331560</xdr:colOff>
      <xdr:row>106</xdr:row>
      <xdr:rowOff>94680</xdr:rowOff>
    </xdr:to>
    <xdr:cxnSp>
      <xdr:nvCxnSpPr>
        <xdr:cNvPr id="927" name="Connecteur droit avec flèche 253"/>
        <xdr:cNvCxnSpPr/>
        <xdr:nvPr/>
      </xdr:nvCxnSpPr>
      <xdr:spPr>
        <a:xfrm flipV="1">
          <a:off x="13848120" y="21459240"/>
          <a:ext cx="177984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103</xdr:row>
      <xdr:rowOff>66600</xdr:rowOff>
    </xdr:from>
    <xdr:to>
      <xdr:col>12</xdr:col>
      <xdr:colOff>102600</xdr:colOff>
      <xdr:row>106</xdr:row>
      <xdr:rowOff>95040</xdr:rowOff>
    </xdr:to>
    <xdr:cxnSp>
      <xdr:nvCxnSpPr>
        <xdr:cNvPr id="928" name="Connecteur droit avec flèche 254"/>
        <xdr:cNvCxnSpPr/>
        <xdr:nvPr/>
      </xdr:nvCxnSpPr>
      <xdr:spPr>
        <a:xfrm flipV="1">
          <a:off x="13861800" y="22183560"/>
          <a:ext cx="1537200" cy="60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104</xdr:row>
      <xdr:rowOff>75600</xdr:rowOff>
    </xdr:from>
    <xdr:to>
      <xdr:col>12</xdr:col>
      <xdr:colOff>293400</xdr:colOff>
      <xdr:row>106</xdr:row>
      <xdr:rowOff>133200</xdr:rowOff>
    </xdr:to>
    <xdr:cxnSp>
      <xdr:nvCxnSpPr>
        <xdr:cNvPr id="929" name="Connecteur droit avec flèche 255"/>
        <xdr:cNvCxnSpPr/>
        <xdr:nvPr/>
      </xdr:nvCxnSpPr>
      <xdr:spPr>
        <a:xfrm flipV="1">
          <a:off x="13899240" y="22383000"/>
          <a:ext cx="169056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106</xdr:row>
      <xdr:rowOff>94680</xdr:rowOff>
    </xdr:from>
    <xdr:to>
      <xdr:col>12</xdr:col>
      <xdr:colOff>140760</xdr:colOff>
      <xdr:row>106</xdr:row>
      <xdr:rowOff>133200</xdr:rowOff>
    </xdr:to>
    <xdr:cxnSp>
      <xdr:nvCxnSpPr>
        <xdr:cNvPr id="930" name="Connecteur droit avec flèche 256"/>
        <xdr:cNvCxnSpPr/>
        <xdr:nvPr/>
      </xdr:nvCxnSpPr>
      <xdr:spPr>
        <a:xfrm flipV="1">
          <a:off x="13912920" y="22783320"/>
          <a:ext cx="15242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97</xdr:row>
      <xdr:rowOff>56880</xdr:rowOff>
    </xdr:from>
    <xdr:to>
      <xdr:col>14</xdr:col>
      <xdr:colOff>102240</xdr:colOff>
      <xdr:row>99</xdr:row>
      <xdr:rowOff>95040</xdr:rowOff>
    </xdr:to>
    <xdr:cxnSp>
      <xdr:nvCxnSpPr>
        <xdr:cNvPr id="931" name="Connecteur droit avec flèche 257"/>
        <xdr:cNvCxnSpPr/>
        <xdr:nvPr/>
      </xdr:nvCxnSpPr>
      <xdr:spPr>
        <a:xfrm flipV="1">
          <a:off x="16184160" y="21030840"/>
          <a:ext cx="127044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99</xdr:row>
      <xdr:rowOff>94680</xdr:rowOff>
    </xdr:from>
    <xdr:to>
      <xdr:col>13</xdr:col>
      <xdr:colOff>1015920</xdr:colOff>
      <xdr:row>99</xdr:row>
      <xdr:rowOff>104760</xdr:rowOff>
    </xdr:to>
    <xdr:cxnSp>
      <xdr:nvCxnSpPr>
        <xdr:cNvPr id="932" name="Connecteur droit avec flèche 258"/>
        <xdr:cNvCxnSpPr/>
        <xdr:nvPr/>
      </xdr:nvCxnSpPr>
      <xdr:spPr>
        <a:xfrm>
          <a:off x="16132680" y="21449880"/>
          <a:ext cx="1207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101</xdr:row>
      <xdr:rowOff>95040</xdr:rowOff>
    </xdr:from>
    <xdr:to>
      <xdr:col>13</xdr:col>
      <xdr:colOff>1016640</xdr:colOff>
      <xdr:row>103</xdr:row>
      <xdr:rowOff>95400</xdr:rowOff>
    </xdr:to>
    <xdr:cxnSp>
      <xdr:nvCxnSpPr>
        <xdr:cNvPr id="933" name="Connecteur droit avec flèche 259"/>
        <xdr:cNvCxnSpPr/>
        <xdr:nvPr/>
      </xdr:nvCxnSpPr>
      <xdr:spPr>
        <a:xfrm flipV="1">
          <a:off x="15981480" y="21831120"/>
          <a:ext cx="13593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106</xdr:row>
      <xdr:rowOff>75600</xdr:rowOff>
    </xdr:from>
    <xdr:to>
      <xdr:col>13</xdr:col>
      <xdr:colOff>990720</xdr:colOff>
      <xdr:row>106</xdr:row>
      <xdr:rowOff>95040</xdr:rowOff>
    </xdr:to>
    <xdr:cxnSp>
      <xdr:nvCxnSpPr>
        <xdr:cNvPr id="934" name="Connecteur droit avec flèche 260"/>
        <xdr:cNvCxnSpPr/>
        <xdr:nvPr/>
      </xdr:nvCxnSpPr>
      <xdr:spPr>
        <a:xfrm>
          <a:off x="16132680" y="22764240"/>
          <a:ext cx="118224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104</xdr:row>
      <xdr:rowOff>66600</xdr:rowOff>
    </xdr:from>
    <xdr:to>
      <xdr:col>14</xdr:col>
      <xdr:colOff>1080</xdr:colOff>
      <xdr:row>104</xdr:row>
      <xdr:rowOff>95400</xdr:rowOff>
    </xdr:to>
    <xdr:cxnSp>
      <xdr:nvCxnSpPr>
        <xdr:cNvPr id="935" name="Connecteur droit avec flèche 261"/>
        <xdr:cNvCxnSpPr/>
        <xdr:nvPr/>
      </xdr:nvCxnSpPr>
      <xdr:spPr>
        <a:xfrm>
          <a:off x="16247160" y="22374000"/>
          <a:ext cx="11062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103</xdr:row>
      <xdr:rowOff>57240</xdr:rowOff>
    </xdr:from>
    <xdr:to>
      <xdr:col>13</xdr:col>
      <xdr:colOff>978480</xdr:colOff>
      <xdr:row>103</xdr:row>
      <xdr:rowOff>95760</xdr:rowOff>
    </xdr:to>
    <xdr:cxnSp>
      <xdr:nvCxnSpPr>
        <xdr:cNvPr id="936" name="Connecteur droit avec flèche 262"/>
        <xdr:cNvCxnSpPr/>
        <xdr:nvPr/>
      </xdr:nvCxnSpPr>
      <xdr:spPr>
        <a:xfrm>
          <a:off x="16031880" y="22174200"/>
          <a:ext cx="127080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105</xdr:row>
      <xdr:rowOff>133200</xdr:rowOff>
    </xdr:from>
    <xdr:to>
      <xdr:col>14</xdr:col>
      <xdr:colOff>26280</xdr:colOff>
      <xdr:row>106</xdr:row>
      <xdr:rowOff>75960</xdr:rowOff>
    </xdr:to>
    <xdr:cxnSp>
      <xdr:nvCxnSpPr>
        <xdr:cNvPr id="937" name="Connecteur droit avec flèche 263"/>
        <xdr:cNvCxnSpPr/>
        <xdr:nvPr/>
      </xdr:nvCxnSpPr>
      <xdr:spPr>
        <a:xfrm flipV="1">
          <a:off x="16132680" y="22631400"/>
          <a:ext cx="124596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97</xdr:row>
      <xdr:rowOff>56880</xdr:rowOff>
    </xdr:from>
    <xdr:to>
      <xdr:col>16</xdr:col>
      <xdr:colOff>114840</xdr:colOff>
      <xdr:row>97</xdr:row>
      <xdr:rowOff>66960</xdr:rowOff>
    </xdr:to>
    <xdr:cxnSp>
      <xdr:nvCxnSpPr>
        <xdr:cNvPr id="938" name="Connecteur droit avec flèche 264"/>
        <xdr:cNvCxnSpPr/>
        <xdr:nvPr/>
      </xdr:nvCxnSpPr>
      <xdr:spPr>
        <a:xfrm>
          <a:off x="18341640" y="21030840"/>
          <a:ext cx="11818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101</xdr:row>
      <xdr:rowOff>75600</xdr:rowOff>
    </xdr:from>
    <xdr:to>
      <xdr:col>16</xdr:col>
      <xdr:colOff>52200</xdr:colOff>
      <xdr:row>101</xdr:row>
      <xdr:rowOff>76320</xdr:rowOff>
    </xdr:to>
    <xdr:cxnSp>
      <xdr:nvCxnSpPr>
        <xdr:cNvPr id="939" name="Connecteur droit avec flèche 265"/>
        <xdr:cNvCxnSpPr/>
        <xdr:nvPr/>
      </xdr:nvCxnSpPr>
      <xdr:spPr>
        <a:xfrm>
          <a:off x="18316440" y="21811680"/>
          <a:ext cx="1144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99</xdr:row>
      <xdr:rowOff>75240</xdr:rowOff>
    </xdr:from>
    <xdr:to>
      <xdr:col>16</xdr:col>
      <xdr:colOff>153720</xdr:colOff>
      <xdr:row>99</xdr:row>
      <xdr:rowOff>75960</xdr:rowOff>
    </xdr:to>
    <xdr:cxnSp>
      <xdr:nvCxnSpPr>
        <xdr:cNvPr id="940" name="Connecteur droit avec flèche 266"/>
        <xdr:cNvCxnSpPr/>
        <xdr:nvPr/>
      </xdr:nvCxnSpPr>
      <xdr:spPr>
        <a:xfrm>
          <a:off x="18393120" y="214304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103</xdr:row>
      <xdr:rowOff>66600</xdr:rowOff>
    </xdr:from>
    <xdr:to>
      <xdr:col>16</xdr:col>
      <xdr:colOff>140760</xdr:colOff>
      <xdr:row>103</xdr:row>
      <xdr:rowOff>75960</xdr:rowOff>
    </xdr:to>
    <xdr:cxnSp>
      <xdr:nvCxnSpPr>
        <xdr:cNvPr id="941" name="Connecteur droit avec flèche 267"/>
        <xdr:cNvCxnSpPr/>
        <xdr:nvPr/>
      </xdr:nvCxnSpPr>
      <xdr:spPr>
        <a:xfrm>
          <a:off x="18380160" y="22183560"/>
          <a:ext cx="1169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105</xdr:row>
      <xdr:rowOff>66960</xdr:rowOff>
    </xdr:from>
    <xdr:to>
      <xdr:col>16</xdr:col>
      <xdr:colOff>65160</xdr:colOff>
      <xdr:row>105</xdr:row>
      <xdr:rowOff>75960</xdr:rowOff>
    </xdr:to>
    <xdr:cxnSp>
      <xdr:nvCxnSpPr>
        <xdr:cNvPr id="942" name="Connecteur droit avec flèche 268"/>
        <xdr:cNvCxnSpPr/>
        <xdr:nvPr/>
      </xdr:nvCxnSpPr>
      <xdr:spPr>
        <a:xfrm>
          <a:off x="18329040" y="22565160"/>
          <a:ext cx="114480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106</xdr:row>
      <xdr:rowOff>75600</xdr:rowOff>
    </xdr:from>
    <xdr:to>
      <xdr:col>16</xdr:col>
      <xdr:colOff>52200</xdr:colOff>
      <xdr:row>106</xdr:row>
      <xdr:rowOff>76320</xdr:rowOff>
    </xdr:to>
    <xdr:cxnSp>
      <xdr:nvCxnSpPr>
        <xdr:cNvPr id="943" name="Connecteur droit avec flèche 269"/>
        <xdr:cNvCxnSpPr/>
        <xdr:nvPr/>
      </xdr:nvCxnSpPr>
      <xdr:spPr>
        <a:xfrm>
          <a:off x="18316440" y="22764240"/>
          <a:ext cx="1144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104</xdr:row>
      <xdr:rowOff>75600</xdr:rowOff>
    </xdr:from>
    <xdr:to>
      <xdr:col>16</xdr:col>
      <xdr:colOff>14040</xdr:colOff>
      <xdr:row>104</xdr:row>
      <xdr:rowOff>76320</xdr:rowOff>
    </xdr:to>
    <xdr:cxnSp>
      <xdr:nvCxnSpPr>
        <xdr:cNvPr id="944" name="Connecteur droit avec flèche 270"/>
        <xdr:cNvCxnSpPr/>
        <xdr:nvPr/>
      </xdr:nvCxnSpPr>
      <xdr:spPr>
        <a:xfrm>
          <a:off x="18253440" y="22383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96</xdr:row>
      <xdr:rowOff>66240</xdr:rowOff>
    </xdr:from>
    <xdr:to>
      <xdr:col>16</xdr:col>
      <xdr:colOff>102600</xdr:colOff>
      <xdr:row>97</xdr:row>
      <xdr:rowOff>37800</xdr:rowOff>
    </xdr:to>
    <xdr:cxnSp>
      <xdr:nvCxnSpPr>
        <xdr:cNvPr id="945" name="Connecteur droit avec flèche 271"/>
        <xdr:cNvCxnSpPr/>
        <xdr:nvPr/>
      </xdr:nvCxnSpPr>
      <xdr:spPr>
        <a:xfrm flipV="1">
          <a:off x="18329040" y="2084976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98</xdr:row>
      <xdr:rowOff>95040</xdr:rowOff>
    </xdr:from>
    <xdr:to>
      <xdr:col>16</xdr:col>
      <xdr:colOff>153720</xdr:colOff>
      <xdr:row>99</xdr:row>
      <xdr:rowOff>57240</xdr:rowOff>
    </xdr:to>
    <xdr:cxnSp>
      <xdr:nvCxnSpPr>
        <xdr:cNvPr id="946" name="Connecteur droit avec flèche 272"/>
        <xdr:cNvCxnSpPr/>
        <xdr:nvPr/>
      </xdr:nvCxnSpPr>
      <xdr:spPr>
        <a:xfrm flipV="1">
          <a:off x="18393120" y="2125944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100</xdr:row>
      <xdr:rowOff>94680</xdr:rowOff>
    </xdr:from>
    <xdr:to>
      <xdr:col>16</xdr:col>
      <xdr:colOff>76680</xdr:colOff>
      <xdr:row>101</xdr:row>
      <xdr:rowOff>57240</xdr:rowOff>
    </xdr:to>
    <xdr:cxnSp>
      <xdr:nvCxnSpPr>
        <xdr:cNvPr id="947" name="Connecteur droit avec flèche 273"/>
        <xdr:cNvCxnSpPr/>
        <xdr:nvPr/>
      </xdr:nvCxnSpPr>
      <xdr:spPr>
        <a:xfrm flipV="1">
          <a:off x="18278280" y="21640320"/>
          <a:ext cx="12070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102</xdr:row>
      <xdr:rowOff>94680</xdr:rowOff>
    </xdr:from>
    <xdr:to>
      <xdr:col>16</xdr:col>
      <xdr:colOff>178920</xdr:colOff>
      <xdr:row>103</xdr:row>
      <xdr:rowOff>56880</xdr:rowOff>
    </xdr:to>
    <xdr:cxnSp>
      <xdr:nvCxnSpPr>
        <xdr:cNvPr id="948" name="Connecteur droit avec flèche 274"/>
        <xdr:cNvCxnSpPr/>
        <xdr:nvPr/>
      </xdr:nvCxnSpPr>
      <xdr:spPr>
        <a:xfrm flipV="1">
          <a:off x="18341640" y="22021200"/>
          <a:ext cx="124596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1307520</xdr:colOff>
      <xdr:row>123</xdr:row>
      <xdr:rowOff>114120</xdr:rowOff>
    </xdr:from>
    <xdr:to>
      <xdr:col>12</xdr:col>
      <xdr:colOff>305280</xdr:colOff>
      <xdr:row>130</xdr:row>
      <xdr:rowOff>114480</xdr:rowOff>
    </xdr:to>
    <xdr:cxnSp>
      <xdr:nvCxnSpPr>
        <xdr:cNvPr id="949" name="Connecteur droit avec flèche 275"/>
        <xdr:cNvCxnSpPr/>
        <xdr:nvPr/>
      </xdr:nvCxnSpPr>
      <xdr:spPr>
        <a:xfrm flipV="1">
          <a:off x="13836240" y="26041320"/>
          <a:ext cx="176544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1307160</xdr:colOff>
      <xdr:row>127</xdr:row>
      <xdr:rowOff>95040</xdr:rowOff>
    </xdr:from>
    <xdr:to>
      <xdr:col>12</xdr:col>
      <xdr:colOff>77040</xdr:colOff>
      <xdr:row>130</xdr:row>
      <xdr:rowOff>114120</xdr:rowOff>
    </xdr:to>
    <xdr:cxnSp>
      <xdr:nvCxnSpPr>
        <xdr:cNvPr id="950" name="Connecteur droit avec flèche 276"/>
        <xdr:cNvCxnSpPr/>
        <xdr:nvPr/>
      </xdr:nvCxnSpPr>
      <xdr:spPr>
        <a:xfrm flipV="1">
          <a:off x="13835880" y="26784000"/>
          <a:ext cx="1537560" cy="591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1344960</xdr:colOff>
      <xdr:row>128</xdr:row>
      <xdr:rowOff>94680</xdr:rowOff>
    </xdr:from>
    <xdr:to>
      <xdr:col>12</xdr:col>
      <xdr:colOff>267120</xdr:colOff>
      <xdr:row>130</xdr:row>
      <xdr:rowOff>142560</xdr:rowOff>
    </xdr:to>
    <xdr:cxnSp>
      <xdr:nvCxnSpPr>
        <xdr:cNvPr id="951" name="Connecteur droit avec flèche 277"/>
        <xdr:cNvCxnSpPr/>
        <xdr:nvPr/>
      </xdr:nvCxnSpPr>
      <xdr:spPr>
        <a:xfrm flipV="1">
          <a:off x="13873680" y="26974080"/>
          <a:ext cx="168984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130</xdr:row>
      <xdr:rowOff>104040</xdr:rowOff>
    </xdr:from>
    <xdr:to>
      <xdr:col>12</xdr:col>
      <xdr:colOff>115560</xdr:colOff>
      <xdr:row>130</xdr:row>
      <xdr:rowOff>132840</xdr:rowOff>
    </xdr:to>
    <xdr:cxnSp>
      <xdr:nvCxnSpPr>
        <xdr:cNvPr id="952" name="Connecteur droit avec flèche 278"/>
        <xdr:cNvCxnSpPr/>
        <xdr:nvPr/>
      </xdr:nvCxnSpPr>
      <xdr:spPr>
        <a:xfrm flipV="1">
          <a:off x="13899240" y="27364680"/>
          <a:ext cx="151272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862920</xdr:colOff>
      <xdr:row>121</xdr:row>
      <xdr:rowOff>66600</xdr:rowOff>
    </xdr:from>
    <xdr:to>
      <xdr:col>14</xdr:col>
      <xdr:colOff>89280</xdr:colOff>
      <xdr:row>123</xdr:row>
      <xdr:rowOff>104760</xdr:rowOff>
    </xdr:to>
    <xdr:cxnSp>
      <xdr:nvCxnSpPr>
        <xdr:cNvPr id="953" name="Connecteur droit avec flèche 279"/>
        <xdr:cNvCxnSpPr/>
        <xdr:nvPr/>
      </xdr:nvCxnSpPr>
      <xdr:spPr>
        <a:xfrm flipV="1">
          <a:off x="16158960" y="25612560"/>
          <a:ext cx="128268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123</xdr:row>
      <xdr:rowOff>104400</xdr:rowOff>
    </xdr:from>
    <xdr:to>
      <xdr:col>13</xdr:col>
      <xdr:colOff>991080</xdr:colOff>
      <xdr:row>123</xdr:row>
      <xdr:rowOff>114480</xdr:rowOff>
    </xdr:to>
    <xdr:cxnSp>
      <xdr:nvCxnSpPr>
        <xdr:cNvPr id="954" name="Connecteur droit avec flèche 280"/>
        <xdr:cNvCxnSpPr/>
        <xdr:nvPr/>
      </xdr:nvCxnSpPr>
      <xdr:spPr>
        <a:xfrm>
          <a:off x="16094520" y="26031600"/>
          <a:ext cx="1220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634320</xdr:colOff>
      <xdr:row>125</xdr:row>
      <xdr:rowOff>104040</xdr:rowOff>
    </xdr:from>
    <xdr:to>
      <xdr:col>13</xdr:col>
      <xdr:colOff>991440</xdr:colOff>
      <xdr:row>127</xdr:row>
      <xdr:rowOff>104760</xdr:rowOff>
    </xdr:to>
    <xdr:cxnSp>
      <xdr:nvCxnSpPr>
        <xdr:cNvPr id="955" name="Connecteur droit avec flèche 281"/>
        <xdr:cNvCxnSpPr/>
        <xdr:nvPr/>
      </xdr:nvCxnSpPr>
      <xdr:spPr>
        <a:xfrm flipV="1">
          <a:off x="15930360" y="26412120"/>
          <a:ext cx="138528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130</xdr:row>
      <xdr:rowOff>94680</xdr:rowOff>
    </xdr:from>
    <xdr:to>
      <xdr:col>13</xdr:col>
      <xdr:colOff>990720</xdr:colOff>
      <xdr:row>130</xdr:row>
      <xdr:rowOff>104760</xdr:rowOff>
    </xdr:to>
    <xdr:cxnSp>
      <xdr:nvCxnSpPr>
        <xdr:cNvPr id="956" name="Connecteur droit avec flèche 282"/>
        <xdr:cNvCxnSpPr/>
        <xdr:nvPr/>
      </xdr:nvCxnSpPr>
      <xdr:spPr>
        <a:xfrm>
          <a:off x="16132680" y="2735532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128</xdr:row>
      <xdr:rowOff>95040</xdr:rowOff>
    </xdr:from>
    <xdr:to>
      <xdr:col>13</xdr:col>
      <xdr:colOff>1016280</xdr:colOff>
      <xdr:row>128</xdr:row>
      <xdr:rowOff>95760</xdr:rowOff>
    </xdr:to>
    <xdr:cxnSp>
      <xdr:nvCxnSpPr>
        <xdr:cNvPr id="957" name="Connecteur droit avec flèche 283"/>
        <xdr:cNvCxnSpPr/>
        <xdr:nvPr/>
      </xdr:nvCxnSpPr>
      <xdr:spPr>
        <a:xfrm>
          <a:off x="16222680" y="2697444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127</xdr:row>
      <xdr:rowOff>75960</xdr:rowOff>
    </xdr:from>
    <xdr:to>
      <xdr:col>13</xdr:col>
      <xdr:colOff>953280</xdr:colOff>
      <xdr:row>127</xdr:row>
      <xdr:rowOff>95760</xdr:rowOff>
    </xdr:to>
    <xdr:cxnSp>
      <xdr:nvCxnSpPr>
        <xdr:cNvPr id="958" name="Connecteur droit avec flèche 284"/>
        <xdr:cNvCxnSpPr/>
        <xdr:nvPr/>
      </xdr:nvCxnSpPr>
      <xdr:spPr>
        <a:xfrm>
          <a:off x="16031880" y="26764920"/>
          <a:ext cx="124560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837000</xdr:colOff>
      <xdr:row>129</xdr:row>
      <xdr:rowOff>132480</xdr:rowOff>
    </xdr:from>
    <xdr:to>
      <xdr:col>14</xdr:col>
      <xdr:colOff>360</xdr:colOff>
      <xdr:row>130</xdr:row>
      <xdr:rowOff>94680</xdr:rowOff>
    </xdr:to>
    <xdr:cxnSp>
      <xdr:nvCxnSpPr>
        <xdr:cNvPr id="959" name="Connecteur droit avec flèche 285"/>
        <xdr:cNvCxnSpPr/>
        <xdr:nvPr/>
      </xdr:nvCxnSpPr>
      <xdr:spPr>
        <a:xfrm flipV="1">
          <a:off x="16133040" y="27202680"/>
          <a:ext cx="121968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121</xdr:row>
      <xdr:rowOff>66960</xdr:rowOff>
    </xdr:from>
    <xdr:to>
      <xdr:col>16</xdr:col>
      <xdr:colOff>102600</xdr:colOff>
      <xdr:row>121</xdr:row>
      <xdr:rowOff>86040</xdr:rowOff>
    </xdr:to>
    <xdr:cxnSp>
      <xdr:nvCxnSpPr>
        <xdr:cNvPr id="960" name="Connecteur droit avec flèche 286"/>
        <xdr:cNvCxnSpPr/>
        <xdr:nvPr/>
      </xdr:nvCxnSpPr>
      <xdr:spPr>
        <a:xfrm>
          <a:off x="18329040" y="25612920"/>
          <a:ext cx="118224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125</xdr:row>
      <xdr:rowOff>95040</xdr:rowOff>
    </xdr:from>
    <xdr:to>
      <xdr:col>16</xdr:col>
      <xdr:colOff>39240</xdr:colOff>
      <xdr:row>125</xdr:row>
      <xdr:rowOff>95760</xdr:rowOff>
    </xdr:to>
    <xdr:cxnSp>
      <xdr:nvCxnSpPr>
        <xdr:cNvPr id="961" name="Connecteur droit avec flèche 287"/>
        <xdr:cNvCxnSpPr/>
        <xdr:nvPr/>
      </xdr:nvCxnSpPr>
      <xdr:spPr>
        <a:xfrm>
          <a:off x="18278280" y="264031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123</xdr:row>
      <xdr:rowOff>94680</xdr:rowOff>
    </xdr:from>
    <xdr:to>
      <xdr:col>16</xdr:col>
      <xdr:colOff>140760</xdr:colOff>
      <xdr:row>123</xdr:row>
      <xdr:rowOff>95400</xdr:rowOff>
    </xdr:to>
    <xdr:cxnSp>
      <xdr:nvCxnSpPr>
        <xdr:cNvPr id="962" name="Connecteur droit avec flèche 288"/>
        <xdr:cNvCxnSpPr/>
        <xdr:nvPr/>
      </xdr:nvCxnSpPr>
      <xdr:spPr>
        <a:xfrm>
          <a:off x="18380160" y="260218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127</xdr:row>
      <xdr:rowOff>95040</xdr:rowOff>
    </xdr:from>
    <xdr:to>
      <xdr:col>16</xdr:col>
      <xdr:colOff>114840</xdr:colOff>
      <xdr:row>127</xdr:row>
      <xdr:rowOff>95760</xdr:rowOff>
    </xdr:to>
    <xdr:cxnSp>
      <xdr:nvCxnSpPr>
        <xdr:cNvPr id="963" name="Connecteur droit avec flèche 289"/>
        <xdr:cNvCxnSpPr/>
        <xdr:nvPr/>
      </xdr:nvCxnSpPr>
      <xdr:spPr>
        <a:xfrm>
          <a:off x="18366840" y="2678400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129</xdr:row>
      <xdr:rowOff>94680</xdr:rowOff>
    </xdr:from>
    <xdr:to>
      <xdr:col>16</xdr:col>
      <xdr:colOff>52200</xdr:colOff>
      <xdr:row>129</xdr:row>
      <xdr:rowOff>95400</xdr:rowOff>
    </xdr:to>
    <xdr:cxnSp>
      <xdr:nvCxnSpPr>
        <xdr:cNvPr id="964" name="Connecteur droit avec flèche 290"/>
        <xdr:cNvCxnSpPr/>
        <xdr:nvPr/>
      </xdr:nvCxnSpPr>
      <xdr:spPr>
        <a:xfrm>
          <a:off x="18291240" y="271648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130</xdr:row>
      <xdr:rowOff>94680</xdr:rowOff>
    </xdr:from>
    <xdr:to>
      <xdr:col>16</xdr:col>
      <xdr:colOff>39240</xdr:colOff>
      <xdr:row>130</xdr:row>
      <xdr:rowOff>95400</xdr:rowOff>
    </xdr:to>
    <xdr:cxnSp>
      <xdr:nvCxnSpPr>
        <xdr:cNvPr id="965" name="Connecteur droit avec flèche 291"/>
        <xdr:cNvCxnSpPr/>
        <xdr:nvPr/>
      </xdr:nvCxnSpPr>
      <xdr:spPr>
        <a:xfrm>
          <a:off x="18278280" y="273553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128</xdr:row>
      <xdr:rowOff>95040</xdr:rowOff>
    </xdr:from>
    <xdr:to>
      <xdr:col>15</xdr:col>
      <xdr:colOff>1016280</xdr:colOff>
      <xdr:row>128</xdr:row>
      <xdr:rowOff>95760</xdr:rowOff>
    </xdr:to>
    <xdr:cxnSp>
      <xdr:nvCxnSpPr>
        <xdr:cNvPr id="966" name="Connecteur droit avec flèche 292"/>
        <xdr:cNvCxnSpPr/>
        <xdr:nvPr/>
      </xdr:nvCxnSpPr>
      <xdr:spPr>
        <a:xfrm>
          <a:off x="18240480" y="269744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120</xdr:row>
      <xdr:rowOff>94680</xdr:rowOff>
    </xdr:from>
    <xdr:to>
      <xdr:col>16</xdr:col>
      <xdr:colOff>65160</xdr:colOff>
      <xdr:row>121</xdr:row>
      <xdr:rowOff>56880</xdr:rowOff>
    </xdr:to>
    <xdr:cxnSp>
      <xdr:nvCxnSpPr>
        <xdr:cNvPr id="967" name="Connecteur droit avec flèche 293"/>
        <xdr:cNvCxnSpPr/>
        <xdr:nvPr/>
      </xdr:nvCxnSpPr>
      <xdr:spPr>
        <a:xfrm flipV="1">
          <a:off x="18316800" y="25450200"/>
          <a:ext cx="115704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122</xdr:row>
      <xdr:rowOff>104760</xdr:rowOff>
    </xdr:from>
    <xdr:to>
      <xdr:col>16</xdr:col>
      <xdr:colOff>140760</xdr:colOff>
      <xdr:row>123</xdr:row>
      <xdr:rowOff>75600</xdr:rowOff>
    </xdr:to>
    <xdr:cxnSp>
      <xdr:nvCxnSpPr>
        <xdr:cNvPr id="968" name="Connecteur droit avec flèche 294"/>
        <xdr:cNvCxnSpPr/>
        <xdr:nvPr/>
      </xdr:nvCxnSpPr>
      <xdr:spPr>
        <a:xfrm flipV="1">
          <a:off x="18380160" y="25841160"/>
          <a:ext cx="116928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124</xdr:row>
      <xdr:rowOff>104040</xdr:rowOff>
    </xdr:from>
    <xdr:to>
      <xdr:col>16</xdr:col>
      <xdr:colOff>65160</xdr:colOff>
      <xdr:row>125</xdr:row>
      <xdr:rowOff>75600</xdr:rowOff>
    </xdr:to>
    <xdr:cxnSp>
      <xdr:nvCxnSpPr>
        <xdr:cNvPr id="969" name="Connecteur droit avec flèche 295"/>
        <xdr:cNvCxnSpPr/>
        <xdr:nvPr/>
      </xdr:nvCxnSpPr>
      <xdr:spPr>
        <a:xfrm flipV="1">
          <a:off x="18265680" y="26221680"/>
          <a:ext cx="120816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126</xdr:row>
      <xdr:rowOff>104400</xdr:rowOff>
    </xdr:from>
    <xdr:to>
      <xdr:col>16</xdr:col>
      <xdr:colOff>165960</xdr:colOff>
      <xdr:row>127</xdr:row>
      <xdr:rowOff>66600</xdr:rowOff>
    </xdr:to>
    <xdr:cxnSp>
      <xdr:nvCxnSpPr>
        <xdr:cNvPr id="970" name="Connecteur droit avec flèche 296"/>
        <xdr:cNvCxnSpPr/>
        <xdr:nvPr/>
      </xdr:nvCxnSpPr>
      <xdr:spPr>
        <a:xfrm flipV="1">
          <a:off x="18341640" y="26602920"/>
          <a:ext cx="123300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1509840</xdr:colOff>
      <xdr:row>135</xdr:row>
      <xdr:rowOff>104040</xdr:rowOff>
    </xdr:from>
    <xdr:to>
      <xdr:col>12</xdr:col>
      <xdr:colOff>509040</xdr:colOff>
      <xdr:row>142</xdr:row>
      <xdr:rowOff>94680</xdr:rowOff>
    </xdr:to>
    <xdr:cxnSp>
      <xdr:nvCxnSpPr>
        <xdr:cNvPr id="971" name="Connecteur droit avec flèche 297"/>
        <xdr:cNvCxnSpPr/>
        <xdr:nvPr/>
      </xdr:nvCxnSpPr>
      <xdr:spPr>
        <a:xfrm flipV="1">
          <a:off x="14038560" y="28317240"/>
          <a:ext cx="176688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1509480</xdr:colOff>
      <xdr:row>139</xdr:row>
      <xdr:rowOff>66600</xdr:rowOff>
    </xdr:from>
    <xdr:to>
      <xdr:col>12</xdr:col>
      <xdr:colOff>293040</xdr:colOff>
      <xdr:row>142</xdr:row>
      <xdr:rowOff>95040</xdr:rowOff>
    </xdr:to>
    <xdr:cxnSp>
      <xdr:nvCxnSpPr>
        <xdr:cNvPr id="972" name="Connecteur droit avec flèche 298"/>
        <xdr:cNvCxnSpPr/>
        <xdr:nvPr/>
      </xdr:nvCxnSpPr>
      <xdr:spPr>
        <a:xfrm flipV="1">
          <a:off x="14038200" y="29041560"/>
          <a:ext cx="1551240" cy="60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1548360</xdr:colOff>
      <xdr:row>140</xdr:row>
      <xdr:rowOff>75600</xdr:rowOff>
    </xdr:from>
    <xdr:to>
      <xdr:col>12</xdr:col>
      <xdr:colOff>470880</xdr:colOff>
      <xdr:row>142</xdr:row>
      <xdr:rowOff>133200</xdr:rowOff>
    </xdr:to>
    <xdr:cxnSp>
      <xdr:nvCxnSpPr>
        <xdr:cNvPr id="973" name="Connecteur droit avec flèche 299"/>
        <xdr:cNvCxnSpPr/>
        <xdr:nvPr/>
      </xdr:nvCxnSpPr>
      <xdr:spPr>
        <a:xfrm flipV="1">
          <a:off x="14077080" y="29241000"/>
          <a:ext cx="169020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1560600</xdr:colOff>
      <xdr:row>142</xdr:row>
      <xdr:rowOff>94680</xdr:rowOff>
    </xdr:from>
    <xdr:to>
      <xdr:col>12</xdr:col>
      <xdr:colOff>331560</xdr:colOff>
      <xdr:row>142</xdr:row>
      <xdr:rowOff>133200</xdr:rowOff>
    </xdr:to>
    <xdr:cxnSp>
      <xdr:nvCxnSpPr>
        <xdr:cNvPr id="974" name="Connecteur droit avec flèche 300"/>
        <xdr:cNvCxnSpPr/>
        <xdr:nvPr/>
      </xdr:nvCxnSpPr>
      <xdr:spPr>
        <a:xfrm flipV="1">
          <a:off x="14089320" y="29641320"/>
          <a:ext cx="15386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133</xdr:row>
      <xdr:rowOff>56880</xdr:rowOff>
    </xdr:from>
    <xdr:to>
      <xdr:col>14</xdr:col>
      <xdr:colOff>293400</xdr:colOff>
      <xdr:row>135</xdr:row>
      <xdr:rowOff>95040</xdr:rowOff>
    </xdr:to>
    <xdr:cxnSp>
      <xdr:nvCxnSpPr>
        <xdr:cNvPr id="975" name="Connecteur droit avec flèche 301"/>
        <xdr:cNvCxnSpPr/>
        <xdr:nvPr/>
      </xdr:nvCxnSpPr>
      <xdr:spPr>
        <a:xfrm flipV="1">
          <a:off x="16362000" y="27888840"/>
          <a:ext cx="12837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1002600</xdr:colOff>
      <xdr:row>135</xdr:row>
      <xdr:rowOff>94680</xdr:rowOff>
    </xdr:from>
    <xdr:to>
      <xdr:col>14</xdr:col>
      <xdr:colOff>178200</xdr:colOff>
      <xdr:row>135</xdr:row>
      <xdr:rowOff>104760</xdr:rowOff>
    </xdr:to>
    <xdr:cxnSp>
      <xdr:nvCxnSpPr>
        <xdr:cNvPr id="976" name="Connecteur droit avec flèche 302"/>
        <xdr:cNvCxnSpPr/>
        <xdr:nvPr/>
      </xdr:nvCxnSpPr>
      <xdr:spPr>
        <a:xfrm>
          <a:off x="16298640" y="28307880"/>
          <a:ext cx="1231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849960</xdr:colOff>
      <xdr:row>137</xdr:row>
      <xdr:rowOff>95040</xdr:rowOff>
    </xdr:from>
    <xdr:to>
      <xdr:col>14</xdr:col>
      <xdr:colOff>178560</xdr:colOff>
      <xdr:row>139</xdr:row>
      <xdr:rowOff>95400</xdr:rowOff>
    </xdr:to>
    <xdr:cxnSp>
      <xdr:nvCxnSpPr>
        <xdr:cNvPr id="977" name="Connecteur droit avec flèche 303"/>
        <xdr:cNvCxnSpPr/>
        <xdr:nvPr/>
      </xdr:nvCxnSpPr>
      <xdr:spPr>
        <a:xfrm flipV="1">
          <a:off x="16146000" y="28689120"/>
          <a:ext cx="138492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142</xdr:row>
      <xdr:rowOff>75600</xdr:rowOff>
    </xdr:from>
    <xdr:to>
      <xdr:col>14</xdr:col>
      <xdr:colOff>165960</xdr:colOff>
      <xdr:row>142</xdr:row>
      <xdr:rowOff>95040</xdr:rowOff>
    </xdr:to>
    <xdr:cxnSp>
      <xdr:nvCxnSpPr>
        <xdr:cNvPr id="978" name="Connecteur droit avec flèche 304"/>
        <xdr:cNvCxnSpPr/>
        <xdr:nvPr/>
      </xdr:nvCxnSpPr>
      <xdr:spPr>
        <a:xfrm>
          <a:off x="16323840" y="29622240"/>
          <a:ext cx="119448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101520</xdr:colOff>
      <xdr:row>140</xdr:row>
      <xdr:rowOff>66600</xdr:rowOff>
    </xdr:from>
    <xdr:to>
      <xdr:col>14</xdr:col>
      <xdr:colOff>178920</xdr:colOff>
      <xdr:row>140</xdr:row>
      <xdr:rowOff>95400</xdr:rowOff>
    </xdr:to>
    <xdr:cxnSp>
      <xdr:nvCxnSpPr>
        <xdr:cNvPr id="979" name="Connecteur droit avec flèche 305"/>
        <xdr:cNvCxnSpPr/>
        <xdr:nvPr/>
      </xdr:nvCxnSpPr>
      <xdr:spPr>
        <a:xfrm>
          <a:off x="16425360" y="29232000"/>
          <a:ext cx="110592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926280</xdr:colOff>
      <xdr:row>139</xdr:row>
      <xdr:rowOff>57240</xdr:rowOff>
    </xdr:from>
    <xdr:to>
      <xdr:col>14</xdr:col>
      <xdr:colOff>127080</xdr:colOff>
      <xdr:row>139</xdr:row>
      <xdr:rowOff>95760</xdr:rowOff>
    </xdr:to>
    <xdr:cxnSp>
      <xdr:nvCxnSpPr>
        <xdr:cNvPr id="980" name="Connecteur droit avec flèche 306"/>
        <xdr:cNvCxnSpPr/>
        <xdr:nvPr/>
      </xdr:nvCxnSpPr>
      <xdr:spPr>
        <a:xfrm>
          <a:off x="16222320" y="29032200"/>
          <a:ext cx="12571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141</xdr:row>
      <xdr:rowOff>133200</xdr:rowOff>
    </xdr:from>
    <xdr:to>
      <xdr:col>14</xdr:col>
      <xdr:colOff>203760</xdr:colOff>
      <xdr:row>142</xdr:row>
      <xdr:rowOff>75960</xdr:rowOff>
    </xdr:to>
    <xdr:cxnSp>
      <xdr:nvCxnSpPr>
        <xdr:cNvPr id="981" name="Connecteur droit avec flèche 307"/>
        <xdr:cNvCxnSpPr/>
        <xdr:nvPr/>
      </xdr:nvCxnSpPr>
      <xdr:spPr>
        <a:xfrm flipV="1">
          <a:off x="16323840" y="29489400"/>
          <a:ext cx="123228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133</xdr:row>
      <xdr:rowOff>56880</xdr:rowOff>
    </xdr:from>
    <xdr:to>
      <xdr:col>16</xdr:col>
      <xdr:colOff>306000</xdr:colOff>
      <xdr:row>133</xdr:row>
      <xdr:rowOff>66960</xdr:rowOff>
    </xdr:to>
    <xdr:cxnSp>
      <xdr:nvCxnSpPr>
        <xdr:cNvPr id="982" name="Connecteur droit avec flèche 308"/>
        <xdr:cNvCxnSpPr/>
        <xdr:nvPr/>
      </xdr:nvCxnSpPr>
      <xdr:spPr>
        <a:xfrm>
          <a:off x="18506520" y="27888840"/>
          <a:ext cx="12081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137</xdr:row>
      <xdr:rowOff>75600</xdr:rowOff>
    </xdr:from>
    <xdr:to>
      <xdr:col>16</xdr:col>
      <xdr:colOff>228960</xdr:colOff>
      <xdr:row>137</xdr:row>
      <xdr:rowOff>76320</xdr:rowOff>
    </xdr:to>
    <xdr:cxnSp>
      <xdr:nvCxnSpPr>
        <xdr:cNvPr id="983" name="Connecteur droit avec flèche 309"/>
        <xdr:cNvCxnSpPr/>
        <xdr:nvPr/>
      </xdr:nvCxnSpPr>
      <xdr:spPr>
        <a:xfrm>
          <a:off x="18480960" y="2866968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202320</xdr:colOff>
      <xdr:row>135</xdr:row>
      <xdr:rowOff>75240</xdr:rowOff>
    </xdr:from>
    <xdr:to>
      <xdr:col>16</xdr:col>
      <xdr:colOff>331200</xdr:colOff>
      <xdr:row>135</xdr:row>
      <xdr:rowOff>75960</xdr:rowOff>
    </xdr:to>
    <xdr:cxnSp>
      <xdr:nvCxnSpPr>
        <xdr:cNvPr id="984" name="Connecteur droit avec flèche 310"/>
        <xdr:cNvCxnSpPr/>
        <xdr:nvPr/>
      </xdr:nvCxnSpPr>
      <xdr:spPr>
        <a:xfrm>
          <a:off x="18582480" y="282884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164520</xdr:colOff>
      <xdr:row>139</xdr:row>
      <xdr:rowOff>66600</xdr:rowOff>
    </xdr:from>
    <xdr:to>
      <xdr:col>16</xdr:col>
      <xdr:colOff>318600</xdr:colOff>
      <xdr:row>139</xdr:row>
      <xdr:rowOff>75960</xdr:rowOff>
    </xdr:to>
    <xdr:cxnSp>
      <xdr:nvCxnSpPr>
        <xdr:cNvPr id="985" name="Connecteur droit avec flèche 311"/>
        <xdr:cNvCxnSpPr/>
        <xdr:nvPr/>
      </xdr:nvCxnSpPr>
      <xdr:spPr>
        <a:xfrm>
          <a:off x="18544680" y="29041560"/>
          <a:ext cx="118260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141</xdr:row>
      <xdr:rowOff>66960</xdr:rowOff>
    </xdr:from>
    <xdr:to>
      <xdr:col>16</xdr:col>
      <xdr:colOff>254520</xdr:colOff>
      <xdr:row>141</xdr:row>
      <xdr:rowOff>75960</xdr:rowOff>
    </xdr:to>
    <xdr:cxnSp>
      <xdr:nvCxnSpPr>
        <xdr:cNvPr id="986" name="Connecteur droit avec flèche 312"/>
        <xdr:cNvCxnSpPr/>
        <xdr:nvPr/>
      </xdr:nvCxnSpPr>
      <xdr:spPr>
        <a:xfrm>
          <a:off x="18494280" y="29423160"/>
          <a:ext cx="116892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142</xdr:row>
      <xdr:rowOff>75600</xdr:rowOff>
    </xdr:from>
    <xdr:to>
      <xdr:col>16</xdr:col>
      <xdr:colOff>228960</xdr:colOff>
      <xdr:row>142</xdr:row>
      <xdr:rowOff>76320</xdr:rowOff>
    </xdr:to>
    <xdr:cxnSp>
      <xdr:nvCxnSpPr>
        <xdr:cNvPr id="987" name="Connecteur droit avec flèche 313"/>
        <xdr:cNvCxnSpPr/>
        <xdr:nvPr/>
      </xdr:nvCxnSpPr>
      <xdr:spPr>
        <a:xfrm>
          <a:off x="18480960" y="2962224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140</xdr:row>
      <xdr:rowOff>75600</xdr:rowOff>
    </xdr:from>
    <xdr:to>
      <xdr:col>16</xdr:col>
      <xdr:colOff>191880</xdr:colOff>
      <xdr:row>140</xdr:row>
      <xdr:rowOff>76320</xdr:rowOff>
    </xdr:to>
    <xdr:cxnSp>
      <xdr:nvCxnSpPr>
        <xdr:cNvPr id="988" name="Connecteur droit avec flèche 314"/>
        <xdr:cNvCxnSpPr/>
        <xdr:nvPr/>
      </xdr:nvCxnSpPr>
      <xdr:spPr>
        <a:xfrm>
          <a:off x="18431280" y="29241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132</xdr:row>
      <xdr:rowOff>66240</xdr:rowOff>
    </xdr:from>
    <xdr:to>
      <xdr:col>16</xdr:col>
      <xdr:colOff>267480</xdr:colOff>
      <xdr:row>133</xdr:row>
      <xdr:rowOff>37800</xdr:rowOff>
    </xdr:to>
    <xdr:cxnSp>
      <xdr:nvCxnSpPr>
        <xdr:cNvPr id="989" name="Connecteur droit avec flèche 315"/>
        <xdr:cNvCxnSpPr/>
        <xdr:nvPr/>
      </xdr:nvCxnSpPr>
      <xdr:spPr>
        <a:xfrm flipV="1">
          <a:off x="18494280" y="27707760"/>
          <a:ext cx="118188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202320</xdr:colOff>
      <xdr:row>134</xdr:row>
      <xdr:rowOff>95040</xdr:rowOff>
    </xdr:from>
    <xdr:to>
      <xdr:col>16</xdr:col>
      <xdr:colOff>331200</xdr:colOff>
      <xdr:row>135</xdr:row>
      <xdr:rowOff>57240</xdr:rowOff>
    </xdr:to>
    <xdr:cxnSp>
      <xdr:nvCxnSpPr>
        <xdr:cNvPr id="990" name="Connecteur droit avec flèche 316"/>
        <xdr:cNvCxnSpPr/>
        <xdr:nvPr/>
      </xdr:nvCxnSpPr>
      <xdr:spPr>
        <a:xfrm flipV="1">
          <a:off x="18582480" y="28117440"/>
          <a:ext cx="11574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75960</xdr:colOff>
      <xdr:row>136</xdr:row>
      <xdr:rowOff>94680</xdr:rowOff>
    </xdr:from>
    <xdr:to>
      <xdr:col>16</xdr:col>
      <xdr:colOff>267480</xdr:colOff>
      <xdr:row>137</xdr:row>
      <xdr:rowOff>57240</xdr:rowOff>
    </xdr:to>
    <xdr:cxnSp>
      <xdr:nvCxnSpPr>
        <xdr:cNvPr id="991" name="Connecteur droit avec flèche 317"/>
        <xdr:cNvCxnSpPr/>
        <xdr:nvPr/>
      </xdr:nvCxnSpPr>
      <xdr:spPr>
        <a:xfrm flipV="1">
          <a:off x="18456120" y="28498320"/>
          <a:ext cx="12200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152640</xdr:colOff>
      <xdr:row>138</xdr:row>
      <xdr:rowOff>94680</xdr:rowOff>
    </xdr:from>
    <xdr:to>
      <xdr:col>16</xdr:col>
      <xdr:colOff>369000</xdr:colOff>
      <xdr:row>139</xdr:row>
      <xdr:rowOff>56880</xdr:rowOff>
    </xdr:to>
    <xdr:cxnSp>
      <xdr:nvCxnSpPr>
        <xdr:cNvPr id="992" name="Connecteur droit avec flèche 318"/>
        <xdr:cNvCxnSpPr/>
        <xdr:nvPr/>
      </xdr:nvCxnSpPr>
      <xdr:spPr>
        <a:xfrm flipV="1">
          <a:off x="18532800" y="28879200"/>
          <a:ext cx="124488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1293840</xdr:colOff>
      <xdr:row>147</xdr:row>
      <xdr:rowOff>114120</xdr:rowOff>
    </xdr:from>
    <xdr:to>
      <xdr:col>12</xdr:col>
      <xdr:colOff>304920</xdr:colOff>
      <xdr:row>154</xdr:row>
      <xdr:rowOff>114480</xdr:rowOff>
    </xdr:to>
    <xdr:cxnSp>
      <xdr:nvCxnSpPr>
        <xdr:cNvPr id="993" name="Connecteur droit avec flèche 319"/>
        <xdr:cNvCxnSpPr/>
        <xdr:nvPr/>
      </xdr:nvCxnSpPr>
      <xdr:spPr>
        <a:xfrm flipV="1">
          <a:off x="13822560" y="30613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151</xdr:row>
      <xdr:rowOff>95040</xdr:rowOff>
    </xdr:from>
    <xdr:to>
      <xdr:col>12</xdr:col>
      <xdr:colOff>64080</xdr:colOff>
      <xdr:row>154</xdr:row>
      <xdr:rowOff>114120</xdr:rowOff>
    </xdr:to>
    <xdr:cxnSp>
      <xdr:nvCxnSpPr>
        <xdr:cNvPr id="994" name="Connecteur droit avec flèche 320"/>
        <xdr:cNvCxnSpPr/>
        <xdr:nvPr/>
      </xdr:nvCxnSpPr>
      <xdr:spPr>
        <a:xfrm flipV="1">
          <a:off x="13810680" y="31356000"/>
          <a:ext cx="1549800" cy="591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152</xdr:row>
      <xdr:rowOff>94680</xdr:rowOff>
    </xdr:from>
    <xdr:to>
      <xdr:col>12</xdr:col>
      <xdr:colOff>242280</xdr:colOff>
      <xdr:row>154</xdr:row>
      <xdr:rowOff>142560</xdr:rowOff>
    </xdr:to>
    <xdr:cxnSp>
      <xdr:nvCxnSpPr>
        <xdr:cNvPr id="995" name="Connecteur droit avec flèche 321"/>
        <xdr:cNvCxnSpPr/>
        <xdr:nvPr/>
      </xdr:nvCxnSpPr>
      <xdr:spPr>
        <a:xfrm flipV="1">
          <a:off x="13861800" y="31546080"/>
          <a:ext cx="167688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154</xdr:row>
      <xdr:rowOff>104040</xdr:rowOff>
    </xdr:from>
    <xdr:to>
      <xdr:col>12</xdr:col>
      <xdr:colOff>102600</xdr:colOff>
      <xdr:row>154</xdr:row>
      <xdr:rowOff>132840</xdr:rowOff>
    </xdr:to>
    <xdr:cxnSp>
      <xdr:nvCxnSpPr>
        <xdr:cNvPr id="996" name="Connecteur droit avec flèche 322"/>
        <xdr:cNvCxnSpPr/>
        <xdr:nvPr/>
      </xdr:nvCxnSpPr>
      <xdr:spPr>
        <a:xfrm flipV="1">
          <a:off x="13861800" y="31936680"/>
          <a:ext cx="15372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145</xdr:row>
      <xdr:rowOff>66600</xdr:rowOff>
    </xdr:from>
    <xdr:to>
      <xdr:col>14</xdr:col>
      <xdr:colOff>77040</xdr:colOff>
      <xdr:row>147</xdr:row>
      <xdr:rowOff>104760</xdr:rowOff>
    </xdr:to>
    <xdr:cxnSp>
      <xdr:nvCxnSpPr>
        <xdr:cNvPr id="997" name="Connecteur droit avec flèche 323"/>
        <xdr:cNvCxnSpPr/>
        <xdr:nvPr/>
      </xdr:nvCxnSpPr>
      <xdr:spPr>
        <a:xfrm flipV="1">
          <a:off x="16132680" y="30184560"/>
          <a:ext cx="12967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147</xdr:row>
      <xdr:rowOff>104400</xdr:rowOff>
    </xdr:from>
    <xdr:to>
      <xdr:col>13</xdr:col>
      <xdr:colOff>978480</xdr:colOff>
      <xdr:row>147</xdr:row>
      <xdr:rowOff>114480</xdr:rowOff>
    </xdr:to>
    <xdr:cxnSp>
      <xdr:nvCxnSpPr>
        <xdr:cNvPr id="998" name="Connecteur droit avec flèche 324"/>
        <xdr:cNvCxnSpPr/>
        <xdr:nvPr/>
      </xdr:nvCxnSpPr>
      <xdr:spPr>
        <a:xfrm>
          <a:off x="16083000" y="30603600"/>
          <a:ext cx="12196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149</xdr:row>
      <xdr:rowOff>104040</xdr:rowOff>
    </xdr:from>
    <xdr:to>
      <xdr:col>13</xdr:col>
      <xdr:colOff>978480</xdr:colOff>
      <xdr:row>151</xdr:row>
      <xdr:rowOff>104760</xdr:rowOff>
    </xdr:to>
    <xdr:cxnSp>
      <xdr:nvCxnSpPr>
        <xdr:cNvPr id="999" name="Connecteur droit avec flèche 325"/>
        <xdr:cNvCxnSpPr/>
        <xdr:nvPr/>
      </xdr:nvCxnSpPr>
      <xdr:spPr>
        <a:xfrm flipV="1">
          <a:off x="15943320" y="30984120"/>
          <a:ext cx="135936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154</xdr:row>
      <xdr:rowOff>94680</xdr:rowOff>
    </xdr:from>
    <xdr:to>
      <xdr:col>13</xdr:col>
      <xdr:colOff>965880</xdr:colOff>
      <xdr:row>154</xdr:row>
      <xdr:rowOff>104760</xdr:rowOff>
    </xdr:to>
    <xdr:cxnSp>
      <xdr:nvCxnSpPr>
        <xdr:cNvPr id="1000" name="Connecteur droit avec flèche 326"/>
        <xdr:cNvCxnSpPr/>
        <xdr:nvPr/>
      </xdr:nvCxnSpPr>
      <xdr:spPr>
        <a:xfrm>
          <a:off x="16094520" y="31927320"/>
          <a:ext cx="11955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152</xdr:row>
      <xdr:rowOff>95040</xdr:rowOff>
    </xdr:from>
    <xdr:to>
      <xdr:col>13</xdr:col>
      <xdr:colOff>991080</xdr:colOff>
      <xdr:row>152</xdr:row>
      <xdr:rowOff>95760</xdr:rowOff>
    </xdr:to>
    <xdr:cxnSp>
      <xdr:nvCxnSpPr>
        <xdr:cNvPr id="1001" name="Connecteur droit avec flèche 327"/>
        <xdr:cNvCxnSpPr/>
        <xdr:nvPr/>
      </xdr:nvCxnSpPr>
      <xdr:spPr>
        <a:xfrm>
          <a:off x="16197480" y="3154644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697680</xdr:colOff>
      <xdr:row>151</xdr:row>
      <xdr:rowOff>75960</xdr:rowOff>
    </xdr:from>
    <xdr:to>
      <xdr:col>13</xdr:col>
      <xdr:colOff>941040</xdr:colOff>
      <xdr:row>151</xdr:row>
      <xdr:rowOff>95760</xdr:rowOff>
    </xdr:to>
    <xdr:cxnSp>
      <xdr:nvCxnSpPr>
        <xdr:cNvPr id="1002" name="Connecteur droit avec flèche 328"/>
        <xdr:cNvCxnSpPr/>
        <xdr:nvPr/>
      </xdr:nvCxnSpPr>
      <xdr:spPr>
        <a:xfrm>
          <a:off x="15993720" y="31336920"/>
          <a:ext cx="12715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153</xdr:row>
      <xdr:rowOff>132480</xdr:rowOff>
    </xdr:from>
    <xdr:to>
      <xdr:col>13</xdr:col>
      <xdr:colOff>1004040</xdr:colOff>
      <xdr:row>154</xdr:row>
      <xdr:rowOff>94680</xdr:rowOff>
    </xdr:to>
    <xdr:cxnSp>
      <xdr:nvCxnSpPr>
        <xdr:cNvPr id="1003" name="Connecteur droit avec flèche 329"/>
        <xdr:cNvCxnSpPr/>
        <xdr:nvPr/>
      </xdr:nvCxnSpPr>
      <xdr:spPr>
        <a:xfrm flipV="1">
          <a:off x="16094520" y="31774680"/>
          <a:ext cx="12337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145</xdr:row>
      <xdr:rowOff>66960</xdr:rowOff>
    </xdr:from>
    <xdr:to>
      <xdr:col>16</xdr:col>
      <xdr:colOff>89640</xdr:colOff>
      <xdr:row>145</xdr:row>
      <xdr:rowOff>86040</xdr:rowOff>
    </xdr:to>
    <xdr:cxnSp>
      <xdr:nvCxnSpPr>
        <xdr:cNvPr id="1004" name="Connecteur droit avec flèche 330"/>
        <xdr:cNvCxnSpPr/>
        <xdr:nvPr/>
      </xdr:nvCxnSpPr>
      <xdr:spPr>
        <a:xfrm>
          <a:off x="18291600" y="30184920"/>
          <a:ext cx="120672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149</xdr:row>
      <xdr:rowOff>95040</xdr:rowOff>
    </xdr:from>
    <xdr:to>
      <xdr:col>16</xdr:col>
      <xdr:colOff>27000</xdr:colOff>
      <xdr:row>149</xdr:row>
      <xdr:rowOff>95760</xdr:rowOff>
    </xdr:to>
    <xdr:cxnSp>
      <xdr:nvCxnSpPr>
        <xdr:cNvPr id="1005" name="Connecteur droit avec flèche 331"/>
        <xdr:cNvCxnSpPr/>
        <xdr:nvPr/>
      </xdr:nvCxnSpPr>
      <xdr:spPr>
        <a:xfrm>
          <a:off x="18265680" y="3097512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147</xdr:row>
      <xdr:rowOff>94680</xdr:rowOff>
    </xdr:from>
    <xdr:to>
      <xdr:col>16</xdr:col>
      <xdr:colOff>114840</xdr:colOff>
      <xdr:row>147</xdr:row>
      <xdr:rowOff>95400</xdr:rowOff>
    </xdr:to>
    <xdr:cxnSp>
      <xdr:nvCxnSpPr>
        <xdr:cNvPr id="1006" name="Connecteur droit avec flèche 332"/>
        <xdr:cNvCxnSpPr/>
        <xdr:nvPr/>
      </xdr:nvCxnSpPr>
      <xdr:spPr>
        <a:xfrm>
          <a:off x="18366840" y="3059388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151</xdr:row>
      <xdr:rowOff>95040</xdr:rowOff>
    </xdr:from>
    <xdr:to>
      <xdr:col>16</xdr:col>
      <xdr:colOff>102600</xdr:colOff>
      <xdr:row>151</xdr:row>
      <xdr:rowOff>95760</xdr:rowOff>
    </xdr:to>
    <xdr:cxnSp>
      <xdr:nvCxnSpPr>
        <xdr:cNvPr id="1007" name="Connecteur droit avec flèche 333"/>
        <xdr:cNvCxnSpPr/>
        <xdr:nvPr/>
      </xdr:nvCxnSpPr>
      <xdr:spPr>
        <a:xfrm>
          <a:off x="18354960" y="3135600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153</xdr:row>
      <xdr:rowOff>94680</xdr:rowOff>
    </xdr:from>
    <xdr:to>
      <xdr:col>16</xdr:col>
      <xdr:colOff>27000</xdr:colOff>
      <xdr:row>153</xdr:row>
      <xdr:rowOff>95400</xdr:rowOff>
    </xdr:to>
    <xdr:cxnSp>
      <xdr:nvCxnSpPr>
        <xdr:cNvPr id="1008" name="Connecteur droit avec flèche 334"/>
        <xdr:cNvCxnSpPr/>
        <xdr:nvPr/>
      </xdr:nvCxnSpPr>
      <xdr:spPr>
        <a:xfrm>
          <a:off x="18278640" y="3173688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154</xdr:row>
      <xdr:rowOff>94680</xdr:rowOff>
    </xdr:from>
    <xdr:to>
      <xdr:col>16</xdr:col>
      <xdr:colOff>27000</xdr:colOff>
      <xdr:row>154</xdr:row>
      <xdr:rowOff>95400</xdr:rowOff>
    </xdr:to>
    <xdr:cxnSp>
      <xdr:nvCxnSpPr>
        <xdr:cNvPr id="1009" name="Connecteur droit avec flèche 335"/>
        <xdr:cNvCxnSpPr/>
        <xdr:nvPr/>
      </xdr:nvCxnSpPr>
      <xdr:spPr>
        <a:xfrm>
          <a:off x="18265680" y="3192732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875160</xdr:colOff>
      <xdr:row>152</xdr:row>
      <xdr:rowOff>95040</xdr:rowOff>
    </xdr:from>
    <xdr:to>
      <xdr:col>15</xdr:col>
      <xdr:colOff>1004040</xdr:colOff>
      <xdr:row>152</xdr:row>
      <xdr:rowOff>95760</xdr:rowOff>
    </xdr:to>
    <xdr:cxnSp>
      <xdr:nvCxnSpPr>
        <xdr:cNvPr id="1010" name="Connecteur droit avec flèche 336"/>
        <xdr:cNvCxnSpPr/>
        <xdr:nvPr/>
      </xdr:nvCxnSpPr>
      <xdr:spPr>
        <a:xfrm>
          <a:off x="18227160" y="315464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144</xdr:row>
      <xdr:rowOff>94680</xdr:rowOff>
    </xdr:from>
    <xdr:to>
      <xdr:col>16</xdr:col>
      <xdr:colOff>65160</xdr:colOff>
      <xdr:row>145</xdr:row>
      <xdr:rowOff>56880</xdr:rowOff>
    </xdr:to>
    <xdr:cxnSp>
      <xdr:nvCxnSpPr>
        <xdr:cNvPr id="1011" name="Connecteur droit avec flèche 337"/>
        <xdr:cNvCxnSpPr/>
        <xdr:nvPr/>
      </xdr:nvCxnSpPr>
      <xdr:spPr>
        <a:xfrm flipV="1">
          <a:off x="18291600" y="30022200"/>
          <a:ext cx="118224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146</xdr:row>
      <xdr:rowOff>104760</xdr:rowOff>
    </xdr:from>
    <xdr:to>
      <xdr:col>16</xdr:col>
      <xdr:colOff>114840</xdr:colOff>
      <xdr:row>147</xdr:row>
      <xdr:rowOff>75600</xdr:rowOff>
    </xdr:to>
    <xdr:cxnSp>
      <xdr:nvCxnSpPr>
        <xdr:cNvPr id="1012" name="Connecteur droit avec flèche 338"/>
        <xdr:cNvCxnSpPr/>
        <xdr:nvPr/>
      </xdr:nvCxnSpPr>
      <xdr:spPr>
        <a:xfrm flipV="1">
          <a:off x="18366840" y="30413160"/>
          <a:ext cx="115668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148</xdr:row>
      <xdr:rowOff>104040</xdr:rowOff>
    </xdr:from>
    <xdr:to>
      <xdr:col>16</xdr:col>
      <xdr:colOff>52200</xdr:colOff>
      <xdr:row>149</xdr:row>
      <xdr:rowOff>75600</xdr:rowOff>
    </xdr:to>
    <xdr:cxnSp>
      <xdr:nvCxnSpPr>
        <xdr:cNvPr id="1013" name="Connecteur droit avec flèche 339"/>
        <xdr:cNvCxnSpPr/>
        <xdr:nvPr/>
      </xdr:nvCxnSpPr>
      <xdr:spPr>
        <a:xfrm flipV="1">
          <a:off x="18265320" y="30793680"/>
          <a:ext cx="119556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150</xdr:row>
      <xdr:rowOff>104400</xdr:rowOff>
    </xdr:from>
    <xdr:to>
      <xdr:col>16</xdr:col>
      <xdr:colOff>140400</xdr:colOff>
      <xdr:row>151</xdr:row>
      <xdr:rowOff>66600</xdr:rowOff>
    </xdr:to>
    <xdr:cxnSp>
      <xdr:nvCxnSpPr>
        <xdr:cNvPr id="1014" name="Connecteur droit avec flèche 340"/>
        <xdr:cNvCxnSpPr/>
        <xdr:nvPr/>
      </xdr:nvCxnSpPr>
      <xdr:spPr>
        <a:xfrm flipV="1">
          <a:off x="18316800" y="31174920"/>
          <a:ext cx="123228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159</xdr:row>
      <xdr:rowOff>132840</xdr:rowOff>
    </xdr:from>
    <xdr:to>
      <xdr:col>12</xdr:col>
      <xdr:colOff>331560</xdr:colOff>
      <xdr:row>166</xdr:row>
      <xdr:rowOff>133200</xdr:rowOff>
    </xdr:to>
    <xdr:cxnSp>
      <xdr:nvCxnSpPr>
        <xdr:cNvPr id="1015" name="Connecteur droit avec flèche 341"/>
        <xdr:cNvCxnSpPr/>
        <xdr:nvPr/>
      </xdr:nvCxnSpPr>
      <xdr:spPr>
        <a:xfrm flipV="1">
          <a:off x="13848120" y="32918040"/>
          <a:ext cx="177984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163</xdr:row>
      <xdr:rowOff>94680</xdr:rowOff>
    </xdr:from>
    <xdr:to>
      <xdr:col>12</xdr:col>
      <xdr:colOff>102600</xdr:colOff>
      <xdr:row>166</xdr:row>
      <xdr:rowOff>132840</xdr:rowOff>
    </xdr:to>
    <xdr:cxnSp>
      <xdr:nvCxnSpPr>
        <xdr:cNvPr id="1016" name="Connecteur droit avec flèche 342"/>
        <xdr:cNvCxnSpPr/>
        <xdr:nvPr/>
      </xdr:nvCxnSpPr>
      <xdr:spPr>
        <a:xfrm flipV="1">
          <a:off x="13861800" y="33641640"/>
          <a:ext cx="153720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164</xdr:row>
      <xdr:rowOff>104400</xdr:rowOff>
    </xdr:from>
    <xdr:to>
      <xdr:col>12</xdr:col>
      <xdr:colOff>293400</xdr:colOff>
      <xdr:row>166</xdr:row>
      <xdr:rowOff>161640</xdr:rowOff>
    </xdr:to>
    <xdr:cxnSp>
      <xdr:nvCxnSpPr>
        <xdr:cNvPr id="1017" name="Connecteur droit avec flèche 343"/>
        <xdr:cNvCxnSpPr/>
        <xdr:nvPr/>
      </xdr:nvCxnSpPr>
      <xdr:spPr>
        <a:xfrm flipV="1">
          <a:off x="13899240" y="33841800"/>
          <a:ext cx="169056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166</xdr:row>
      <xdr:rowOff>113760</xdr:rowOff>
    </xdr:from>
    <xdr:to>
      <xdr:col>12</xdr:col>
      <xdr:colOff>140760</xdr:colOff>
      <xdr:row>166</xdr:row>
      <xdr:rowOff>151920</xdr:rowOff>
    </xdr:to>
    <xdr:cxnSp>
      <xdr:nvCxnSpPr>
        <xdr:cNvPr id="1018" name="Connecteur droit avec flèche 344"/>
        <xdr:cNvCxnSpPr/>
        <xdr:nvPr/>
      </xdr:nvCxnSpPr>
      <xdr:spPr>
        <a:xfrm flipV="1">
          <a:off x="13912920" y="34232400"/>
          <a:ext cx="152424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157</xdr:row>
      <xdr:rowOff>75600</xdr:rowOff>
    </xdr:from>
    <xdr:to>
      <xdr:col>14</xdr:col>
      <xdr:colOff>102240</xdr:colOff>
      <xdr:row>159</xdr:row>
      <xdr:rowOff>114480</xdr:rowOff>
    </xdr:to>
    <xdr:cxnSp>
      <xdr:nvCxnSpPr>
        <xdr:cNvPr id="1019" name="Connecteur droit avec flèche 345"/>
        <xdr:cNvCxnSpPr/>
        <xdr:nvPr/>
      </xdr:nvCxnSpPr>
      <xdr:spPr>
        <a:xfrm flipV="1">
          <a:off x="16184160" y="32479560"/>
          <a:ext cx="1270440" cy="42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159</xdr:row>
      <xdr:rowOff>114480</xdr:rowOff>
    </xdr:from>
    <xdr:to>
      <xdr:col>13</xdr:col>
      <xdr:colOff>1015920</xdr:colOff>
      <xdr:row>159</xdr:row>
      <xdr:rowOff>142920</xdr:rowOff>
    </xdr:to>
    <xdr:cxnSp>
      <xdr:nvCxnSpPr>
        <xdr:cNvPr id="1020" name="Connecteur droit avec flèche 346"/>
        <xdr:cNvCxnSpPr/>
        <xdr:nvPr/>
      </xdr:nvCxnSpPr>
      <xdr:spPr>
        <a:xfrm>
          <a:off x="16132680" y="32899680"/>
          <a:ext cx="120744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161</xdr:row>
      <xdr:rowOff>113760</xdr:rowOff>
    </xdr:from>
    <xdr:to>
      <xdr:col>13</xdr:col>
      <xdr:colOff>1016640</xdr:colOff>
      <xdr:row>163</xdr:row>
      <xdr:rowOff>114480</xdr:rowOff>
    </xdr:to>
    <xdr:cxnSp>
      <xdr:nvCxnSpPr>
        <xdr:cNvPr id="1021" name="Connecteur droit avec flèche 347"/>
        <xdr:cNvCxnSpPr/>
        <xdr:nvPr/>
      </xdr:nvCxnSpPr>
      <xdr:spPr>
        <a:xfrm flipV="1">
          <a:off x="15981480" y="33279840"/>
          <a:ext cx="135936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166</xdr:row>
      <xdr:rowOff>104400</xdr:rowOff>
    </xdr:from>
    <xdr:to>
      <xdr:col>13</xdr:col>
      <xdr:colOff>990720</xdr:colOff>
      <xdr:row>166</xdr:row>
      <xdr:rowOff>114480</xdr:rowOff>
    </xdr:to>
    <xdr:cxnSp>
      <xdr:nvCxnSpPr>
        <xdr:cNvPr id="1022" name="Connecteur droit avec flèche 348"/>
        <xdr:cNvCxnSpPr/>
        <xdr:nvPr/>
      </xdr:nvCxnSpPr>
      <xdr:spPr>
        <a:xfrm>
          <a:off x="16132680" y="3422304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164</xdr:row>
      <xdr:rowOff>95040</xdr:rowOff>
    </xdr:from>
    <xdr:to>
      <xdr:col>14</xdr:col>
      <xdr:colOff>1080</xdr:colOff>
      <xdr:row>164</xdr:row>
      <xdr:rowOff>105120</xdr:rowOff>
    </xdr:to>
    <xdr:cxnSp>
      <xdr:nvCxnSpPr>
        <xdr:cNvPr id="1023" name="Connecteur droit avec flèche 349"/>
        <xdr:cNvCxnSpPr/>
        <xdr:nvPr/>
      </xdr:nvCxnSpPr>
      <xdr:spPr>
        <a:xfrm>
          <a:off x="16247160" y="33832440"/>
          <a:ext cx="1106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163</xdr:row>
      <xdr:rowOff>95040</xdr:rowOff>
    </xdr:from>
    <xdr:to>
      <xdr:col>13</xdr:col>
      <xdr:colOff>978480</xdr:colOff>
      <xdr:row>163</xdr:row>
      <xdr:rowOff>105120</xdr:rowOff>
    </xdr:to>
    <xdr:cxnSp>
      <xdr:nvCxnSpPr>
        <xdr:cNvPr id="1024" name="Connecteur droit avec flèche 350"/>
        <xdr:cNvCxnSpPr/>
        <xdr:nvPr/>
      </xdr:nvCxnSpPr>
      <xdr:spPr>
        <a:xfrm>
          <a:off x="16031880" y="33642000"/>
          <a:ext cx="1270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165</xdr:row>
      <xdr:rowOff>151560</xdr:rowOff>
    </xdr:from>
    <xdr:to>
      <xdr:col>14</xdr:col>
      <xdr:colOff>26280</xdr:colOff>
      <xdr:row>166</xdr:row>
      <xdr:rowOff>104400</xdr:rowOff>
    </xdr:to>
    <xdr:cxnSp>
      <xdr:nvCxnSpPr>
        <xdr:cNvPr id="1025" name="Connecteur droit avec flèche 351"/>
        <xdr:cNvCxnSpPr/>
        <xdr:nvPr/>
      </xdr:nvCxnSpPr>
      <xdr:spPr>
        <a:xfrm flipV="1">
          <a:off x="16132680" y="34079760"/>
          <a:ext cx="124596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157</xdr:row>
      <xdr:rowOff>75600</xdr:rowOff>
    </xdr:from>
    <xdr:to>
      <xdr:col>16</xdr:col>
      <xdr:colOff>114840</xdr:colOff>
      <xdr:row>157</xdr:row>
      <xdr:rowOff>85680</xdr:rowOff>
    </xdr:to>
    <xdr:cxnSp>
      <xdr:nvCxnSpPr>
        <xdr:cNvPr id="1026" name="Connecteur droit avec flèche 352"/>
        <xdr:cNvCxnSpPr/>
        <xdr:nvPr/>
      </xdr:nvCxnSpPr>
      <xdr:spPr>
        <a:xfrm>
          <a:off x="18341640" y="32479560"/>
          <a:ext cx="11818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161</xdr:row>
      <xdr:rowOff>104400</xdr:rowOff>
    </xdr:from>
    <xdr:to>
      <xdr:col>16</xdr:col>
      <xdr:colOff>52200</xdr:colOff>
      <xdr:row>161</xdr:row>
      <xdr:rowOff>114480</xdr:rowOff>
    </xdr:to>
    <xdr:cxnSp>
      <xdr:nvCxnSpPr>
        <xdr:cNvPr id="1027" name="Connecteur droit avec flèche 353"/>
        <xdr:cNvCxnSpPr/>
        <xdr:nvPr/>
      </xdr:nvCxnSpPr>
      <xdr:spPr>
        <a:xfrm>
          <a:off x="18316440" y="33270480"/>
          <a:ext cx="1144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159</xdr:row>
      <xdr:rowOff>104400</xdr:rowOff>
    </xdr:from>
    <xdr:to>
      <xdr:col>16</xdr:col>
      <xdr:colOff>153720</xdr:colOff>
      <xdr:row>159</xdr:row>
      <xdr:rowOff>114480</xdr:rowOff>
    </xdr:to>
    <xdr:cxnSp>
      <xdr:nvCxnSpPr>
        <xdr:cNvPr id="1028" name="Connecteur droit avec flèche 354"/>
        <xdr:cNvCxnSpPr/>
        <xdr:nvPr/>
      </xdr:nvCxnSpPr>
      <xdr:spPr>
        <a:xfrm>
          <a:off x="18393120" y="3288960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163</xdr:row>
      <xdr:rowOff>95040</xdr:rowOff>
    </xdr:from>
    <xdr:to>
      <xdr:col>16</xdr:col>
      <xdr:colOff>140760</xdr:colOff>
      <xdr:row>163</xdr:row>
      <xdr:rowOff>95760</xdr:rowOff>
    </xdr:to>
    <xdr:cxnSp>
      <xdr:nvCxnSpPr>
        <xdr:cNvPr id="1029" name="Connecteur droit avec flèche 355"/>
        <xdr:cNvCxnSpPr/>
        <xdr:nvPr/>
      </xdr:nvCxnSpPr>
      <xdr:spPr>
        <a:xfrm>
          <a:off x="18380160" y="33642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165</xdr:row>
      <xdr:rowOff>94680</xdr:rowOff>
    </xdr:from>
    <xdr:to>
      <xdr:col>16</xdr:col>
      <xdr:colOff>65160</xdr:colOff>
      <xdr:row>165</xdr:row>
      <xdr:rowOff>95400</xdr:rowOff>
    </xdr:to>
    <xdr:cxnSp>
      <xdr:nvCxnSpPr>
        <xdr:cNvPr id="1030" name="Connecteur droit avec flèche 356"/>
        <xdr:cNvCxnSpPr/>
        <xdr:nvPr/>
      </xdr:nvCxnSpPr>
      <xdr:spPr>
        <a:xfrm>
          <a:off x="18329040" y="34022880"/>
          <a:ext cx="1144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166</xdr:row>
      <xdr:rowOff>104400</xdr:rowOff>
    </xdr:from>
    <xdr:to>
      <xdr:col>16</xdr:col>
      <xdr:colOff>52200</xdr:colOff>
      <xdr:row>166</xdr:row>
      <xdr:rowOff>114480</xdr:rowOff>
    </xdr:to>
    <xdr:cxnSp>
      <xdr:nvCxnSpPr>
        <xdr:cNvPr id="1031" name="Connecteur droit avec flèche 357"/>
        <xdr:cNvCxnSpPr/>
        <xdr:nvPr/>
      </xdr:nvCxnSpPr>
      <xdr:spPr>
        <a:xfrm>
          <a:off x="18316440" y="34223040"/>
          <a:ext cx="1144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164</xdr:row>
      <xdr:rowOff>104760</xdr:rowOff>
    </xdr:from>
    <xdr:to>
      <xdr:col>16</xdr:col>
      <xdr:colOff>14040</xdr:colOff>
      <xdr:row>164</xdr:row>
      <xdr:rowOff>114840</xdr:rowOff>
    </xdr:to>
    <xdr:cxnSp>
      <xdr:nvCxnSpPr>
        <xdr:cNvPr id="1032" name="Connecteur droit avec flèche 358"/>
        <xdr:cNvCxnSpPr/>
        <xdr:nvPr/>
      </xdr:nvCxnSpPr>
      <xdr:spPr>
        <a:xfrm>
          <a:off x="18253440" y="3384216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156</xdr:row>
      <xdr:rowOff>95040</xdr:rowOff>
    </xdr:from>
    <xdr:to>
      <xdr:col>16</xdr:col>
      <xdr:colOff>102600</xdr:colOff>
      <xdr:row>157</xdr:row>
      <xdr:rowOff>66960</xdr:rowOff>
    </xdr:to>
    <xdr:cxnSp>
      <xdr:nvCxnSpPr>
        <xdr:cNvPr id="1033" name="Connecteur droit avec flèche 359"/>
        <xdr:cNvCxnSpPr/>
        <xdr:nvPr/>
      </xdr:nvCxnSpPr>
      <xdr:spPr>
        <a:xfrm flipV="1">
          <a:off x="18329040" y="32308560"/>
          <a:ext cx="11822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158</xdr:row>
      <xdr:rowOff>114480</xdr:rowOff>
    </xdr:from>
    <xdr:to>
      <xdr:col>16</xdr:col>
      <xdr:colOff>153720</xdr:colOff>
      <xdr:row>159</xdr:row>
      <xdr:rowOff>94680</xdr:rowOff>
    </xdr:to>
    <xdr:cxnSp>
      <xdr:nvCxnSpPr>
        <xdr:cNvPr id="1034" name="Connecteur droit avec flèche 360"/>
        <xdr:cNvCxnSpPr/>
        <xdr:nvPr/>
      </xdr:nvCxnSpPr>
      <xdr:spPr>
        <a:xfrm flipV="1">
          <a:off x="18393120" y="32708880"/>
          <a:ext cx="116928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160</xdr:row>
      <xdr:rowOff>114120</xdr:rowOff>
    </xdr:from>
    <xdr:to>
      <xdr:col>16</xdr:col>
      <xdr:colOff>76680</xdr:colOff>
      <xdr:row>161</xdr:row>
      <xdr:rowOff>95400</xdr:rowOff>
    </xdr:to>
    <xdr:cxnSp>
      <xdr:nvCxnSpPr>
        <xdr:cNvPr id="1035" name="Connecteur droit avec flèche 361"/>
        <xdr:cNvCxnSpPr/>
        <xdr:nvPr/>
      </xdr:nvCxnSpPr>
      <xdr:spPr>
        <a:xfrm flipV="1">
          <a:off x="18278280" y="33089760"/>
          <a:ext cx="120708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162</xdr:row>
      <xdr:rowOff>114120</xdr:rowOff>
    </xdr:from>
    <xdr:to>
      <xdr:col>16</xdr:col>
      <xdr:colOff>178920</xdr:colOff>
      <xdr:row>163</xdr:row>
      <xdr:rowOff>75960</xdr:rowOff>
    </xdr:to>
    <xdr:cxnSp>
      <xdr:nvCxnSpPr>
        <xdr:cNvPr id="1036" name="Connecteur droit avec flèche 362"/>
        <xdr:cNvCxnSpPr/>
        <xdr:nvPr/>
      </xdr:nvCxnSpPr>
      <xdr:spPr>
        <a:xfrm flipV="1">
          <a:off x="18341640" y="33470640"/>
          <a:ext cx="124596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1268280</xdr:colOff>
      <xdr:row>171</xdr:row>
      <xdr:rowOff>104040</xdr:rowOff>
    </xdr:from>
    <xdr:to>
      <xdr:col>12</xdr:col>
      <xdr:colOff>280080</xdr:colOff>
      <xdr:row>178</xdr:row>
      <xdr:rowOff>94680</xdr:rowOff>
    </xdr:to>
    <xdr:cxnSp>
      <xdr:nvCxnSpPr>
        <xdr:cNvPr id="1037" name="Connecteur droit avec flèche 363"/>
        <xdr:cNvCxnSpPr/>
        <xdr:nvPr/>
      </xdr:nvCxnSpPr>
      <xdr:spPr>
        <a:xfrm flipV="1">
          <a:off x="13797000" y="35175240"/>
          <a:ext cx="177948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175</xdr:row>
      <xdr:rowOff>66600</xdr:rowOff>
    </xdr:from>
    <xdr:to>
      <xdr:col>12</xdr:col>
      <xdr:colOff>52560</xdr:colOff>
      <xdr:row>178</xdr:row>
      <xdr:rowOff>95040</xdr:rowOff>
    </xdr:to>
    <xdr:cxnSp>
      <xdr:nvCxnSpPr>
        <xdr:cNvPr id="1038" name="Connecteur droit avec flèche 364"/>
        <xdr:cNvCxnSpPr/>
        <xdr:nvPr/>
      </xdr:nvCxnSpPr>
      <xdr:spPr>
        <a:xfrm flipV="1">
          <a:off x="13811040" y="35899560"/>
          <a:ext cx="1537920" cy="60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176</xdr:row>
      <xdr:rowOff>75600</xdr:rowOff>
    </xdr:from>
    <xdr:to>
      <xdr:col>12</xdr:col>
      <xdr:colOff>217080</xdr:colOff>
      <xdr:row>178</xdr:row>
      <xdr:rowOff>133200</xdr:rowOff>
    </xdr:to>
    <xdr:cxnSp>
      <xdr:nvCxnSpPr>
        <xdr:cNvPr id="1039" name="Connecteur droit avec flèche 365"/>
        <xdr:cNvCxnSpPr/>
        <xdr:nvPr/>
      </xdr:nvCxnSpPr>
      <xdr:spPr>
        <a:xfrm flipV="1">
          <a:off x="13861800" y="36099000"/>
          <a:ext cx="165168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178</xdr:row>
      <xdr:rowOff>94680</xdr:rowOff>
    </xdr:from>
    <xdr:to>
      <xdr:col>12</xdr:col>
      <xdr:colOff>89640</xdr:colOff>
      <xdr:row>178</xdr:row>
      <xdr:rowOff>133200</xdr:rowOff>
    </xdr:to>
    <xdr:cxnSp>
      <xdr:nvCxnSpPr>
        <xdr:cNvPr id="1040" name="Connecteur droit avec flèche 366"/>
        <xdr:cNvCxnSpPr/>
        <xdr:nvPr/>
      </xdr:nvCxnSpPr>
      <xdr:spPr>
        <a:xfrm flipV="1">
          <a:off x="13861800" y="36499320"/>
          <a:ext cx="15242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169</xdr:row>
      <xdr:rowOff>56880</xdr:rowOff>
    </xdr:from>
    <xdr:to>
      <xdr:col>14</xdr:col>
      <xdr:colOff>51840</xdr:colOff>
      <xdr:row>171</xdr:row>
      <xdr:rowOff>95040</xdr:rowOff>
    </xdr:to>
    <xdr:cxnSp>
      <xdr:nvCxnSpPr>
        <xdr:cNvPr id="1041" name="Connecteur droit avec flèche 367"/>
        <xdr:cNvCxnSpPr/>
        <xdr:nvPr/>
      </xdr:nvCxnSpPr>
      <xdr:spPr>
        <a:xfrm flipV="1">
          <a:off x="16132680" y="34746840"/>
          <a:ext cx="12715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171</xdr:row>
      <xdr:rowOff>94680</xdr:rowOff>
    </xdr:from>
    <xdr:to>
      <xdr:col>13</xdr:col>
      <xdr:colOff>978480</xdr:colOff>
      <xdr:row>171</xdr:row>
      <xdr:rowOff>104760</xdr:rowOff>
    </xdr:to>
    <xdr:cxnSp>
      <xdr:nvCxnSpPr>
        <xdr:cNvPr id="1042" name="Connecteur droit avec flèche 368"/>
        <xdr:cNvCxnSpPr/>
        <xdr:nvPr/>
      </xdr:nvCxnSpPr>
      <xdr:spPr>
        <a:xfrm>
          <a:off x="16083000" y="35165880"/>
          <a:ext cx="12196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609120</xdr:colOff>
      <xdr:row>173</xdr:row>
      <xdr:rowOff>95040</xdr:rowOff>
    </xdr:from>
    <xdr:to>
      <xdr:col>13</xdr:col>
      <xdr:colOff>978480</xdr:colOff>
      <xdr:row>175</xdr:row>
      <xdr:rowOff>95400</xdr:rowOff>
    </xdr:to>
    <xdr:cxnSp>
      <xdr:nvCxnSpPr>
        <xdr:cNvPr id="1043" name="Connecteur droit avec flèche 369"/>
        <xdr:cNvCxnSpPr/>
        <xdr:nvPr/>
      </xdr:nvCxnSpPr>
      <xdr:spPr>
        <a:xfrm flipV="1">
          <a:off x="15905160" y="35547120"/>
          <a:ext cx="139752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178</xdr:row>
      <xdr:rowOff>75600</xdr:rowOff>
    </xdr:from>
    <xdr:to>
      <xdr:col>13</xdr:col>
      <xdr:colOff>941040</xdr:colOff>
      <xdr:row>178</xdr:row>
      <xdr:rowOff>95040</xdr:rowOff>
    </xdr:to>
    <xdr:cxnSp>
      <xdr:nvCxnSpPr>
        <xdr:cNvPr id="1044" name="Connecteur droit avec flèche 370"/>
        <xdr:cNvCxnSpPr/>
        <xdr:nvPr/>
      </xdr:nvCxnSpPr>
      <xdr:spPr>
        <a:xfrm>
          <a:off x="16083000" y="36480240"/>
          <a:ext cx="118224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176</xdr:row>
      <xdr:rowOff>66600</xdr:rowOff>
    </xdr:from>
    <xdr:to>
      <xdr:col>13</xdr:col>
      <xdr:colOff>978120</xdr:colOff>
      <xdr:row>176</xdr:row>
      <xdr:rowOff>95400</xdr:rowOff>
    </xdr:to>
    <xdr:cxnSp>
      <xdr:nvCxnSpPr>
        <xdr:cNvPr id="1045" name="Connecteur droit avec flèche 371"/>
        <xdr:cNvCxnSpPr/>
        <xdr:nvPr/>
      </xdr:nvCxnSpPr>
      <xdr:spPr>
        <a:xfrm>
          <a:off x="16184520" y="36090000"/>
          <a:ext cx="11178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175</xdr:row>
      <xdr:rowOff>57240</xdr:rowOff>
    </xdr:from>
    <xdr:to>
      <xdr:col>13</xdr:col>
      <xdr:colOff>928080</xdr:colOff>
      <xdr:row>175</xdr:row>
      <xdr:rowOff>95760</xdr:rowOff>
    </xdr:to>
    <xdr:cxnSp>
      <xdr:nvCxnSpPr>
        <xdr:cNvPr id="1046" name="Connecteur droit avec flèche 372"/>
        <xdr:cNvCxnSpPr/>
        <xdr:nvPr/>
      </xdr:nvCxnSpPr>
      <xdr:spPr>
        <a:xfrm>
          <a:off x="15981480" y="35890200"/>
          <a:ext cx="127080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177</xdr:row>
      <xdr:rowOff>133200</xdr:rowOff>
    </xdr:from>
    <xdr:to>
      <xdr:col>13</xdr:col>
      <xdr:colOff>991080</xdr:colOff>
      <xdr:row>178</xdr:row>
      <xdr:rowOff>75960</xdr:rowOff>
    </xdr:to>
    <xdr:cxnSp>
      <xdr:nvCxnSpPr>
        <xdr:cNvPr id="1047" name="Connecteur droit avec flèche 373"/>
        <xdr:cNvCxnSpPr/>
        <xdr:nvPr/>
      </xdr:nvCxnSpPr>
      <xdr:spPr>
        <a:xfrm flipV="1">
          <a:off x="16083000" y="36347400"/>
          <a:ext cx="123228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169</xdr:row>
      <xdr:rowOff>56880</xdr:rowOff>
    </xdr:from>
    <xdr:to>
      <xdr:col>16</xdr:col>
      <xdr:colOff>65160</xdr:colOff>
      <xdr:row>169</xdr:row>
      <xdr:rowOff>66960</xdr:rowOff>
    </xdr:to>
    <xdr:cxnSp>
      <xdr:nvCxnSpPr>
        <xdr:cNvPr id="1048" name="Connecteur droit avec flèche 374"/>
        <xdr:cNvCxnSpPr/>
        <xdr:nvPr/>
      </xdr:nvCxnSpPr>
      <xdr:spPr>
        <a:xfrm>
          <a:off x="18291600" y="3474684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173</xdr:row>
      <xdr:rowOff>75600</xdr:rowOff>
    </xdr:from>
    <xdr:to>
      <xdr:col>16</xdr:col>
      <xdr:colOff>1080</xdr:colOff>
      <xdr:row>173</xdr:row>
      <xdr:rowOff>76320</xdr:rowOff>
    </xdr:to>
    <xdr:cxnSp>
      <xdr:nvCxnSpPr>
        <xdr:cNvPr id="1049" name="Connecteur droit avec flèche 375"/>
        <xdr:cNvCxnSpPr/>
        <xdr:nvPr/>
      </xdr:nvCxnSpPr>
      <xdr:spPr>
        <a:xfrm>
          <a:off x="18240480" y="355276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171</xdr:row>
      <xdr:rowOff>75240</xdr:rowOff>
    </xdr:from>
    <xdr:to>
      <xdr:col>16</xdr:col>
      <xdr:colOff>102600</xdr:colOff>
      <xdr:row>171</xdr:row>
      <xdr:rowOff>75960</xdr:rowOff>
    </xdr:to>
    <xdr:cxnSp>
      <xdr:nvCxnSpPr>
        <xdr:cNvPr id="1050" name="Connecteur droit avec flèche 376"/>
        <xdr:cNvCxnSpPr/>
        <xdr:nvPr/>
      </xdr:nvCxnSpPr>
      <xdr:spPr>
        <a:xfrm>
          <a:off x="18342000" y="351464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175</xdr:row>
      <xdr:rowOff>66600</xdr:rowOff>
    </xdr:from>
    <xdr:to>
      <xdr:col>16</xdr:col>
      <xdr:colOff>89640</xdr:colOff>
      <xdr:row>175</xdr:row>
      <xdr:rowOff>75960</xdr:rowOff>
    </xdr:to>
    <xdr:cxnSp>
      <xdr:nvCxnSpPr>
        <xdr:cNvPr id="1051" name="Connecteur droit avec flèche 377"/>
        <xdr:cNvCxnSpPr/>
        <xdr:nvPr/>
      </xdr:nvCxnSpPr>
      <xdr:spPr>
        <a:xfrm>
          <a:off x="18329040" y="35899560"/>
          <a:ext cx="1169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177</xdr:row>
      <xdr:rowOff>66960</xdr:rowOff>
    </xdr:from>
    <xdr:to>
      <xdr:col>16</xdr:col>
      <xdr:colOff>14040</xdr:colOff>
      <xdr:row>177</xdr:row>
      <xdr:rowOff>75960</xdr:rowOff>
    </xdr:to>
    <xdr:cxnSp>
      <xdr:nvCxnSpPr>
        <xdr:cNvPr id="1052" name="Connecteur droit avec flèche 378"/>
        <xdr:cNvCxnSpPr/>
        <xdr:nvPr/>
      </xdr:nvCxnSpPr>
      <xdr:spPr>
        <a:xfrm>
          <a:off x="18265680" y="36281160"/>
          <a:ext cx="115704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178</xdr:row>
      <xdr:rowOff>75600</xdr:rowOff>
    </xdr:from>
    <xdr:to>
      <xdr:col>16</xdr:col>
      <xdr:colOff>1080</xdr:colOff>
      <xdr:row>178</xdr:row>
      <xdr:rowOff>76320</xdr:rowOff>
    </xdr:to>
    <xdr:cxnSp>
      <xdr:nvCxnSpPr>
        <xdr:cNvPr id="1053" name="Connecteur droit avec flèche 379"/>
        <xdr:cNvCxnSpPr/>
        <xdr:nvPr/>
      </xdr:nvCxnSpPr>
      <xdr:spPr>
        <a:xfrm>
          <a:off x="18240480" y="36480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837360</xdr:colOff>
      <xdr:row>176</xdr:row>
      <xdr:rowOff>75600</xdr:rowOff>
    </xdr:from>
    <xdr:to>
      <xdr:col>15</xdr:col>
      <xdr:colOff>991080</xdr:colOff>
      <xdr:row>176</xdr:row>
      <xdr:rowOff>76320</xdr:rowOff>
    </xdr:to>
    <xdr:cxnSp>
      <xdr:nvCxnSpPr>
        <xdr:cNvPr id="1054" name="Connecteur droit avec flèche 380"/>
        <xdr:cNvCxnSpPr/>
        <xdr:nvPr/>
      </xdr:nvCxnSpPr>
      <xdr:spPr>
        <a:xfrm>
          <a:off x="18189360" y="360990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168</xdr:row>
      <xdr:rowOff>66240</xdr:rowOff>
    </xdr:from>
    <xdr:to>
      <xdr:col>16</xdr:col>
      <xdr:colOff>51840</xdr:colOff>
      <xdr:row>169</xdr:row>
      <xdr:rowOff>37800</xdr:rowOff>
    </xdr:to>
    <xdr:cxnSp>
      <xdr:nvCxnSpPr>
        <xdr:cNvPr id="1055" name="Connecteur droit avec flèche 381"/>
        <xdr:cNvCxnSpPr/>
        <xdr:nvPr/>
      </xdr:nvCxnSpPr>
      <xdr:spPr>
        <a:xfrm flipV="1">
          <a:off x="18278280" y="3456576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170</xdr:row>
      <xdr:rowOff>95040</xdr:rowOff>
    </xdr:from>
    <xdr:to>
      <xdr:col>16</xdr:col>
      <xdr:colOff>102600</xdr:colOff>
      <xdr:row>171</xdr:row>
      <xdr:rowOff>57240</xdr:rowOff>
    </xdr:to>
    <xdr:cxnSp>
      <xdr:nvCxnSpPr>
        <xdr:cNvPr id="1056" name="Connecteur droit avec flèche 382"/>
        <xdr:cNvCxnSpPr/>
        <xdr:nvPr/>
      </xdr:nvCxnSpPr>
      <xdr:spPr>
        <a:xfrm flipV="1">
          <a:off x="18342000" y="3497544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875520</xdr:colOff>
      <xdr:row>172</xdr:row>
      <xdr:rowOff>94680</xdr:rowOff>
    </xdr:from>
    <xdr:to>
      <xdr:col>16</xdr:col>
      <xdr:colOff>14040</xdr:colOff>
      <xdr:row>173</xdr:row>
      <xdr:rowOff>57240</xdr:rowOff>
    </xdr:to>
    <xdr:cxnSp>
      <xdr:nvCxnSpPr>
        <xdr:cNvPr id="1057" name="Connecteur droit avec flèche 383"/>
        <xdr:cNvCxnSpPr/>
        <xdr:nvPr/>
      </xdr:nvCxnSpPr>
      <xdr:spPr>
        <a:xfrm flipV="1">
          <a:off x="18227520" y="35356320"/>
          <a:ext cx="11952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174</xdr:row>
      <xdr:rowOff>94680</xdr:rowOff>
    </xdr:from>
    <xdr:to>
      <xdr:col>16</xdr:col>
      <xdr:colOff>114480</xdr:colOff>
      <xdr:row>175</xdr:row>
      <xdr:rowOff>56880</xdr:rowOff>
    </xdr:to>
    <xdr:cxnSp>
      <xdr:nvCxnSpPr>
        <xdr:cNvPr id="1058" name="Connecteur droit avec flèche 384"/>
        <xdr:cNvCxnSpPr/>
        <xdr:nvPr/>
      </xdr:nvCxnSpPr>
      <xdr:spPr>
        <a:xfrm flipV="1">
          <a:off x="18291240" y="35737200"/>
          <a:ext cx="12319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1358640</xdr:colOff>
      <xdr:row>183</xdr:row>
      <xdr:rowOff>75240</xdr:rowOff>
    </xdr:from>
    <xdr:to>
      <xdr:col>12</xdr:col>
      <xdr:colOff>305280</xdr:colOff>
      <xdr:row>188</xdr:row>
      <xdr:rowOff>114840</xdr:rowOff>
    </xdr:to>
    <xdr:cxnSp>
      <xdr:nvCxnSpPr>
        <xdr:cNvPr id="1059" name="Connecteur droit avec flèche 385"/>
        <xdr:cNvCxnSpPr/>
        <xdr:nvPr/>
      </xdr:nvCxnSpPr>
      <xdr:spPr>
        <a:xfrm flipV="1">
          <a:off x="13887360" y="37432440"/>
          <a:ext cx="1714320" cy="99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187</xdr:row>
      <xdr:rowOff>27720</xdr:rowOff>
    </xdr:from>
    <xdr:to>
      <xdr:col>12</xdr:col>
      <xdr:colOff>102600</xdr:colOff>
      <xdr:row>188</xdr:row>
      <xdr:rowOff>114480</xdr:rowOff>
    </xdr:to>
    <xdr:cxnSp>
      <xdr:nvCxnSpPr>
        <xdr:cNvPr id="1060" name="Connecteur droit avec flèche 386"/>
        <xdr:cNvCxnSpPr/>
        <xdr:nvPr/>
      </xdr:nvCxnSpPr>
      <xdr:spPr>
        <a:xfrm flipV="1">
          <a:off x="13861800" y="38146680"/>
          <a:ext cx="153720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181</xdr:row>
      <xdr:rowOff>18720</xdr:rowOff>
    </xdr:from>
    <xdr:to>
      <xdr:col>14</xdr:col>
      <xdr:colOff>77040</xdr:colOff>
      <xdr:row>183</xdr:row>
      <xdr:rowOff>66600</xdr:rowOff>
    </xdr:to>
    <xdr:cxnSp>
      <xdr:nvCxnSpPr>
        <xdr:cNvPr id="1061" name="Connecteur droit avec flèche 387"/>
        <xdr:cNvCxnSpPr/>
        <xdr:nvPr/>
      </xdr:nvCxnSpPr>
      <xdr:spPr>
        <a:xfrm flipV="1">
          <a:off x="16132680" y="36994680"/>
          <a:ext cx="129672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183</xdr:row>
      <xdr:rowOff>56880</xdr:rowOff>
    </xdr:from>
    <xdr:to>
      <xdr:col>13</xdr:col>
      <xdr:colOff>978480</xdr:colOff>
      <xdr:row>183</xdr:row>
      <xdr:rowOff>75600</xdr:rowOff>
    </xdr:to>
    <xdr:cxnSp>
      <xdr:nvCxnSpPr>
        <xdr:cNvPr id="1062" name="Connecteur droit avec flèche 388"/>
        <xdr:cNvCxnSpPr/>
        <xdr:nvPr/>
      </xdr:nvCxnSpPr>
      <xdr:spPr>
        <a:xfrm>
          <a:off x="16083000" y="37414080"/>
          <a:ext cx="121968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185</xdr:row>
      <xdr:rowOff>66600</xdr:rowOff>
    </xdr:from>
    <xdr:to>
      <xdr:col>13</xdr:col>
      <xdr:colOff>978480</xdr:colOff>
      <xdr:row>187</xdr:row>
      <xdr:rowOff>66960</xdr:rowOff>
    </xdr:to>
    <xdr:cxnSp>
      <xdr:nvCxnSpPr>
        <xdr:cNvPr id="1063" name="Connecteur droit avec flèche 389"/>
        <xdr:cNvCxnSpPr/>
        <xdr:nvPr/>
      </xdr:nvCxnSpPr>
      <xdr:spPr>
        <a:xfrm flipV="1">
          <a:off x="15943320" y="37804680"/>
          <a:ext cx="13593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188</xdr:row>
      <xdr:rowOff>38160</xdr:rowOff>
    </xdr:from>
    <xdr:to>
      <xdr:col>13</xdr:col>
      <xdr:colOff>991080</xdr:colOff>
      <xdr:row>188</xdr:row>
      <xdr:rowOff>67320</xdr:rowOff>
    </xdr:to>
    <xdr:cxnSp>
      <xdr:nvCxnSpPr>
        <xdr:cNvPr id="1064" name="Connecteur droit avec flèche 390"/>
        <xdr:cNvCxnSpPr/>
        <xdr:nvPr/>
      </xdr:nvCxnSpPr>
      <xdr:spPr>
        <a:xfrm>
          <a:off x="16197480" y="38347560"/>
          <a:ext cx="111780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697680</xdr:colOff>
      <xdr:row>187</xdr:row>
      <xdr:rowOff>28080</xdr:rowOff>
    </xdr:from>
    <xdr:to>
      <xdr:col>13</xdr:col>
      <xdr:colOff>941040</xdr:colOff>
      <xdr:row>187</xdr:row>
      <xdr:rowOff>66960</xdr:rowOff>
    </xdr:to>
    <xdr:cxnSp>
      <xdr:nvCxnSpPr>
        <xdr:cNvPr id="1065" name="Connecteur droit avec flèche 391"/>
        <xdr:cNvCxnSpPr/>
        <xdr:nvPr/>
      </xdr:nvCxnSpPr>
      <xdr:spPr>
        <a:xfrm>
          <a:off x="15993720" y="38147040"/>
          <a:ext cx="1271520" cy="3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181</xdr:row>
      <xdr:rowOff>104760</xdr:rowOff>
    </xdr:from>
    <xdr:to>
      <xdr:col>16</xdr:col>
      <xdr:colOff>65160</xdr:colOff>
      <xdr:row>181</xdr:row>
      <xdr:rowOff>114840</xdr:rowOff>
    </xdr:to>
    <xdr:cxnSp>
      <xdr:nvCxnSpPr>
        <xdr:cNvPr id="1066" name="Connecteur droit avec flèche 392"/>
        <xdr:cNvCxnSpPr/>
        <xdr:nvPr/>
      </xdr:nvCxnSpPr>
      <xdr:spPr>
        <a:xfrm>
          <a:off x="18291600" y="3708072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185</xdr:row>
      <xdr:rowOff>132840</xdr:rowOff>
    </xdr:from>
    <xdr:to>
      <xdr:col>16</xdr:col>
      <xdr:colOff>1080</xdr:colOff>
      <xdr:row>185</xdr:row>
      <xdr:rowOff>133560</xdr:rowOff>
    </xdr:to>
    <xdr:cxnSp>
      <xdr:nvCxnSpPr>
        <xdr:cNvPr id="1067" name="Connecteur droit avec flèche 393"/>
        <xdr:cNvCxnSpPr/>
        <xdr:nvPr/>
      </xdr:nvCxnSpPr>
      <xdr:spPr>
        <a:xfrm>
          <a:off x="18240480" y="378709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183</xdr:row>
      <xdr:rowOff>132840</xdr:rowOff>
    </xdr:from>
    <xdr:to>
      <xdr:col>16</xdr:col>
      <xdr:colOff>102600</xdr:colOff>
      <xdr:row>183</xdr:row>
      <xdr:rowOff>133560</xdr:rowOff>
    </xdr:to>
    <xdr:cxnSp>
      <xdr:nvCxnSpPr>
        <xdr:cNvPr id="1068" name="Connecteur droit avec flèche 394"/>
        <xdr:cNvCxnSpPr/>
        <xdr:nvPr/>
      </xdr:nvCxnSpPr>
      <xdr:spPr>
        <a:xfrm>
          <a:off x="18342000" y="374900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187</xdr:row>
      <xdr:rowOff>132840</xdr:rowOff>
    </xdr:from>
    <xdr:to>
      <xdr:col>16</xdr:col>
      <xdr:colOff>89640</xdr:colOff>
      <xdr:row>187</xdr:row>
      <xdr:rowOff>133560</xdr:rowOff>
    </xdr:to>
    <xdr:cxnSp>
      <xdr:nvCxnSpPr>
        <xdr:cNvPr id="1069" name="Connecteur droit avec flèche 395"/>
        <xdr:cNvCxnSpPr/>
        <xdr:nvPr/>
      </xdr:nvCxnSpPr>
      <xdr:spPr>
        <a:xfrm>
          <a:off x="18329040" y="382518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837360</xdr:colOff>
      <xdr:row>188</xdr:row>
      <xdr:rowOff>132840</xdr:rowOff>
    </xdr:from>
    <xdr:to>
      <xdr:col>15</xdr:col>
      <xdr:colOff>991080</xdr:colOff>
      <xdr:row>188</xdr:row>
      <xdr:rowOff>133560</xdr:rowOff>
    </xdr:to>
    <xdr:cxnSp>
      <xdr:nvCxnSpPr>
        <xdr:cNvPr id="1070" name="Connecteur droit avec flèche 396"/>
        <xdr:cNvCxnSpPr/>
        <xdr:nvPr/>
      </xdr:nvCxnSpPr>
      <xdr:spPr>
        <a:xfrm>
          <a:off x="18189360" y="3844224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180</xdr:row>
      <xdr:rowOff>132840</xdr:rowOff>
    </xdr:from>
    <xdr:to>
      <xdr:col>16</xdr:col>
      <xdr:colOff>51840</xdr:colOff>
      <xdr:row>181</xdr:row>
      <xdr:rowOff>95400</xdr:rowOff>
    </xdr:to>
    <xdr:cxnSp>
      <xdr:nvCxnSpPr>
        <xdr:cNvPr id="1071" name="Connecteur droit avec flèche 397"/>
        <xdr:cNvCxnSpPr/>
        <xdr:nvPr/>
      </xdr:nvCxnSpPr>
      <xdr:spPr>
        <a:xfrm flipV="1">
          <a:off x="18278280" y="36918360"/>
          <a:ext cx="1182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182</xdr:row>
      <xdr:rowOff>142560</xdr:rowOff>
    </xdr:from>
    <xdr:to>
      <xdr:col>16</xdr:col>
      <xdr:colOff>102600</xdr:colOff>
      <xdr:row>183</xdr:row>
      <xdr:rowOff>114120</xdr:rowOff>
    </xdr:to>
    <xdr:cxnSp>
      <xdr:nvCxnSpPr>
        <xdr:cNvPr id="1072" name="Connecteur droit avec flèche 398"/>
        <xdr:cNvCxnSpPr/>
        <xdr:nvPr/>
      </xdr:nvCxnSpPr>
      <xdr:spPr>
        <a:xfrm flipV="1">
          <a:off x="18342000" y="37308960"/>
          <a:ext cx="11692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875520</xdr:colOff>
      <xdr:row>184</xdr:row>
      <xdr:rowOff>142560</xdr:rowOff>
    </xdr:from>
    <xdr:to>
      <xdr:col>16</xdr:col>
      <xdr:colOff>14040</xdr:colOff>
      <xdr:row>185</xdr:row>
      <xdr:rowOff>114480</xdr:rowOff>
    </xdr:to>
    <xdr:cxnSp>
      <xdr:nvCxnSpPr>
        <xdr:cNvPr id="1073" name="Connecteur droit avec flèche 399"/>
        <xdr:cNvCxnSpPr/>
        <xdr:nvPr/>
      </xdr:nvCxnSpPr>
      <xdr:spPr>
        <a:xfrm flipV="1">
          <a:off x="18227520" y="37690200"/>
          <a:ext cx="11952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186</xdr:row>
      <xdr:rowOff>142560</xdr:rowOff>
    </xdr:from>
    <xdr:to>
      <xdr:col>16</xdr:col>
      <xdr:colOff>114480</xdr:colOff>
      <xdr:row>187</xdr:row>
      <xdr:rowOff>105120</xdr:rowOff>
    </xdr:to>
    <xdr:cxnSp>
      <xdr:nvCxnSpPr>
        <xdr:cNvPr id="1074" name="Connecteur droit avec flèche 400"/>
        <xdr:cNvCxnSpPr/>
        <xdr:nvPr/>
      </xdr:nvCxnSpPr>
      <xdr:spPr>
        <a:xfrm flipV="1">
          <a:off x="18291240" y="38071080"/>
          <a:ext cx="12319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203</xdr:row>
      <xdr:rowOff>9000</xdr:rowOff>
    </xdr:from>
    <xdr:to>
      <xdr:col>12</xdr:col>
      <xdr:colOff>293400</xdr:colOff>
      <xdr:row>208</xdr:row>
      <xdr:rowOff>94680</xdr:rowOff>
    </xdr:to>
    <xdr:cxnSp>
      <xdr:nvCxnSpPr>
        <xdr:cNvPr id="1075" name="Connecteur droit avec flèche 401"/>
        <xdr:cNvCxnSpPr/>
        <xdr:nvPr/>
      </xdr:nvCxnSpPr>
      <xdr:spPr>
        <a:xfrm flipV="1">
          <a:off x="13975560" y="41176080"/>
          <a:ext cx="1614240" cy="1038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207</xdr:row>
      <xdr:rowOff>56880</xdr:rowOff>
    </xdr:from>
    <xdr:to>
      <xdr:col>12</xdr:col>
      <xdr:colOff>89280</xdr:colOff>
      <xdr:row>208</xdr:row>
      <xdr:rowOff>95040</xdr:rowOff>
    </xdr:to>
    <xdr:cxnSp>
      <xdr:nvCxnSpPr>
        <xdr:cNvPr id="1076" name="Connecteur droit avec flèche 402"/>
        <xdr:cNvCxnSpPr/>
        <xdr:nvPr/>
      </xdr:nvCxnSpPr>
      <xdr:spPr>
        <a:xfrm flipV="1">
          <a:off x="13950360" y="41986080"/>
          <a:ext cx="143532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200</xdr:row>
      <xdr:rowOff>142200</xdr:rowOff>
    </xdr:from>
    <xdr:to>
      <xdr:col>14</xdr:col>
      <xdr:colOff>77760</xdr:colOff>
      <xdr:row>202</xdr:row>
      <xdr:rowOff>190080</xdr:rowOff>
    </xdr:to>
    <xdr:cxnSp>
      <xdr:nvCxnSpPr>
        <xdr:cNvPr id="1077" name="Connecteur droit avec flèche 403"/>
        <xdr:cNvCxnSpPr/>
        <xdr:nvPr/>
      </xdr:nvCxnSpPr>
      <xdr:spPr>
        <a:xfrm flipV="1">
          <a:off x="16146360" y="40737600"/>
          <a:ext cx="128376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205</xdr:row>
      <xdr:rowOff>-720</xdr:rowOff>
    </xdr:from>
    <xdr:to>
      <xdr:col>13</xdr:col>
      <xdr:colOff>991440</xdr:colOff>
      <xdr:row>206</xdr:row>
      <xdr:rowOff>190440</xdr:rowOff>
    </xdr:to>
    <xdr:cxnSp>
      <xdr:nvCxnSpPr>
        <xdr:cNvPr id="1078" name="Connecteur droit avec flèche 404"/>
        <xdr:cNvCxnSpPr/>
        <xdr:nvPr/>
      </xdr:nvCxnSpPr>
      <xdr:spPr>
        <a:xfrm flipV="1">
          <a:off x="15943320" y="41547240"/>
          <a:ext cx="137232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206</xdr:row>
      <xdr:rowOff>152640</xdr:rowOff>
    </xdr:from>
    <xdr:to>
      <xdr:col>13</xdr:col>
      <xdr:colOff>941040</xdr:colOff>
      <xdr:row>206</xdr:row>
      <xdr:rowOff>171720</xdr:rowOff>
    </xdr:to>
    <xdr:cxnSp>
      <xdr:nvCxnSpPr>
        <xdr:cNvPr id="1079" name="Connecteur droit avec flèche 405"/>
        <xdr:cNvCxnSpPr/>
        <xdr:nvPr/>
      </xdr:nvCxnSpPr>
      <xdr:spPr>
        <a:xfrm>
          <a:off x="16019640" y="41891040"/>
          <a:ext cx="12456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201</xdr:row>
      <xdr:rowOff>27720</xdr:rowOff>
    </xdr:from>
    <xdr:to>
      <xdr:col>16</xdr:col>
      <xdr:colOff>76680</xdr:colOff>
      <xdr:row>201</xdr:row>
      <xdr:rowOff>57240</xdr:rowOff>
    </xdr:to>
    <xdr:cxnSp>
      <xdr:nvCxnSpPr>
        <xdr:cNvPr id="1080" name="Connecteur droit avec flèche 406"/>
        <xdr:cNvCxnSpPr/>
        <xdr:nvPr/>
      </xdr:nvCxnSpPr>
      <xdr:spPr>
        <a:xfrm>
          <a:off x="18316440" y="40813920"/>
          <a:ext cx="116892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205</xdr:row>
      <xdr:rowOff>66600</xdr:rowOff>
    </xdr:from>
    <xdr:to>
      <xdr:col>16</xdr:col>
      <xdr:colOff>14040</xdr:colOff>
      <xdr:row>205</xdr:row>
      <xdr:rowOff>67320</xdr:rowOff>
    </xdr:to>
    <xdr:cxnSp>
      <xdr:nvCxnSpPr>
        <xdr:cNvPr id="1081" name="Connecteur droit avec flèche 407"/>
        <xdr:cNvCxnSpPr/>
        <xdr:nvPr/>
      </xdr:nvCxnSpPr>
      <xdr:spPr>
        <a:xfrm>
          <a:off x="18240480" y="4161456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203</xdr:row>
      <xdr:rowOff>66600</xdr:rowOff>
    </xdr:from>
    <xdr:to>
      <xdr:col>16</xdr:col>
      <xdr:colOff>114840</xdr:colOff>
      <xdr:row>203</xdr:row>
      <xdr:rowOff>67320</xdr:rowOff>
    </xdr:to>
    <xdr:cxnSp>
      <xdr:nvCxnSpPr>
        <xdr:cNvPr id="1082" name="Connecteur droit avec flèche 408"/>
        <xdr:cNvCxnSpPr/>
        <xdr:nvPr/>
      </xdr:nvCxnSpPr>
      <xdr:spPr>
        <a:xfrm>
          <a:off x="18341640" y="4123368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207</xdr:row>
      <xdr:rowOff>56880</xdr:rowOff>
    </xdr:from>
    <xdr:to>
      <xdr:col>16</xdr:col>
      <xdr:colOff>102600</xdr:colOff>
      <xdr:row>207</xdr:row>
      <xdr:rowOff>57600</xdr:rowOff>
    </xdr:to>
    <xdr:cxnSp>
      <xdr:nvCxnSpPr>
        <xdr:cNvPr id="1083" name="Connecteur droit avec flèche 409"/>
        <xdr:cNvCxnSpPr/>
        <xdr:nvPr/>
      </xdr:nvCxnSpPr>
      <xdr:spPr>
        <a:xfrm>
          <a:off x="18342000" y="419860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208</xdr:row>
      <xdr:rowOff>66600</xdr:rowOff>
    </xdr:from>
    <xdr:to>
      <xdr:col>15</xdr:col>
      <xdr:colOff>991080</xdr:colOff>
      <xdr:row>208</xdr:row>
      <xdr:rowOff>67320</xdr:rowOff>
    </xdr:to>
    <xdr:cxnSp>
      <xdr:nvCxnSpPr>
        <xdr:cNvPr id="1084" name="Connecteur droit avec flèche 410"/>
        <xdr:cNvCxnSpPr/>
        <xdr:nvPr/>
      </xdr:nvCxnSpPr>
      <xdr:spPr>
        <a:xfrm>
          <a:off x="18215280" y="421862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200</xdr:row>
      <xdr:rowOff>57240</xdr:rowOff>
    </xdr:from>
    <xdr:to>
      <xdr:col>16</xdr:col>
      <xdr:colOff>51840</xdr:colOff>
      <xdr:row>201</xdr:row>
      <xdr:rowOff>28080</xdr:rowOff>
    </xdr:to>
    <xdr:cxnSp>
      <xdr:nvCxnSpPr>
        <xdr:cNvPr id="1085" name="Connecteur droit avec flèche 411"/>
        <xdr:cNvCxnSpPr/>
        <xdr:nvPr/>
      </xdr:nvCxnSpPr>
      <xdr:spPr>
        <a:xfrm flipV="1">
          <a:off x="18278280" y="40652640"/>
          <a:ext cx="118224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202</xdr:row>
      <xdr:rowOff>75240</xdr:rowOff>
    </xdr:from>
    <xdr:to>
      <xdr:col>16</xdr:col>
      <xdr:colOff>114840</xdr:colOff>
      <xdr:row>203</xdr:row>
      <xdr:rowOff>56880</xdr:rowOff>
    </xdr:to>
    <xdr:cxnSp>
      <xdr:nvCxnSpPr>
        <xdr:cNvPr id="1086" name="Connecteur droit avec flèche 412"/>
        <xdr:cNvCxnSpPr/>
        <xdr:nvPr/>
      </xdr:nvCxnSpPr>
      <xdr:spPr>
        <a:xfrm flipV="1">
          <a:off x="18341640" y="41051880"/>
          <a:ext cx="11818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888120</xdr:colOff>
      <xdr:row>204</xdr:row>
      <xdr:rowOff>75240</xdr:rowOff>
    </xdr:from>
    <xdr:to>
      <xdr:col>16</xdr:col>
      <xdr:colOff>38880</xdr:colOff>
      <xdr:row>205</xdr:row>
      <xdr:rowOff>56880</xdr:rowOff>
    </xdr:to>
    <xdr:cxnSp>
      <xdr:nvCxnSpPr>
        <xdr:cNvPr id="1087" name="Connecteur droit avec flèche 413"/>
        <xdr:cNvCxnSpPr/>
        <xdr:nvPr/>
      </xdr:nvCxnSpPr>
      <xdr:spPr>
        <a:xfrm flipV="1">
          <a:off x="18240120" y="41432760"/>
          <a:ext cx="120744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206</xdr:row>
      <xdr:rowOff>75240</xdr:rowOff>
    </xdr:from>
    <xdr:to>
      <xdr:col>16</xdr:col>
      <xdr:colOff>140400</xdr:colOff>
      <xdr:row>207</xdr:row>
      <xdr:rowOff>27720</xdr:rowOff>
    </xdr:to>
    <xdr:cxnSp>
      <xdr:nvCxnSpPr>
        <xdr:cNvPr id="1088" name="Connecteur droit avec flèche 414"/>
        <xdr:cNvCxnSpPr/>
        <xdr:nvPr/>
      </xdr:nvCxnSpPr>
      <xdr:spPr>
        <a:xfrm flipV="1">
          <a:off x="18316800" y="41813640"/>
          <a:ext cx="12322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1509480</xdr:colOff>
      <xdr:row>218</xdr:row>
      <xdr:rowOff>75600</xdr:rowOff>
    </xdr:from>
    <xdr:to>
      <xdr:col>12</xdr:col>
      <xdr:colOff>394560</xdr:colOff>
      <xdr:row>218</xdr:row>
      <xdr:rowOff>85680</xdr:rowOff>
    </xdr:to>
    <xdr:cxnSp>
      <xdr:nvCxnSpPr>
        <xdr:cNvPr id="1089" name="Connecteur droit avec flèche 415"/>
        <xdr:cNvCxnSpPr/>
        <xdr:nvPr/>
      </xdr:nvCxnSpPr>
      <xdr:spPr>
        <a:xfrm>
          <a:off x="14038200" y="44100000"/>
          <a:ext cx="1652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1573920</xdr:colOff>
      <xdr:row>213</xdr:row>
      <xdr:rowOff>27360</xdr:rowOff>
    </xdr:from>
    <xdr:to>
      <xdr:col>12</xdr:col>
      <xdr:colOff>508680</xdr:colOff>
      <xdr:row>218</xdr:row>
      <xdr:rowOff>66600</xdr:rowOff>
    </xdr:to>
    <xdr:cxnSp>
      <xdr:nvCxnSpPr>
        <xdr:cNvPr id="1090" name="Connecteur droit avec flèche 416"/>
        <xdr:cNvCxnSpPr/>
        <xdr:nvPr/>
      </xdr:nvCxnSpPr>
      <xdr:spPr>
        <a:xfrm flipV="1">
          <a:off x="14102640" y="43099560"/>
          <a:ext cx="1702440" cy="991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1548720</xdr:colOff>
      <xdr:row>216</xdr:row>
      <xdr:rowOff>180360</xdr:rowOff>
    </xdr:from>
    <xdr:to>
      <xdr:col>12</xdr:col>
      <xdr:colOff>305280</xdr:colOff>
      <xdr:row>218</xdr:row>
      <xdr:rowOff>66960</xdr:rowOff>
    </xdr:to>
    <xdr:cxnSp>
      <xdr:nvCxnSpPr>
        <xdr:cNvPr id="1091" name="Connecteur droit avec flèche 417"/>
        <xdr:cNvCxnSpPr/>
        <xdr:nvPr/>
      </xdr:nvCxnSpPr>
      <xdr:spPr>
        <a:xfrm flipV="1">
          <a:off x="14077440" y="43823880"/>
          <a:ext cx="1524240" cy="267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210</xdr:row>
      <xdr:rowOff>180000</xdr:rowOff>
    </xdr:from>
    <xdr:to>
      <xdr:col>14</xdr:col>
      <xdr:colOff>293400</xdr:colOff>
      <xdr:row>213</xdr:row>
      <xdr:rowOff>18720</xdr:rowOff>
    </xdr:to>
    <xdr:cxnSp>
      <xdr:nvCxnSpPr>
        <xdr:cNvPr id="1092" name="Connecteur droit avec flèche 418"/>
        <xdr:cNvCxnSpPr/>
        <xdr:nvPr/>
      </xdr:nvCxnSpPr>
      <xdr:spPr>
        <a:xfrm flipV="1">
          <a:off x="16362000" y="42680520"/>
          <a:ext cx="1283760" cy="410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1002600</xdr:colOff>
      <xdr:row>213</xdr:row>
      <xdr:rowOff>19080</xdr:rowOff>
    </xdr:from>
    <xdr:to>
      <xdr:col>14</xdr:col>
      <xdr:colOff>165600</xdr:colOff>
      <xdr:row>213</xdr:row>
      <xdr:rowOff>38160</xdr:rowOff>
    </xdr:to>
    <xdr:cxnSp>
      <xdr:nvCxnSpPr>
        <xdr:cNvPr id="1093" name="Connecteur droit avec flèche 419"/>
        <xdr:cNvCxnSpPr/>
        <xdr:nvPr/>
      </xdr:nvCxnSpPr>
      <xdr:spPr>
        <a:xfrm>
          <a:off x="16298640" y="43091280"/>
          <a:ext cx="121932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837000</xdr:colOff>
      <xdr:row>215</xdr:row>
      <xdr:rowOff>19080</xdr:rowOff>
    </xdr:from>
    <xdr:to>
      <xdr:col>14</xdr:col>
      <xdr:colOff>165960</xdr:colOff>
      <xdr:row>217</xdr:row>
      <xdr:rowOff>19440</xdr:rowOff>
    </xdr:to>
    <xdr:cxnSp>
      <xdr:nvCxnSpPr>
        <xdr:cNvPr id="1094" name="Connecteur droit avec flèche 420"/>
        <xdr:cNvCxnSpPr/>
        <xdr:nvPr/>
      </xdr:nvCxnSpPr>
      <xdr:spPr>
        <a:xfrm flipV="1">
          <a:off x="16133040" y="43472160"/>
          <a:ext cx="13852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88560</xdr:colOff>
      <xdr:row>218</xdr:row>
      <xdr:rowOff>57600</xdr:rowOff>
    </xdr:from>
    <xdr:to>
      <xdr:col>14</xdr:col>
      <xdr:colOff>178920</xdr:colOff>
      <xdr:row>218</xdr:row>
      <xdr:rowOff>67320</xdr:rowOff>
    </xdr:to>
    <xdr:cxnSp>
      <xdr:nvCxnSpPr>
        <xdr:cNvPr id="1095" name="Connecteur droit avec flèche 421"/>
        <xdr:cNvCxnSpPr/>
        <xdr:nvPr/>
      </xdr:nvCxnSpPr>
      <xdr:spPr>
        <a:xfrm>
          <a:off x="16412400" y="44082000"/>
          <a:ext cx="111888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211</xdr:row>
      <xdr:rowOff>66960</xdr:rowOff>
    </xdr:from>
    <xdr:to>
      <xdr:col>16</xdr:col>
      <xdr:colOff>267480</xdr:colOff>
      <xdr:row>211</xdr:row>
      <xdr:rowOff>86040</xdr:rowOff>
    </xdr:to>
    <xdr:cxnSp>
      <xdr:nvCxnSpPr>
        <xdr:cNvPr id="1096" name="Connecteur droit avec flèche 422"/>
        <xdr:cNvCxnSpPr/>
        <xdr:nvPr/>
      </xdr:nvCxnSpPr>
      <xdr:spPr>
        <a:xfrm>
          <a:off x="18494280" y="42757920"/>
          <a:ext cx="118188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215</xdr:row>
      <xdr:rowOff>95040</xdr:rowOff>
    </xdr:from>
    <xdr:to>
      <xdr:col>16</xdr:col>
      <xdr:colOff>216720</xdr:colOff>
      <xdr:row>215</xdr:row>
      <xdr:rowOff>95760</xdr:rowOff>
    </xdr:to>
    <xdr:cxnSp>
      <xdr:nvCxnSpPr>
        <xdr:cNvPr id="1097" name="Connecteur droit avec flèche 423"/>
        <xdr:cNvCxnSpPr/>
        <xdr:nvPr/>
      </xdr:nvCxnSpPr>
      <xdr:spPr>
        <a:xfrm>
          <a:off x="18443160" y="435481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164520</xdr:colOff>
      <xdr:row>213</xdr:row>
      <xdr:rowOff>94680</xdr:rowOff>
    </xdr:from>
    <xdr:to>
      <xdr:col>16</xdr:col>
      <xdr:colOff>306000</xdr:colOff>
      <xdr:row>213</xdr:row>
      <xdr:rowOff>95400</xdr:rowOff>
    </xdr:to>
    <xdr:cxnSp>
      <xdr:nvCxnSpPr>
        <xdr:cNvPr id="1098" name="Connecteur droit avec flèche 424"/>
        <xdr:cNvCxnSpPr/>
        <xdr:nvPr/>
      </xdr:nvCxnSpPr>
      <xdr:spPr>
        <a:xfrm>
          <a:off x="18544680" y="4316688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152640</xdr:colOff>
      <xdr:row>217</xdr:row>
      <xdr:rowOff>95040</xdr:rowOff>
    </xdr:from>
    <xdr:to>
      <xdr:col>16</xdr:col>
      <xdr:colOff>293400</xdr:colOff>
      <xdr:row>217</xdr:row>
      <xdr:rowOff>95760</xdr:rowOff>
    </xdr:to>
    <xdr:cxnSp>
      <xdr:nvCxnSpPr>
        <xdr:cNvPr id="1099" name="Connecteur droit avec flèche 425"/>
        <xdr:cNvCxnSpPr/>
        <xdr:nvPr/>
      </xdr:nvCxnSpPr>
      <xdr:spPr>
        <a:xfrm>
          <a:off x="18532800" y="43929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</xdr:colOff>
      <xdr:row>218</xdr:row>
      <xdr:rowOff>95040</xdr:rowOff>
    </xdr:from>
    <xdr:to>
      <xdr:col>16</xdr:col>
      <xdr:colOff>165960</xdr:colOff>
      <xdr:row>218</xdr:row>
      <xdr:rowOff>95760</xdr:rowOff>
    </xdr:to>
    <xdr:cxnSp>
      <xdr:nvCxnSpPr>
        <xdr:cNvPr id="1100" name="Connecteur droit avec flèche 426"/>
        <xdr:cNvCxnSpPr/>
        <xdr:nvPr/>
      </xdr:nvCxnSpPr>
      <xdr:spPr>
        <a:xfrm>
          <a:off x="18392760" y="4411944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210</xdr:row>
      <xdr:rowOff>94680</xdr:rowOff>
    </xdr:from>
    <xdr:to>
      <xdr:col>16</xdr:col>
      <xdr:colOff>254880</xdr:colOff>
      <xdr:row>211</xdr:row>
      <xdr:rowOff>56880</xdr:rowOff>
    </xdr:to>
    <xdr:cxnSp>
      <xdr:nvCxnSpPr>
        <xdr:cNvPr id="1101" name="Connecteur droit avec flèche 427"/>
        <xdr:cNvCxnSpPr/>
        <xdr:nvPr/>
      </xdr:nvCxnSpPr>
      <xdr:spPr>
        <a:xfrm flipV="1">
          <a:off x="18481320" y="42595200"/>
          <a:ext cx="118224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164520</xdr:colOff>
      <xdr:row>212</xdr:row>
      <xdr:rowOff>104760</xdr:rowOff>
    </xdr:from>
    <xdr:to>
      <xdr:col>16</xdr:col>
      <xdr:colOff>306000</xdr:colOff>
      <xdr:row>213</xdr:row>
      <xdr:rowOff>75600</xdr:rowOff>
    </xdr:to>
    <xdr:cxnSp>
      <xdr:nvCxnSpPr>
        <xdr:cNvPr id="1102" name="Connecteur droit avec flèche 428"/>
        <xdr:cNvCxnSpPr/>
        <xdr:nvPr/>
      </xdr:nvCxnSpPr>
      <xdr:spPr>
        <a:xfrm flipV="1">
          <a:off x="18544680" y="42986160"/>
          <a:ext cx="117000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214</xdr:row>
      <xdr:rowOff>104040</xdr:rowOff>
    </xdr:from>
    <xdr:to>
      <xdr:col>16</xdr:col>
      <xdr:colOff>242280</xdr:colOff>
      <xdr:row>215</xdr:row>
      <xdr:rowOff>75600</xdr:rowOff>
    </xdr:to>
    <xdr:cxnSp>
      <xdr:nvCxnSpPr>
        <xdr:cNvPr id="1103" name="Connecteur droit avec flèche 429"/>
        <xdr:cNvCxnSpPr/>
        <xdr:nvPr/>
      </xdr:nvCxnSpPr>
      <xdr:spPr>
        <a:xfrm flipV="1">
          <a:off x="18431280" y="43366680"/>
          <a:ext cx="121968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216</xdr:row>
      <xdr:rowOff>104400</xdr:rowOff>
    </xdr:from>
    <xdr:to>
      <xdr:col>16</xdr:col>
      <xdr:colOff>342720</xdr:colOff>
      <xdr:row>217</xdr:row>
      <xdr:rowOff>66600</xdr:rowOff>
    </xdr:to>
    <xdr:cxnSp>
      <xdr:nvCxnSpPr>
        <xdr:cNvPr id="1104" name="Connecteur droit avec flèche 430"/>
        <xdr:cNvCxnSpPr/>
        <xdr:nvPr/>
      </xdr:nvCxnSpPr>
      <xdr:spPr>
        <a:xfrm flipV="1">
          <a:off x="18494280" y="43747920"/>
          <a:ext cx="12571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228</xdr:row>
      <xdr:rowOff>105120</xdr:rowOff>
    </xdr:from>
    <xdr:to>
      <xdr:col>12</xdr:col>
      <xdr:colOff>331560</xdr:colOff>
      <xdr:row>228</xdr:row>
      <xdr:rowOff>114840</xdr:rowOff>
    </xdr:to>
    <xdr:cxnSp>
      <xdr:nvCxnSpPr>
        <xdr:cNvPr id="1105" name="Connecteur droit avec flèche 431"/>
        <xdr:cNvCxnSpPr/>
        <xdr:nvPr/>
      </xdr:nvCxnSpPr>
      <xdr:spPr>
        <a:xfrm>
          <a:off x="13975560" y="46034640"/>
          <a:ext cx="16524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223</xdr:row>
      <xdr:rowOff>56880</xdr:rowOff>
    </xdr:from>
    <xdr:to>
      <xdr:col>12</xdr:col>
      <xdr:colOff>457920</xdr:colOff>
      <xdr:row>228</xdr:row>
      <xdr:rowOff>95400</xdr:rowOff>
    </xdr:to>
    <xdr:cxnSp>
      <xdr:nvCxnSpPr>
        <xdr:cNvPr id="1106" name="Connecteur droit avec flèche 432"/>
        <xdr:cNvCxnSpPr/>
        <xdr:nvPr/>
      </xdr:nvCxnSpPr>
      <xdr:spPr>
        <a:xfrm flipV="1">
          <a:off x="14052240" y="45033840"/>
          <a:ext cx="1702080" cy="991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227</xdr:row>
      <xdr:rowOff>19080</xdr:rowOff>
    </xdr:from>
    <xdr:to>
      <xdr:col>12</xdr:col>
      <xdr:colOff>255240</xdr:colOff>
      <xdr:row>228</xdr:row>
      <xdr:rowOff>95400</xdr:rowOff>
    </xdr:to>
    <xdr:cxnSp>
      <xdr:nvCxnSpPr>
        <xdr:cNvPr id="1107" name="Connecteur droit avec flèche 433"/>
        <xdr:cNvCxnSpPr/>
        <xdr:nvPr/>
      </xdr:nvCxnSpPr>
      <xdr:spPr>
        <a:xfrm flipV="1">
          <a:off x="14026680" y="45758160"/>
          <a:ext cx="152496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1002600</xdr:colOff>
      <xdr:row>221</xdr:row>
      <xdr:rowOff>113760</xdr:rowOff>
    </xdr:from>
    <xdr:to>
      <xdr:col>14</xdr:col>
      <xdr:colOff>88920</xdr:colOff>
      <xdr:row>223</xdr:row>
      <xdr:rowOff>56880</xdr:rowOff>
    </xdr:to>
    <xdr:cxnSp>
      <xdr:nvCxnSpPr>
        <xdr:cNvPr id="1108" name="Connecteur droit avec flèche 434"/>
        <xdr:cNvCxnSpPr/>
        <xdr:nvPr/>
      </xdr:nvCxnSpPr>
      <xdr:spPr>
        <a:xfrm flipV="1">
          <a:off x="16298640" y="44709840"/>
          <a:ext cx="1142640" cy="324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223</xdr:row>
      <xdr:rowOff>56880</xdr:rowOff>
    </xdr:from>
    <xdr:to>
      <xdr:col>14</xdr:col>
      <xdr:colOff>102240</xdr:colOff>
      <xdr:row>223</xdr:row>
      <xdr:rowOff>66960</xdr:rowOff>
    </xdr:to>
    <xdr:cxnSp>
      <xdr:nvCxnSpPr>
        <xdr:cNvPr id="1109" name="Connecteur droit avec flèche 435"/>
        <xdr:cNvCxnSpPr/>
        <xdr:nvPr/>
      </xdr:nvCxnSpPr>
      <xdr:spPr>
        <a:xfrm>
          <a:off x="16235280" y="45033840"/>
          <a:ext cx="12193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225</xdr:row>
      <xdr:rowOff>56880</xdr:rowOff>
    </xdr:from>
    <xdr:to>
      <xdr:col>14</xdr:col>
      <xdr:colOff>102240</xdr:colOff>
      <xdr:row>227</xdr:row>
      <xdr:rowOff>57240</xdr:rowOff>
    </xdr:to>
    <xdr:cxnSp>
      <xdr:nvCxnSpPr>
        <xdr:cNvPr id="1110" name="Connecteur droit avec flèche 436"/>
        <xdr:cNvCxnSpPr/>
        <xdr:nvPr/>
      </xdr:nvCxnSpPr>
      <xdr:spPr>
        <a:xfrm flipV="1">
          <a:off x="16082640" y="4541508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228</xdr:row>
      <xdr:rowOff>28080</xdr:rowOff>
    </xdr:from>
    <xdr:to>
      <xdr:col>14</xdr:col>
      <xdr:colOff>127440</xdr:colOff>
      <xdr:row>228</xdr:row>
      <xdr:rowOff>38160</xdr:rowOff>
    </xdr:to>
    <xdr:cxnSp>
      <xdr:nvCxnSpPr>
        <xdr:cNvPr id="1111" name="Connecteur droit avec flèche 437"/>
        <xdr:cNvCxnSpPr/>
        <xdr:nvPr/>
      </xdr:nvCxnSpPr>
      <xdr:spPr>
        <a:xfrm>
          <a:off x="16362000" y="45957600"/>
          <a:ext cx="1117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227</xdr:row>
      <xdr:rowOff>19080</xdr:rowOff>
    </xdr:from>
    <xdr:to>
      <xdr:col>14</xdr:col>
      <xdr:colOff>77760</xdr:colOff>
      <xdr:row>227</xdr:row>
      <xdr:rowOff>37800</xdr:rowOff>
    </xdr:to>
    <xdr:cxnSp>
      <xdr:nvCxnSpPr>
        <xdr:cNvPr id="1112" name="Connecteur droit avec flèche 438"/>
        <xdr:cNvCxnSpPr/>
        <xdr:nvPr/>
      </xdr:nvCxnSpPr>
      <xdr:spPr>
        <a:xfrm>
          <a:off x="16159320" y="45758160"/>
          <a:ext cx="127080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221</xdr:row>
      <xdr:rowOff>95400</xdr:rowOff>
    </xdr:from>
    <xdr:to>
      <xdr:col>16</xdr:col>
      <xdr:colOff>216720</xdr:colOff>
      <xdr:row>221</xdr:row>
      <xdr:rowOff>105120</xdr:rowOff>
    </xdr:to>
    <xdr:cxnSp>
      <xdr:nvCxnSpPr>
        <xdr:cNvPr id="1113" name="Connecteur droit avec flèche 439"/>
        <xdr:cNvCxnSpPr/>
        <xdr:nvPr/>
      </xdr:nvCxnSpPr>
      <xdr:spPr>
        <a:xfrm>
          <a:off x="18443160" y="4469148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225</xdr:row>
      <xdr:rowOff>132840</xdr:rowOff>
    </xdr:from>
    <xdr:to>
      <xdr:col>16</xdr:col>
      <xdr:colOff>153720</xdr:colOff>
      <xdr:row>225</xdr:row>
      <xdr:rowOff>133560</xdr:rowOff>
    </xdr:to>
    <xdr:cxnSp>
      <xdr:nvCxnSpPr>
        <xdr:cNvPr id="1114" name="Connecteur droit avec flèche 440"/>
        <xdr:cNvCxnSpPr/>
        <xdr:nvPr/>
      </xdr:nvCxnSpPr>
      <xdr:spPr>
        <a:xfrm>
          <a:off x="18393120" y="454910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223</xdr:row>
      <xdr:rowOff>132840</xdr:rowOff>
    </xdr:from>
    <xdr:to>
      <xdr:col>16</xdr:col>
      <xdr:colOff>254520</xdr:colOff>
      <xdr:row>223</xdr:row>
      <xdr:rowOff>133560</xdr:rowOff>
    </xdr:to>
    <xdr:cxnSp>
      <xdr:nvCxnSpPr>
        <xdr:cNvPr id="1115" name="Connecteur droit avec flèche 441"/>
        <xdr:cNvCxnSpPr/>
        <xdr:nvPr/>
      </xdr:nvCxnSpPr>
      <xdr:spPr>
        <a:xfrm>
          <a:off x="18494280" y="4510980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227</xdr:row>
      <xdr:rowOff>114120</xdr:rowOff>
    </xdr:from>
    <xdr:to>
      <xdr:col>16</xdr:col>
      <xdr:colOff>241920</xdr:colOff>
      <xdr:row>227</xdr:row>
      <xdr:rowOff>114840</xdr:rowOff>
    </xdr:to>
    <xdr:cxnSp>
      <xdr:nvCxnSpPr>
        <xdr:cNvPr id="1116" name="Connecteur droit avec flèche 442"/>
        <xdr:cNvCxnSpPr/>
        <xdr:nvPr/>
      </xdr:nvCxnSpPr>
      <xdr:spPr>
        <a:xfrm>
          <a:off x="18480960" y="458532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228</xdr:row>
      <xdr:rowOff>132840</xdr:rowOff>
    </xdr:from>
    <xdr:to>
      <xdr:col>16</xdr:col>
      <xdr:colOff>114840</xdr:colOff>
      <xdr:row>228</xdr:row>
      <xdr:rowOff>133560</xdr:rowOff>
    </xdr:to>
    <xdr:cxnSp>
      <xdr:nvCxnSpPr>
        <xdr:cNvPr id="1117" name="Connecteur droit avec flèche 443"/>
        <xdr:cNvCxnSpPr/>
        <xdr:nvPr/>
      </xdr:nvCxnSpPr>
      <xdr:spPr>
        <a:xfrm>
          <a:off x="18354600" y="4606236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220</xdr:row>
      <xdr:rowOff>114120</xdr:rowOff>
    </xdr:from>
    <xdr:to>
      <xdr:col>16</xdr:col>
      <xdr:colOff>204840</xdr:colOff>
      <xdr:row>221</xdr:row>
      <xdr:rowOff>75960</xdr:rowOff>
    </xdr:to>
    <xdr:cxnSp>
      <xdr:nvCxnSpPr>
        <xdr:cNvPr id="1118" name="Connecteur droit avec flèche 444"/>
        <xdr:cNvCxnSpPr/>
        <xdr:nvPr/>
      </xdr:nvCxnSpPr>
      <xdr:spPr>
        <a:xfrm flipV="1">
          <a:off x="18431280" y="44519760"/>
          <a:ext cx="118224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222</xdr:row>
      <xdr:rowOff>132840</xdr:rowOff>
    </xdr:from>
    <xdr:to>
      <xdr:col>16</xdr:col>
      <xdr:colOff>254520</xdr:colOff>
      <xdr:row>223</xdr:row>
      <xdr:rowOff>104760</xdr:rowOff>
    </xdr:to>
    <xdr:cxnSp>
      <xdr:nvCxnSpPr>
        <xdr:cNvPr id="1119" name="Connecteur droit avec flèche 445"/>
        <xdr:cNvCxnSpPr/>
        <xdr:nvPr/>
      </xdr:nvCxnSpPr>
      <xdr:spPr>
        <a:xfrm flipV="1">
          <a:off x="18494280" y="44919360"/>
          <a:ext cx="11689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-360</xdr:colOff>
      <xdr:row>224</xdr:row>
      <xdr:rowOff>132840</xdr:rowOff>
    </xdr:from>
    <xdr:to>
      <xdr:col>16</xdr:col>
      <xdr:colOff>178560</xdr:colOff>
      <xdr:row>225</xdr:row>
      <xdr:rowOff>104400</xdr:rowOff>
    </xdr:to>
    <xdr:cxnSp>
      <xdr:nvCxnSpPr>
        <xdr:cNvPr id="1120" name="Connecteur droit avec flèche 446"/>
        <xdr:cNvCxnSpPr/>
        <xdr:nvPr/>
      </xdr:nvCxnSpPr>
      <xdr:spPr>
        <a:xfrm flipV="1">
          <a:off x="18379800" y="45300240"/>
          <a:ext cx="12074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226</xdr:row>
      <xdr:rowOff>132840</xdr:rowOff>
    </xdr:from>
    <xdr:to>
      <xdr:col>16</xdr:col>
      <xdr:colOff>293040</xdr:colOff>
      <xdr:row>227</xdr:row>
      <xdr:rowOff>95400</xdr:rowOff>
    </xdr:to>
    <xdr:cxnSp>
      <xdr:nvCxnSpPr>
        <xdr:cNvPr id="1121" name="Connecteur droit avec flèche 447"/>
        <xdr:cNvCxnSpPr/>
        <xdr:nvPr/>
      </xdr:nvCxnSpPr>
      <xdr:spPr>
        <a:xfrm flipV="1">
          <a:off x="18442800" y="45681480"/>
          <a:ext cx="12589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238</xdr:row>
      <xdr:rowOff>142920</xdr:rowOff>
    </xdr:from>
    <xdr:to>
      <xdr:col>12</xdr:col>
      <xdr:colOff>331560</xdr:colOff>
      <xdr:row>238</xdr:row>
      <xdr:rowOff>152640</xdr:rowOff>
    </xdr:to>
    <xdr:cxnSp>
      <xdr:nvCxnSpPr>
        <xdr:cNvPr id="1122" name="Connecteur droit avec flèche 448"/>
        <xdr:cNvCxnSpPr/>
        <xdr:nvPr/>
      </xdr:nvCxnSpPr>
      <xdr:spPr>
        <a:xfrm>
          <a:off x="13975560" y="47977560"/>
          <a:ext cx="16524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233</xdr:row>
      <xdr:rowOff>104040</xdr:rowOff>
    </xdr:from>
    <xdr:to>
      <xdr:col>12</xdr:col>
      <xdr:colOff>457920</xdr:colOff>
      <xdr:row>238</xdr:row>
      <xdr:rowOff>132840</xdr:rowOff>
    </xdr:to>
    <xdr:cxnSp>
      <xdr:nvCxnSpPr>
        <xdr:cNvPr id="1123" name="Connecteur droit avec flèche 449"/>
        <xdr:cNvCxnSpPr/>
        <xdr:nvPr/>
      </xdr:nvCxnSpPr>
      <xdr:spPr>
        <a:xfrm flipV="1">
          <a:off x="14052240" y="46986120"/>
          <a:ext cx="1702080" cy="981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237</xdr:row>
      <xdr:rowOff>56880</xdr:rowOff>
    </xdr:from>
    <xdr:to>
      <xdr:col>12</xdr:col>
      <xdr:colOff>255240</xdr:colOff>
      <xdr:row>238</xdr:row>
      <xdr:rowOff>133200</xdr:rowOff>
    </xdr:to>
    <xdr:cxnSp>
      <xdr:nvCxnSpPr>
        <xdr:cNvPr id="1124" name="Connecteur droit avec flèche 450"/>
        <xdr:cNvCxnSpPr/>
        <xdr:nvPr/>
      </xdr:nvCxnSpPr>
      <xdr:spPr>
        <a:xfrm flipV="1">
          <a:off x="14026680" y="47701080"/>
          <a:ext cx="152496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1002960</xdr:colOff>
      <xdr:row>231</xdr:row>
      <xdr:rowOff>56880</xdr:rowOff>
    </xdr:from>
    <xdr:to>
      <xdr:col>14</xdr:col>
      <xdr:colOff>230400</xdr:colOff>
      <xdr:row>233</xdr:row>
      <xdr:rowOff>95400</xdr:rowOff>
    </xdr:to>
    <xdr:cxnSp>
      <xdr:nvCxnSpPr>
        <xdr:cNvPr id="1125" name="Connecteur droit avec flèche 451"/>
        <xdr:cNvCxnSpPr/>
        <xdr:nvPr/>
      </xdr:nvCxnSpPr>
      <xdr:spPr>
        <a:xfrm flipV="1">
          <a:off x="16299000" y="46558080"/>
          <a:ext cx="12837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233</xdr:row>
      <xdr:rowOff>95400</xdr:rowOff>
    </xdr:from>
    <xdr:to>
      <xdr:col>14</xdr:col>
      <xdr:colOff>102240</xdr:colOff>
      <xdr:row>233</xdr:row>
      <xdr:rowOff>105120</xdr:rowOff>
    </xdr:to>
    <xdr:cxnSp>
      <xdr:nvCxnSpPr>
        <xdr:cNvPr id="1126" name="Connecteur droit avec flèche 452"/>
        <xdr:cNvCxnSpPr/>
        <xdr:nvPr/>
      </xdr:nvCxnSpPr>
      <xdr:spPr>
        <a:xfrm>
          <a:off x="16235280" y="46977480"/>
          <a:ext cx="121932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235</xdr:row>
      <xdr:rowOff>95040</xdr:rowOff>
    </xdr:from>
    <xdr:to>
      <xdr:col>14</xdr:col>
      <xdr:colOff>102240</xdr:colOff>
      <xdr:row>237</xdr:row>
      <xdr:rowOff>95040</xdr:rowOff>
    </xdr:to>
    <xdr:cxnSp>
      <xdr:nvCxnSpPr>
        <xdr:cNvPr id="1127" name="Connecteur droit avec flèche 453"/>
        <xdr:cNvCxnSpPr/>
        <xdr:nvPr/>
      </xdr:nvCxnSpPr>
      <xdr:spPr>
        <a:xfrm flipV="1">
          <a:off x="16082640" y="4735800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238</xdr:row>
      <xdr:rowOff>66960</xdr:rowOff>
    </xdr:from>
    <xdr:to>
      <xdr:col>14</xdr:col>
      <xdr:colOff>127440</xdr:colOff>
      <xdr:row>238</xdr:row>
      <xdr:rowOff>95400</xdr:rowOff>
    </xdr:to>
    <xdr:cxnSp>
      <xdr:nvCxnSpPr>
        <xdr:cNvPr id="1128" name="Connecteur droit avec flèche 454"/>
        <xdr:cNvCxnSpPr/>
        <xdr:nvPr/>
      </xdr:nvCxnSpPr>
      <xdr:spPr>
        <a:xfrm>
          <a:off x="16362000" y="47901600"/>
          <a:ext cx="111780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237</xdr:row>
      <xdr:rowOff>56880</xdr:rowOff>
    </xdr:from>
    <xdr:to>
      <xdr:col>14</xdr:col>
      <xdr:colOff>77760</xdr:colOff>
      <xdr:row>237</xdr:row>
      <xdr:rowOff>95040</xdr:rowOff>
    </xdr:to>
    <xdr:cxnSp>
      <xdr:nvCxnSpPr>
        <xdr:cNvPr id="1129" name="Connecteur droit avec flèche 455"/>
        <xdr:cNvCxnSpPr/>
        <xdr:nvPr/>
      </xdr:nvCxnSpPr>
      <xdr:spPr>
        <a:xfrm>
          <a:off x="16159320" y="47701080"/>
          <a:ext cx="127080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231</xdr:row>
      <xdr:rowOff>133200</xdr:rowOff>
    </xdr:from>
    <xdr:to>
      <xdr:col>16</xdr:col>
      <xdr:colOff>216720</xdr:colOff>
      <xdr:row>231</xdr:row>
      <xdr:rowOff>142920</xdr:rowOff>
    </xdr:to>
    <xdr:cxnSp>
      <xdr:nvCxnSpPr>
        <xdr:cNvPr id="1130" name="Connecteur droit avec flèche 456"/>
        <xdr:cNvCxnSpPr/>
        <xdr:nvPr/>
      </xdr:nvCxnSpPr>
      <xdr:spPr>
        <a:xfrm>
          <a:off x="18443160" y="4663440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235</xdr:row>
      <xdr:rowOff>162000</xdr:rowOff>
    </xdr:from>
    <xdr:to>
      <xdr:col>16</xdr:col>
      <xdr:colOff>153720</xdr:colOff>
      <xdr:row>235</xdr:row>
      <xdr:rowOff>162720</xdr:rowOff>
    </xdr:to>
    <xdr:cxnSp>
      <xdr:nvCxnSpPr>
        <xdr:cNvPr id="1131" name="Connecteur droit avec flèche 457"/>
        <xdr:cNvCxnSpPr/>
        <xdr:nvPr/>
      </xdr:nvCxnSpPr>
      <xdr:spPr>
        <a:xfrm>
          <a:off x="18393120" y="474249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233</xdr:row>
      <xdr:rowOff>162000</xdr:rowOff>
    </xdr:from>
    <xdr:to>
      <xdr:col>16</xdr:col>
      <xdr:colOff>254520</xdr:colOff>
      <xdr:row>233</xdr:row>
      <xdr:rowOff>162720</xdr:rowOff>
    </xdr:to>
    <xdr:cxnSp>
      <xdr:nvCxnSpPr>
        <xdr:cNvPr id="1132" name="Connecteur droit avec flèche 458"/>
        <xdr:cNvCxnSpPr/>
        <xdr:nvPr/>
      </xdr:nvCxnSpPr>
      <xdr:spPr>
        <a:xfrm>
          <a:off x="18494280" y="4704408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237</xdr:row>
      <xdr:rowOff>151920</xdr:rowOff>
    </xdr:from>
    <xdr:to>
      <xdr:col>16</xdr:col>
      <xdr:colOff>241920</xdr:colOff>
      <xdr:row>237</xdr:row>
      <xdr:rowOff>152640</xdr:rowOff>
    </xdr:to>
    <xdr:cxnSp>
      <xdr:nvCxnSpPr>
        <xdr:cNvPr id="1133" name="Connecteur droit avec flèche 459"/>
        <xdr:cNvCxnSpPr/>
        <xdr:nvPr/>
      </xdr:nvCxnSpPr>
      <xdr:spPr>
        <a:xfrm>
          <a:off x="18480960" y="477961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238</xdr:row>
      <xdr:rowOff>94680</xdr:rowOff>
    </xdr:from>
    <xdr:to>
      <xdr:col>16</xdr:col>
      <xdr:colOff>114840</xdr:colOff>
      <xdr:row>238</xdr:row>
      <xdr:rowOff>95400</xdr:rowOff>
    </xdr:to>
    <xdr:cxnSp>
      <xdr:nvCxnSpPr>
        <xdr:cNvPr id="1134" name="Connecteur droit avec flèche 460"/>
        <xdr:cNvCxnSpPr/>
        <xdr:nvPr/>
      </xdr:nvCxnSpPr>
      <xdr:spPr>
        <a:xfrm>
          <a:off x="18354600" y="4792932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230</xdr:row>
      <xdr:rowOff>151920</xdr:rowOff>
    </xdr:from>
    <xdr:to>
      <xdr:col>16</xdr:col>
      <xdr:colOff>204840</xdr:colOff>
      <xdr:row>231</xdr:row>
      <xdr:rowOff>123120</xdr:rowOff>
    </xdr:to>
    <xdr:cxnSp>
      <xdr:nvCxnSpPr>
        <xdr:cNvPr id="1135" name="Connecteur droit avec flèche 461"/>
        <xdr:cNvCxnSpPr/>
        <xdr:nvPr/>
      </xdr:nvCxnSpPr>
      <xdr:spPr>
        <a:xfrm flipV="1">
          <a:off x="18431280" y="4646232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232</xdr:row>
      <xdr:rowOff>180360</xdr:rowOff>
    </xdr:from>
    <xdr:to>
      <xdr:col>16</xdr:col>
      <xdr:colOff>254520</xdr:colOff>
      <xdr:row>233</xdr:row>
      <xdr:rowOff>142920</xdr:rowOff>
    </xdr:to>
    <xdr:cxnSp>
      <xdr:nvCxnSpPr>
        <xdr:cNvPr id="1136" name="Connecteur droit avec flèche 462"/>
        <xdr:cNvCxnSpPr/>
        <xdr:nvPr/>
      </xdr:nvCxnSpPr>
      <xdr:spPr>
        <a:xfrm flipV="1">
          <a:off x="18494280" y="46872000"/>
          <a:ext cx="11689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-360</xdr:colOff>
      <xdr:row>234</xdr:row>
      <xdr:rowOff>180360</xdr:rowOff>
    </xdr:from>
    <xdr:to>
      <xdr:col>16</xdr:col>
      <xdr:colOff>178560</xdr:colOff>
      <xdr:row>235</xdr:row>
      <xdr:rowOff>142920</xdr:rowOff>
    </xdr:to>
    <xdr:cxnSp>
      <xdr:nvCxnSpPr>
        <xdr:cNvPr id="1137" name="Connecteur droit avec flèche 463"/>
        <xdr:cNvCxnSpPr/>
        <xdr:nvPr/>
      </xdr:nvCxnSpPr>
      <xdr:spPr>
        <a:xfrm flipV="1">
          <a:off x="18379800" y="47252880"/>
          <a:ext cx="12074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236</xdr:row>
      <xdr:rowOff>180360</xdr:rowOff>
    </xdr:from>
    <xdr:to>
      <xdr:col>16</xdr:col>
      <xdr:colOff>293040</xdr:colOff>
      <xdr:row>237</xdr:row>
      <xdr:rowOff>142200</xdr:rowOff>
    </xdr:to>
    <xdr:cxnSp>
      <xdr:nvCxnSpPr>
        <xdr:cNvPr id="1138" name="Connecteur droit avec flèche 464"/>
        <xdr:cNvCxnSpPr/>
        <xdr:nvPr/>
      </xdr:nvCxnSpPr>
      <xdr:spPr>
        <a:xfrm flipV="1">
          <a:off x="18442800" y="47633760"/>
          <a:ext cx="12589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1574280</xdr:colOff>
      <xdr:row>248</xdr:row>
      <xdr:rowOff>114480</xdr:rowOff>
    </xdr:from>
    <xdr:to>
      <xdr:col>12</xdr:col>
      <xdr:colOff>471240</xdr:colOff>
      <xdr:row>248</xdr:row>
      <xdr:rowOff>133200</xdr:rowOff>
    </xdr:to>
    <xdr:cxnSp>
      <xdr:nvCxnSpPr>
        <xdr:cNvPr id="1139" name="Connecteur droit avec flèche 465"/>
        <xdr:cNvCxnSpPr/>
        <xdr:nvPr/>
      </xdr:nvCxnSpPr>
      <xdr:spPr>
        <a:xfrm>
          <a:off x="14103000" y="49853880"/>
          <a:ext cx="166464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1650240</xdr:colOff>
      <xdr:row>243</xdr:row>
      <xdr:rowOff>75240</xdr:rowOff>
    </xdr:from>
    <xdr:to>
      <xdr:col>12</xdr:col>
      <xdr:colOff>585000</xdr:colOff>
      <xdr:row>248</xdr:row>
      <xdr:rowOff>114840</xdr:rowOff>
    </xdr:to>
    <xdr:cxnSp>
      <xdr:nvCxnSpPr>
        <xdr:cNvPr id="1140" name="Connecteur droit avec flèche 466"/>
        <xdr:cNvCxnSpPr/>
        <xdr:nvPr/>
      </xdr:nvCxnSpPr>
      <xdr:spPr>
        <a:xfrm flipV="1">
          <a:off x="14178960" y="48862440"/>
          <a:ext cx="1702440" cy="99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1625040</xdr:colOff>
      <xdr:row>247</xdr:row>
      <xdr:rowOff>27720</xdr:rowOff>
    </xdr:from>
    <xdr:to>
      <xdr:col>12</xdr:col>
      <xdr:colOff>381240</xdr:colOff>
      <xdr:row>248</xdr:row>
      <xdr:rowOff>114480</xdr:rowOff>
    </xdr:to>
    <xdr:cxnSp>
      <xdr:nvCxnSpPr>
        <xdr:cNvPr id="1141" name="Connecteur droit avec flèche 467"/>
        <xdr:cNvCxnSpPr/>
        <xdr:nvPr/>
      </xdr:nvCxnSpPr>
      <xdr:spPr>
        <a:xfrm flipV="1">
          <a:off x="14153760" y="49576680"/>
          <a:ext cx="152388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101520</xdr:colOff>
      <xdr:row>241</xdr:row>
      <xdr:rowOff>18720</xdr:rowOff>
    </xdr:from>
    <xdr:to>
      <xdr:col>14</xdr:col>
      <xdr:colOff>343800</xdr:colOff>
      <xdr:row>243</xdr:row>
      <xdr:rowOff>66600</xdr:rowOff>
    </xdr:to>
    <xdr:cxnSp>
      <xdr:nvCxnSpPr>
        <xdr:cNvPr id="1142" name="Connecteur droit avec flèche 468"/>
        <xdr:cNvCxnSpPr/>
        <xdr:nvPr/>
      </xdr:nvCxnSpPr>
      <xdr:spPr>
        <a:xfrm flipV="1">
          <a:off x="16425360" y="48424680"/>
          <a:ext cx="127080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51480</xdr:colOff>
      <xdr:row>243</xdr:row>
      <xdr:rowOff>56880</xdr:rowOff>
    </xdr:from>
    <xdr:to>
      <xdr:col>14</xdr:col>
      <xdr:colOff>230040</xdr:colOff>
      <xdr:row>243</xdr:row>
      <xdr:rowOff>75600</xdr:rowOff>
    </xdr:to>
    <xdr:cxnSp>
      <xdr:nvCxnSpPr>
        <xdr:cNvPr id="1143" name="Connecteur droit avec flèche 469"/>
        <xdr:cNvCxnSpPr/>
        <xdr:nvPr/>
      </xdr:nvCxnSpPr>
      <xdr:spPr>
        <a:xfrm>
          <a:off x="16375320" y="48844080"/>
          <a:ext cx="120708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245</xdr:row>
      <xdr:rowOff>66600</xdr:rowOff>
    </xdr:from>
    <xdr:to>
      <xdr:col>14</xdr:col>
      <xdr:colOff>230400</xdr:colOff>
      <xdr:row>247</xdr:row>
      <xdr:rowOff>66960</xdr:rowOff>
    </xdr:to>
    <xdr:cxnSp>
      <xdr:nvCxnSpPr>
        <xdr:cNvPr id="1144" name="Connecteur droit avec flèche 470"/>
        <xdr:cNvCxnSpPr/>
        <xdr:nvPr/>
      </xdr:nvCxnSpPr>
      <xdr:spPr>
        <a:xfrm flipV="1">
          <a:off x="16222680" y="4923468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248</xdr:row>
      <xdr:rowOff>95040</xdr:rowOff>
    </xdr:from>
    <xdr:to>
      <xdr:col>14</xdr:col>
      <xdr:colOff>39240</xdr:colOff>
      <xdr:row>248</xdr:row>
      <xdr:rowOff>105120</xdr:rowOff>
    </xdr:to>
    <xdr:cxnSp>
      <xdr:nvCxnSpPr>
        <xdr:cNvPr id="1145" name="Connecteur droit avec flèche 471"/>
        <xdr:cNvCxnSpPr/>
        <xdr:nvPr/>
      </xdr:nvCxnSpPr>
      <xdr:spPr>
        <a:xfrm>
          <a:off x="16272360" y="49834440"/>
          <a:ext cx="1119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247</xdr:row>
      <xdr:rowOff>28080</xdr:rowOff>
    </xdr:from>
    <xdr:to>
      <xdr:col>14</xdr:col>
      <xdr:colOff>204120</xdr:colOff>
      <xdr:row>247</xdr:row>
      <xdr:rowOff>66960</xdr:rowOff>
    </xdr:to>
    <xdr:cxnSp>
      <xdr:nvCxnSpPr>
        <xdr:cNvPr id="1146" name="Connecteur droit avec flèche 472"/>
        <xdr:cNvCxnSpPr/>
        <xdr:nvPr/>
      </xdr:nvCxnSpPr>
      <xdr:spPr>
        <a:xfrm>
          <a:off x="16285680" y="49577040"/>
          <a:ext cx="1270800" cy="3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190800</xdr:colOff>
      <xdr:row>241</xdr:row>
      <xdr:rowOff>104760</xdr:rowOff>
    </xdr:from>
    <xdr:to>
      <xdr:col>16</xdr:col>
      <xdr:colOff>356040</xdr:colOff>
      <xdr:row>241</xdr:row>
      <xdr:rowOff>114840</xdr:rowOff>
    </xdr:to>
    <xdr:cxnSp>
      <xdr:nvCxnSpPr>
        <xdr:cNvPr id="1147" name="Connecteur droit avec flèche 473"/>
        <xdr:cNvCxnSpPr/>
        <xdr:nvPr/>
      </xdr:nvCxnSpPr>
      <xdr:spPr>
        <a:xfrm>
          <a:off x="18570960" y="48510720"/>
          <a:ext cx="1193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126000</xdr:colOff>
      <xdr:row>245</xdr:row>
      <xdr:rowOff>132840</xdr:rowOff>
    </xdr:from>
    <xdr:to>
      <xdr:col>16</xdr:col>
      <xdr:colOff>293040</xdr:colOff>
      <xdr:row>245</xdr:row>
      <xdr:rowOff>133560</xdr:rowOff>
    </xdr:to>
    <xdr:cxnSp>
      <xdr:nvCxnSpPr>
        <xdr:cNvPr id="1148" name="Connecteur droit avec flèche 474"/>
        <xdr:cNvCxnSpPr/>
        <xdr:nvPr/>
      </xdr:nvCxnSpPr>
      <xdr:spPr>
        <a:xfrm>
          <a:off x="18506160" y="49300920"/>
          <a:ext cx="1195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240480</xdr:colOff>
      <xdr:row>243</xdr:row>
      <xdr:rowOff>132840</xdr:rowOff>
    </xdr:from>
    <xdr:to>
      <xdr:col>16</xdr:col>
      <xdr:colOff>381600</xdr:colOff>
      <xdr:row>243</xdr:row>
      <xdr:rowOff>133560</xdr:rowOff>
    </xdr:to>
    <xdr:cxnSp>
      <xdr:nvCxnSpPr>
        <xdr:cNvPr id="1149" name="Connecteur droit avec flèche 475"/>
        <xdr:cNvCxnSpPr/>
        <xdr:nvPr/>
      </xdr:nvCxnSpPr>
      <xdr:spPr>
        <a:xfrm>
          <a:off x="18620640" y="489200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215280</xdr:colOff>
      <xdr:row>247</xdr:row>
      <xdr:rowOff>132840</xdr:rowOff>
    </xdr:from>
    <xdr:to>
      <xdr:col>16</xdr:col>
      <xdr:colOff>368640</xdr:colOff>
      <xdr:row>247</xdr:row>
      <xdr:rowOff>133560</xdr:rowOff>
    </xdr:to>
    <xdr:cxnSp>
      <xdr:nvCxnSpPr>
        <xdr:cNvPr id="1150" name="Connecteur droit avec flèche 476"/>
        <xdr:cNvCxnSpPr/>
        <xdr:nvPr/>
      </xdr:nvCxnSpPr>
      <xdr:spPr>
        <a:xfrm>
          <a:off x="18595440" y="4968180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248</xdr:row>
      <xdr:rowOff>132840</xdr:rowOff>
    </xdr:from>
    <xdr:to>
      <xdr:col>16</xdr:col>
      <xdr:colOff>241920</xdr:colOff>
      <xdr:row>248</xdr:row>
      <xdr:rowOff>133560</xdr:rowOff>
    </xdr:to>
    <xdr:cxnSp>
      <xdr:nvCxnSpPr>
        <xdr:cNvPr id="1151" name="Connecteur droit avec flèche 477"/>
        <xdr:cNvCxnSpPr/>
        <xdr:nvPr/>
      </xdr:nvCxnSpPr>
      <xdr:spPr>
        <a:xfrm>
          <a:off x="18480960" y="498722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164160</xdr:colOff>
      <xdr:row>240</xdr:row>
      <xdr:rowOff>132840</xdr:rowOff>
    </xdr:from>
    <xdr:to>
      <xdr:col>16</xdr:col>
      <xdr:colOff>331200</xdr:colOff>
      <xdr:row>241</xdr:row>
      <xdr:rowOff>95400</xdr:rowOff>
    </xdr:to>
    <xdr:cxnSp>
      <xdr:nvCxnSpPr>
        <xdr:cNvPr id="1152" name="Connecteur droit avec flèche 478"/>
        <xdr:cNvCxnSpPr/>
        <xdr:nvPr/>
      </xdr:nvCxnSpPr>
      <xdr:spPr>
        <a:xfrm flipV="1">
          <a:off x="18544320" y="48348360"/>
          <a:ext cx="11955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240480</xdr:colOff>
      <xdr:row>242</xdr:row>
      <xdr:rowOff>142560</xdr:rowOff>
    </xdr:from>
    <xdr:to>
      <xdr:col>16</xdr:col>
      <xdr:colOff>381600</xdr:colOff>
      <xdr:row>243</xdr:row>
      <xdr:rowOff>114120</xdr:rowOff>
    </xdr:to>
    <xdr:cxnSp>
      <xdr:nvCxnSpPr>
        <xdr:cNvPr id="1153" name="Connecteur droit avec flèche 479"/>
        <xdr:cNvCxnSpPr/>
        <xdr:nvPr/>
      </xdr:nvCxnSpPr>
      <xdr:spPr>
        <a:xfrm flipV="1">
          <a:off x="18620640" y="48738960"/>
          <a:ext cx="11696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244</xdr:row>
      <xdr:rowOff>142560</xdr:rowOff>
    </xdr:from>
    <xdr:to>
      <xdr:col>16</xdr:col>
      <xdr:colOff>318600</xdr:colOff>
      <xdr:row>245</xdr:row>
      <xdr:rowOff>114480</xdr:rowOff>
    </xdr:to>
    <xdr:cxnSp>
      <xdr:nvCxnSpPr>
        <xdr:cNvPr id="1154" name="Connecteur droit avec flèche 480"/>
        <xdr:cNvCxnSpPr/>
        <xdr:nvPr/>
      </xdr:nvCxnSpPr>
      <xdr:spPr>
        <a:xfrm flipV="1">
          <a:off x="18494280" y="49120200"/>
          <a:ext cx="12330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202320</xdr:colOff>
      <xdr:row>246</xdr:row>
      <xdr:rowOff>132840</xdr:rowOff>
    </xdr:from>
    <xdr:to>
      <xdr:col>16</xdr:col>
      <xdr:colOff>228960</xdr:colOff>
      <xdr:row>247</xdr:row>
      <xdr:rowOff>104760</xdr:rowOff>
    </xdr:to>
    <xdr:cxnSp>
      <xdr:nvCxnSpPr>
        <xdr:cNvPr id="1155" name="Connecteur droit avec flèche 481"/>
        <xdr:cNvCxnSpPr/>
        <xdr:nvPr/>
      </xdr:nvCxnSpPr>
      <xdr:spPr>
        <a:xfrm flipV="1">
          <a:off x="18582480" y="49491360"/>
          <a:ext cx="105516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258</xdr:row>
      <xdr:rowOff>105120</xdr:rowOff>
    </xdr:from>
    <xdr:to>
      <xdr:col>12</xdr:col>
      <xdr:colOff>217080</xdr:colOff>
      <xdr:row>258</xdr:row>
      <xdr:rowOff>114840</xdr:rowOff>
    </xdr:to>
    <xdr:cxnSp>
      <xdr:nvCxnSpPr>
        <xdr:cNvPr id="1156" name="Connecteur droit avec flèche 482"/>
        <xdr:cNvCxnSpPr/>
        <xdr:nvPr/>
      </xdr:nvCxnSpPr>
      <xdr:spPr>
        <a:xfrm>
          <a:off x="13861800" y="51749640"/>
          <a:ext cx="165168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1409400</xdr:colOff>
      <xdr:row>253</xdr:row>
      <xdr:rowOff>56880</xdr:rowOff>
    </xdr:from>
    <xdr:to>
      <xdr:col>12</xdr:col>
      <xdr:colOff>331200</xdr:colOff>
      <xdr:row>258</xdr:row>
      <xdr:rowOff>95400</xdr:rowOff>
    </xdr:to>
    <xdr:cxnSp>
      <xdr:nvCxnSpPr>
        <xdr:cNvPr id="1157" name="Connecteur droit avec flèche 483"/>
        <xdr:cNvCxnSpPr/>
        <xdr:nvPr/>
      </xdr:nvCxnSpPr>
      <xdr:spPr>
        <a:xfrm flipV="1">
          <a:off x="13938120" y="50748840"/>
          <a:ext cx="1689480" cy="991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1395720</xdr:colOff>
      <xdr:row>257</xdr:row>
      <xdr:rowOff>19080</xdr:rowOff>
    </xdr:from>
    <xdr:to>
      <xdr:col>12</xdr:col>
      <xdr:colOff>153360</xdr:colOff>
      <xdr:row>258</xdr:row>
      <xdr:rowOff>95400</xdr:rowOff>
    </xdr:to>
    <xdr:cxnSp>
      <xdr:nvCxnSpPr>
        <xdr:cNvPr id="1158" name="Connecteur droit avec flèche 484"/>
        <xdr:cNvCxnSpPr/>
        <xdr:nvPr/>
      </xdr:nvCxnSpPr>
      <xdr:spPr>
        <a:xfrm flipV="1">
          <a:off x="13924440" y="51473160"/>
          <a:ext cx="152532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251</xdr:row>
      <xdr:rowOff>18720</xdr:rowOff>
    </xdr:from>
    <xdr:to>
      <xdr:col>14</xdr:col>
      <xdr:colOff>127440</xdr:colOff>
      <xdr:row>253</xdr:row>
      <xdr:rowOff>56880</xdr:rowOff>
    </xdr:to>
    <xdr:cxnSp>
      <xdr:nvCxnSpPr>
        <xdr:cNvPr id="1159" name="Connecteur droit avec flèche 485"/>
        <xdr:cNvCxnSpPr/>
        <xdr:nvPr/>
      </xdr:nvCxnSpPr>
      <xdr:spPr>
        <a:xfrm flipV="1">
          <a:off x="16184160" y="50329800"/>
          <a:ext cx="129564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849960</xdr:colOff>
      <xdr:row>253</xdr:row>
      <xdr:rowOff>56880</xdr:rowOff>
    </xdr:from>
    <xdr:to>
      <xdr:col>13</xdr:col>
      <xdr:colOff>1028160</xdr:colOff>
      <xdr:row>253</xdr:row>
      <xdr:rowOff>66960</xdr:rowOff>
    </xdr:to>
    <xdr:cxnSp>
      <xdr:nvCxnSpPr>
        <xdr:cNvPr id="1160" name="Connecteur droit avec flèche 486"/>
        <xdr:cNvCxnSpPr/>
        <xdr:nvPr/>
      </xdr:nvCxnSpPr>
      <xdr:spPr>
        <a:xfrm>
          <a:off x="16146000" y="50748840"/>
          <a:ext cx="12063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697320</xdr:colOff>
      <xdr:row>255</xdr:row>
      <xdr:rowOff>56880</xdr:rowOff>
    </xdr:from>
    <xdr:to>
      <xdr:col>13</xdr:col>
      <xdr:colOff>1028160</xdr:colOff>
      <xdr:row>257</xdr:row>
      <xdr:rowOff>57240</xdr:rowOff>
    </xdr:to>
    <xdr:cxnSp>
      <xdr:nvCxnSpPr>
        <xdr:cNvPr id="1161" name="Connecteur droit avec flèche 487"/>
        <xdr:cNvCxnSpPr/>
        <xdr:nvPr/>
      </xdr:nvCxnSpPr>
      <xdr:spPr>
        <a:xfrm flipV="1">
          <a:off x="15993360" y="51130080"/>
          <a:ext cx="13590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258</xdr:row>
      <xdr:rowOff>95040</xdr:rowOff>
    </xdr:from>
    <xdr:to>
      <xdr:col>14</xdr:col>
      <xdr:colOff>26280</xdr:colOff>
      <xdr:row>258</xdr:row>
      <xdr:rowOff>95760</xdr:rowOff>
    </xdr:to>
    <xdr:cxnSp>
      <xdr:nvCxnSpPr>
        <xdr:cNvPr id="1162" name="Connecteur droit avec flèche 488"/>
        <xdr:cNvCxnSpPr/>
        <xdr:nvPr/>
      </xdr:nvCxnSpPr>
      <xdr:spPr>
        <a:xfrm>
          <a:off x="16247160" y="51739560"/>
          <a:ext cx="11314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976680</xdr:colOff>
      <xdr:row>251</xdr:row>
      <xdr:rowOff>95400</xdr:rowOff>
    </xdr:from>
    <xdr:to>
      <xdr:col>16</xdr:col>
      <xdr:colOff>114840</xdr:colOff>
      <xdr:row>251</xdr:row>
      <xdr:rowOff>105120</xdr:rowOff>
    </xdr:to>
    <xdr:cxnSp>
      <xdr:nvCxnSpPr>
        <xdr:cNvPr id="1163" name="Connecteur droit avec flèche 489"/>
        <xdr:cNvCxnSpPr/>
        <xdr:nvPr/>
      </xdr:nvCxnSpPr>
      <xdr:spPr>
        <a:xfrm>
          <a:off x="18328680" y="50406480"/>
          <a:ext cx="11948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255</xdr:row>
      <xdr:rowOff>132840</xdr:rowOff>
    </xdr:from>
    <xdr:to>
      <xdr:col>16</xdr:col>
      <xdr:colOff>52200</xdr:colOff>
      <xdr:row>255</xdr:row>
      <xdr:rowOff>133560</xdr:rowOff>
    </xdr:to>
    <xdr:cxnSp>
      <xdr:nvCxnSpPr>
        <xdr:cNvPr id="1164" name="Connecteur droit avec flèche 490"/>
        <xdr:cNvCxnSpPr/>
        <xdr:nvPr/>
      </xdr:nvCxnSpPr>
      <xdr:spPr>
        <a:xfrm>
          <a:off x="18291240" y="512060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253</xdr:row>
      <xdr:rowOff>132840</xdr:rowOff>
    </xdr:from>
    <xdr:to>
      <xdr:col>16</xdr:col>
      <xdr:colOff>153720</xdr:colOff>
      <xdr:row>253</xdr:row>
      <xdr:rowOff>133560</xdr:rowOff>
    </xdr:to>
    <xdr:cxnSp>
      <xdr:nvCxnSpPr>
        <xdr:cNvPr id="1165" name="Connecteur droit avec flèche 491"/>
        <xdr:cNvCxnSpPr/>
        <xdr:nvPr/>
      </xdr:nvCxnSpPr>
      <xdr:spPr>
        <a:xfrm>
          <a:off x="18393120" y="508248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257</xdr:row>
      <xdr:rowOff>114120</xdr:rowOff>
    </xdr:from>
    <xdr:to>
      <xdr:col>16</xdr:col>
      <xdr:colOff>127800</xdr:colOff>
      <xdr:row>257</xdr:row>
      <xdr:rowOff>114840</xdr:rowOff>
    </xdr:to>
    <xdr:cxnSp>
      <xdr:nvCxnSpPr>
        <xdr:cNvPr id="1166" name="Connecteur droit avec flèche 492"/>
        <xdr:cNvCxnSpPr/>
        <xdr:nvPr/>
      </xdr:nvCxnSpPr>
      <xdr:spPr>
        <a:xfrm>
          <a:off x="18366840" y="515682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258</xdr:row>
      <xdr:rowOff>66600</xdr:rowOff>
    </xdr:from>
    <xdr:to>
      <xdr:col>16</xdr:col>
      <xdr:colOff>14040</xdr:colOff>
      <xdr:row>258</xdr:row>
      <xdr:rowOff>67320</xdr:rowOff>
    </xdr:to>
    <xdr:cxnSp>
      <xdr:nvCxnSpPr>
        <xdr:cNvPr id="1167" name="Connecteur droit avec flèche 493"/>
        <xdr:cNvCxnSpPr/>
        <xdr:nvPr/>
      </xdr:nvCxnSpPr>
      <xdr:spPr>
        <a:xfrm>
          <a:off x="18265680" y="5171112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250</xdr:row>
      <xdr:rowOff>114120</xdr:rowOff>
    </xdr:from>
    <xdr:to>
      <xdr:col>16</xdr:col>
      <xdr:colOff>89640</xdr:colOff>
      <xdr:row>251</xdr:row>
      <xdr:rowOff>75960</xdr:rowOff>
    </xdr:to>
    <xdr:cxnSp>
      <xdr:nvCxnSpPr>
        <xdr:cNvPr id="1168" name="Connecteur droit avec flèche 494"/>
        <xdr:cNvCxnSpPr/>
        <xdr:nvPr/>
      </xdr:nvCxnSpPr>
      <xdr:spPr>
        <a:xfrm flipV="1">
          <a:off x="18316800" y="50234760"/>
          <a:ext cx="118152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252</xdr:row>
      <xdr:rowOff>132840</xdr:rowOff>
    </xdr:from>
    <xdr:to>
      <xdr:col>16</xdr:col>
      <xdr:colOff>153720</xdr:colOff>
      <xdr:row>253</xdr:row>
      <xdr:rowOff>104760</xdr:rowOff>
    </xdr:to>
    <xdr:cxnSp>
      <xdr:nvCxnSpPr>
        <xdr:cNvPr id="1169" name="Connecteur droit avec flèche 495"/>
        <xdr:cNvCxnSpPr/>
        <xdr:nvPr/>
      </xdr:nvCxnSpPr>
      <xdr:spPr>
        <a:xfrm flipV="1">
          <a:off x="18393120" y="50634360"/>
          <a:ext cx="11692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254</xdr:row>
      <xdr:rowOff>132840</xdr:rowOff>
    </xdr:from>
    <xdr:to>
      <xdr:col>16</xdr:col>
      <xdr:colOff>65160</xdr:colOff>
      <xdr:row>255</xdr:row>
      <xdr:rowOff>104400</xdr:rowOff>
    </xdr:to>
    <xdr:cxnSp>
      <xdr:nvCxnSpPr>
        <xdr:cNvPr id="1170" name="Connecteur droit avec flèche 496"/>
        <xdr:cNvCxnSpPr/>
        <xdr:nvPr/>
      </xdr:nvCxnSpPr>
      <xdr:spPr>
        <a:xfrm flipV="1">
          <a:off x="18278640" y="51015240"/>
          <a:ext cx="11952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256</xdr:row>
      <xdr:rowOff>132840</xdr:rowOff>
    </xdr:from>
    <xdr:to>
      <xdr:col>16</xdr:col>
      <xdr:colOff>165960</xdr:colOff>
      <xdr:row>257</xdr:row>
      <xdr:rowOff>95400</xdr:rowOff>
    </xdr:to>
    <xdr:cxnSp>
      <xdr:nvCxnSpPr>
        <xdr:cNvPr id="1171" name="Connecteur droit avec flèche 497"/>
        <xdr:cNvCxnSpPr/>
        <xdr:nvPr/>
      </xdr:nvCxnSpPr>
      <xdr:spPr>
        <a:xfrm flipV="1">
          <a:off x="18354600" y="51396480"/>
          <a:ext cx="12200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1268280</xdr:colOff>
      <xdr:row>278</xdr:row>
      <xdr:rowOff>142560</xdr:rowOff>
    </xdr:from>
    <xdr:to>
      <xdr:col>12</xdr:col>
      <xdr:colOff>153360</xdr:colOff>
      <xdr:row>278</xdr:row>
      <xdr:rowOff>152640</xdr:rowOff>
    </xdr:to>
    <xdr:cxnSp>
      <xdr:nvCxnSpPr>
        <xdr:cNvPr id="1172" name="Connecteur droit avec flèche 498"/>
        <xdr:cNvCxnSpPr/>
        <xdr:nvPr/>
      </xdr:nvCxnSpPr>
      <xdr:spPr>
        <a:xfrm>
          <a:off x="13797000" y="55596960"/>
          <a:ext cx="1652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1332720</xdr:colOff>
      <xdr:row>273</xdr:row>
      <xdr:rowOff>104400</xdr:rowOff>
    </xdr:from>
    <xdr:to>
      <xdr:col>12</xdr:col>
      <xdr:colOff>266760</xdr:colOff>
      <xdr:row>278</xdr:row>
      <xdr:rowOff>133200</xdr:rowOff>
    </xdr:to>
    <xdr:cxnSp>
      <xdr:nvCxnSpPr>
        <xdr:cNvPr id="1173" name="Connecteur droit avec flèche 499"/>
        <xdr:cNvCxnSpPr/>
        <xdr:nvPr/>
      </xdr:nvCxnSpPr>
      <xdr:spPr>
        <a:xfrm flipV="1">
          <a:off x="13861440" y="54606600"/>
          <a:ext cx="1701720" cy="98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277</xdr:row>
      <xdr:rowOff>56880</xdr:rowOff>
    </xdr:from>
    <xdr:to>
      <xdr:col>12</xdr:col>
      <xdr:colOff>64440</xdr:colOff>
      <xdr:row>278</xdr:row>
      <xdr:rowOff>133200</xdr:rowOff>
    </xdr:to>
    <xdr:cxnSp>
      <xdr:nvCxnSpPr>
        <xdr:cNvPr id="1174" name="Connecteur droit avec flèche 500"/>
        <xdr:cNvCxnSpPr/>
        <xdr:nvPr/>
      </xdr:nvCxnSpPr>
      <xdr:spPr>
        <a:xfrm flipV="1">
          <a:off x="13848120" y="55320840"/>
          <a:ext cx="151272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271</xdr:row>
      <xdr:rowOff>56880</xdr:rowOff>
    </xdr:from>
    <xdr:to>
      <xdr:col>14</xdr:col>
      <xdr:colOff>39600</xdr:colOff>
      <xdr:row>273</xdr:row>
      <xdr:rowOff>95040</xdr:rowOff>
    </xdr:to>
    <xdr:cxnSp>
      <xdr:nvCxnSpPr>
        <xdr:cNvPr id="1175" name="Connecteur droit avec flèche 501"/>
        <xdr:cNvCxnSpPr/>
        <xdr:nvPr/>
      </xdr:nvCxnSpPr>
      <xdr:spPr>
        <a:xfrm flipV="1">
          <a:off x="16121160" y="54177840"/>
          <a:ext cx="127080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774000</xdr:colOff>
      <xdr:row>273</xdr:row>
      <xdr:rowOff>94680</xdr:rowOff>
    </xdr:from>
    <xdr:to>
      <xdr:col>13</xdr:col>
      <xdr:colOff>952920</xdr:colOff>
      <xdr:row>273</xdr:row>
      <xdr:rowOff>104760</xdr:rowOff>
    </xdr:to>
    <xdr:cxnSp>
      <xdr:nvCxnSpPr>
        <xdr:cNvPr id="1176" name="Connecteur droit avec flèche 502"/>
        <xdr:cNvCxnSpPr/>
        <xdr:nvPr/>
      </xdr:nvCxnSpPr>
      <xdr:spPr>
        <a:xfrm>
          <a:off x="16070040" y="5459688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609120</xdr:colOff>
      <xdr:row>275</xdr:row>
      <xdr:rowOff>95040</xdr:rowOff>
    </xdr:from>
    <xdr:to>
      <xdr:col>13</xdr:col>
      <xdr:colOff>941040</xdr:colOff>
      <xdr:row>277</xdr:row>
      <xdr:rowOff>95400</xdr:rowOff>
    </xdr:to>
    <xdr:cxnSp>
      <xdr:nvCxnSpPr>
        <xdr:cNvPr id="1177" name="Connecteur droit avec flèche 503"/>
        <xdr:cNvCxnSpPr/>
        <xdr:nvPr/>
      </xdr:nvCxnSpPr>
      <xdr:spPr>
        <a:xfrm flipV="1">
          <a:off x="15905160" y="5497812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278</xdr:row>
      <xdr:rowOff>66600</xdr:rowOff>
    </xdr:from>
    <xdr:to>
      <xdr:col>13</xdr:col>
      <xdr:colOff>966240</xdr:colOff>
      <xdr:row>278</xdr:row>
      <xdr:rowOff>95400</xdr:rowOff>
    </xdr:to>
    <xdr:cxnSp>
      <xdr:nvCxnSpPr>
        <xdr:cNvPr id="1178" name="Connecteur droit avec flèche 504"/>
        <xdr:cNvCxnSpPr/>
        <xdr:nvPr/>
      </xdr:nvCxnSpPr>
      <xdr:spPr>
        <a:xfrm>
          <a:off x="16184520" y="55521000"/>
          <a:ext cx="110592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277</xdr:row>
      <xdr:rowOff>57240</xdr:rowOff>
    </xdr:from>
    <xdr:to>
      <xdr:col>13</xdr:col>
      <xdr:colOff>902880</xdr:colOff>
      <xdr:row>277</xdr:row>
      <xdr:rowOff>95760</xdr:rowOff>
    </xdr:to>
    <xdr:cxnSp>
      <xdr:nvCxnSpPr>
        <xdr:cNvPr id="1179" name="Connecteur droit avec flèche 505"/>
        <xdr:cNvCxnSpPr/>
        <xdr:nvPr/>
      </xdr:nvCxnSpPr>
      <xdr:spPr>
        <a:xfrm>
          <a:off x="15981480" y="55321200"/>
          <a:ext cx="124560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271</xdr:row>
      <xdr:rowOff>132840</xdr:rowOff>
    </xdr:from>
    <xdr:to>
      <xdr:col>16</xdr:col>
      <xdr:colOff>52200</xdr:colOff>
      <xdr:row>271</xdr:row>
      <xdr:rowOff>142920</xdr:rowOff>
    </xdr:to>
    <xdr:cxnSp>
      <xdr:nvCxnSpPr>
        <xdr:cNvPr id="1180" name="Connecteur droit avec flèche 506"/>
        <xdr:cNvCxnSpPr/>
        <xdr:nvPr/>
      </xdr:nvCxnSpPr>
      <xdr:spPr>
        <a:xfrm>
          <a:off x="18265320" y="54253800"/>
          <a:ext cx="11955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875160</xdr:colOff>
      <xdr:row>275</xdr:row>
      <xdr:rowOff>162000</xdr:rowOff>
    </xdr:from>
    <xdr:to>
      <xdr:col>15</xdr:col>
      <xdr:colOff>1004040</xdr:colOff>
      <xdr:row>275</xdr:row>
      <xdr:rowOff>162720</xdr:rowOff>
    </xdr:to>
    <xdr:cxnSp>
      <xdr:nvCxnSpPr>
        <xdr:cNvPr id="1181" name="Connecteur droit avec flèche 507"/>
        <xdr:cNvCxnSpPr/>
        <xdr:nvPr/>
      </xdr:nvCxnSpPr>
      <xdr:spPr>
        <a:xfrm>
          <a:off x="18227160" y="5504508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273</xdr:row>
      <xdr:rowOff>161640</xdr:rowOff>
    </xdr:from>
    <xdr:to>
      <xdr:col>16</xdr:col>
      <xdr:colOff>65160</xdr:colOff>
      <xdr:row>273</xdr:row>
      <xdr:rowOff>162360</xdr:rowOff>
    </xdr:to>
    <xdr:cxnSp>
      <xdr:nvCxnSpPr>
        <xdr:cNvPr id="1182" name="Connecteur droit avec flèche 508"/>
        <xdr:cNvCxnSpPr/>
        <xdr:nvPr/>
      </xdr:nvCxnSpPr>
      <xdr:spPr>
        <a:xfrm>
          <a:off x="18316800" y="5466384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277</xdr:row>
      <xdr:rowOff>152280</xdr:rowOff>
    </xdr:from>
    <xdr:to>
      <xdr:col>16</xdr:col>
      <xdr:colOff>65160</xdr:colOff>
      <xdr:row>277</xdr:row>
      <xdr:rowOff>153000</xdr:rowOff>
    </xdr:to>
    <xdr:cxnSp>
      <xdr:nvCxnSpPr>
        <xdr:cNvPr id="1183" name="Connecteur droit avec flèche 509"/>
        <xdr:cNvCxnSpPr/>
        <xdr:nvPr/>
      </xdr:nvCxnSpPr>
      <xdr:spPr>
        <a:xfrm>
          <a:off x="18291600" y="5541624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278</xdr:row>
      <xdr:rowOff>95040</xdr:rowOff>
    </xdr:from>
    <xdr:to>
      <xdr:col>15</xdr:col>
      <xdr:colOff>978120</xdr:colOff>
      <xdr:row>278</xdr:row>
      <xdr:rowOff>95760</xdr:rowOff>
    </xdr:to>
    <xdr:cxnSp>
      <xdr:nvCxnSpPr>
        <xdr:cNvPr id="1184" name="Connecteur droit avec flèche 510"/>
        <xdr:cNvCxnSpPr/>
        <xdr:nvPr/>
      </xdr:nvCxnSpPr>
      <xdr:spPr>
        <a:xfrm>
          <a:off x="18202320" y="555494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270</xdr:row>
      <xdr:rowOff>66960</xdr:rowOff>
    </xdr:from>
    <xdr:to>
      <xdr:col>16</xdr:col>
      <xdr:colOff>65160</xdr:colOff>
      <xdr:row>271</xdr:row>
      <xdr:rowOff>123480</xdr:rowOff>
    </xdr:to>
    <xdr:cxnSp>
      <xdr:nvCxnSpPr>
        <xdr:cNvPr id="1185" name="Connecteur droit avec flèche 511"/>
        <xdr:cNvCxnSpPr/>
        <xdr:nvPr/>
      </xdr:nvCxnSpPr>
      <xdr:spPr>
        <a:xfrm flipV="1">
          <a:off x="18265680" y="53997480"/>
          <a:ext cx="1208160" cy="247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272</xdr:row>
      <xdr:rowOff>114120</xdr:rowOff>
    </xdr:from>
    <xdr:to>
      <xdr:col>16</xdr:col>
      <xdr:colOff>39240</xdr:colOff>
      <xdr:row>273</xdr:row>
      <xdr:rowOff>142200</xdr:rowOff>
    </xdr:to>
    <xdr:cxnSp>
      <xdr:nvCxnSpPr>
        <xdr:cNvPr id="1186" name="Connecteur droit avec flèche 512"/>
        <xdr:cNvCxnSpPr/>
        <xdr:nvPr/>
      </xdr:nvCxnSpPr>
      <xdr:spPr>
        <a:xfrm flipV="1">
          <a:off x="18316440" y="54425520"/>
          <a:ext cx="1131480" cy="21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849960</xdr:colOff>
      <xdr:row>274</xdr:row>
      <xdr:rowOff>132840</xdr:rowOff>
    </xdr:from>
    <xdr:to>
      <xdr:col>15</xdr:col>
      <xdr:colOff>1003680</xdr:colOff>
      <xdr:row>275</xdr:row>
      <xdr:rowOff>142920</xdr:rowOff>
    </xdr:to>
    <xdr:cxnSp>
      <xdr:nvCxnSpPr>
        <xdr:cNvPr id="1187" name="Connecteur droit avec flèche 513"/>
        <xdr:cNvCxnSpPr/>
        <xdr:nvPr/>
      </xdr:nvCxnSpPr>
      <xdr:spPr>
        <a:xfrm flipV="1">
          <a:off x="18201960" y="54825480"/>
          <a:ext cx="1182240" cy="200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276</xdr:row>
      <xdr:rowOff>114120</xdr:rowOff>
    </xdr:from>
    <xdr:to>
      <xdr:col>15</xdr:col>
      <xdr:colOff>1004040</xdr:colOff>
      <xdr:row>277</xdr:row>
      <xdr:rowOff>142920</xdr:rowOff>
    </xdr:to>
    <xdr:cxnSp>
      <xdr:nvCxnSpPr>
        <xdr:cNvPr id="1188" name="Connecteur droit avec flèche 514"/>
        <xdr:cNvCxnSpPr/>
        <xdr:nvPr/>
      </xdr:nvCxnSpPr>
      <xdr:spPr>
        <a:xfrm flipV="1">
          <a:off x="18278280" y="55187640"/>
          <a:ext cx="1106280" cy="21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288</xdr:row>
      <xdr:rowOff>114480</xdr:rowOff>
    </xdr:from>
    <xdr:to>
      <xdr:col>12</xdr:col>
      <xdr:colOff>331560</xdr:colOff>
      <xdr:row>288</xdr:row>
      <xdr:rowOff>133560</xdr:rowOff>
    </xdr:to>
    <xdr:cxnSp>
      <xdr:nvCxnSpPr>
        <xdr:cNvPr id="1189" name="Connecteur droit avec flèche 515"/>
        <xdr:cNvCxnSpPr/>
        <xdr:nvPr/>
      </xdr:nvCxnSpPr>
      <xdr:spPr>
        <a:xfrm>
          <a:off x="13975560" y="57474000"/>
          <a:ext cx="16524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283</xdr:row>
      <xdr:rowOff>75240</xdr:rowOff>
    </xdr:from>
    <xdr:to>
      <xdr:col>12</xdr:col>
      <xdr:colOff>457920</xdr:colOff>
      <xdr:row>288</xdr:row>
      <xdr:rowOff>114120</xdr:rowOff>
    </xdr:to>
    <xdr:cxnSp>
      <xdr:nvCxnSpPr>
        <xdr:cNvPr id="1190" name="Connecteur droit avec flèche 516"/>
        <xdr:cNvCxnSpPr/>
        <xdr:nvPr/>
      </xdr:nvCxnSpPr>
      <xdr:spPr>
        <a:xfrm flipV="1">
          <a:off x="14052240" y="56482200"/>
          <a:ext cx="1702080" cy="991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287</xdr:row>
      <xdr:rowOff>27360</xdr:rowOff>
    </xdr:from>
    <xdr:to>
      <xdr:col>12</xdr:col>
      <xdr:colOff>255240</xdr:colOff>
      <xdr:row>288</xdr:row>
      <xdr:rowOff>114120</xdr:rowOff>
    </xdr:to>
    <xdr:cxnSp>
      <xdr:nvCxnSpPr>
        <xdr:cNvPr id="1191" name="Connecteur droit avec flèche 517"/>
        <xdr:cNvCxnSpPr/>
        <xdr:nvPr/>
      </xdr:nvCxnSpPr>
      <xdr:spPr>
        <a:xfrm flipV="1">
          <a:off x="14026680" y="57196440"/>
          <a:ext cx="152496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1002960</xdr:colOff>
      <xdr:row>281</xdr:row>
      <xdr:rowOff>19080</xdr:rowOff>
    </xdr:from>
    <xdr:to>
      <xdr:col>14</xdr:col>
      <xdr:colOff>230400</xdr:colOff>
      <xdr:row>283</xdr:row>
      <xdr:rowOff>66960</xdr:rowOff>
    </xdr:to>
    <xdr:cxnSp>
      <xdr:nvCxnSpPr>
        <xdr:cNvPr id="1192" name="Connecteur droit avec flèche 518"/>
        <xdr:cNvCxnSpPr/>
        <xdr:nvPr/>
      </xdr:nvCxnSpPr>
      <xdr:spPr>
        <a:xfrm flipV="1">
          <a:off x="16299000" y="56045160"/>
          <a:ext cx="128376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283</xdr:row>
      <xdr:rowOff>57240</xdr:rowOff>
    </xdr:from>
    <xdr:to>
      <xdr:col>14</xdr:col>
      <xdr:colOff>102240</xdr:colOff>
      <xdr:row>283</xdr:row>
      <xdr:rowOff>76320</xdr:rowOff>
    </xdr:to>
    <xdr:cxnSp>
      <xdr:nvCxnSpPr>
        <xdr:cNvPr id="1193" name="Connecteur droit avec flèche 519"/>
        <xdr:cNvCxnSpPr/>
        <xdr:nvPr/>
      </xdr:nvCxnSpPr>
      <xdr:spPr>
        <a:xfrm>
          <a:off x="16235280" y="56464200"/>
          <a:ext cx="121932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285</xdr:row>
      <xdr:rowOff>66600</xdr:rowOff>
    </xdr:from>
    <xdr:to>
      <xdr:col>14</xdr:col>
      <xdr:colOff>102240</xdr:colOff>
      <xdr:row>287</xdr:row>
      <xdr:rowOff>66960</xdr:rowOff>
    </xdr:to>
    <xdr:cxnSp>
      <xdr:nvCxnSpPr>
        <xdr:cNvPr id="1194" name="Connecteur droit avec flèche 520"/>
        <xdr:cNvCxnSpPr/>
        <xdr:nvPr/>
      </xdr:nvCxnSpPr>
      <xdr:spPr>
        <a:xfrm flipV="1">
          <a:off x="16082640" y="5685480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288</xdr:row>
      <xdr:rowOff>38160</xdr:rowOff>
    </xdr:from>
    <xdr:to>
      <xdr:col>14</xdr:col>
      <xdr:colOff>127440</xdr:colOff>
      <xdr:row>288</xdr:row>
      <xdr:rowOff>67320</xdr:rowOff>
    </xdr:to>
    <xdr:cxnSp>
      <xdr:nvCxnSpPr>
        <xdr:cNvPr id="1195" name="Connecteur droit avec flèche 521"/>
        <xdr:cNvCxnSpPr/>
        <xdr:nvPr/>
      </xdr:nvCxnSpPr>
      <xdr:spPr>
        <a:xfrm>
          <a:off x="16362000" y="57397680"/>
          <a:ext cx="111780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287</xdr:row>
      <xdr:rowOff>28080</xdr:rowOff>
    </xdr:from>
    <xdr:to>
      <xdr:col>14</xdr:col>
      <xdr:colOff>77760</xdr:colOff>
      <xdr:row>287</xdr:row>
      <xdr:rowOff>67320</xdr:rowOff>
    </xdr:to>
    <xdr:cxnSp>
      <xdr:nvCxnSpPr>
        <xdr:cNvPr id="1196" name="Connecteur droit avec flèche 522"/>
        <xdr:cNvCxnSpPr/>
        <xdr:nvPr/>
      </xdr:nvCxnSpPr>
      <xdr:spPr>
        <a:xfrm>
          <a:off x="16159320" y="57197160"/>
          <a:ext cx="1270800" cy="3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281</xdr:row>
      <xdr:rowOff>104400</xdr:rowOff>
    </xdr:from>
    <xdr:to>
      <xdr:col>16</xdr:col>
      <xdr:colOff>216720</xdr:colOff>
      <xdr:row>281</xdr:row>
      <xdr:rowOff>114480</xdr:rowOff>
    </xdr:to>
    <xdr:cxnSp>
      <xdr:nvCxnSpPr>
        <xdr:cNvPr id="1197" name="Connecteur droit avec flèche 523"/>
        <xdr:cNvCxnSpPr/>
        <xdr:nvPr/>
      </xdr:nvCxnSpPr>
      <xdr:spPr>
        <a:xfrm>
          <a:off x="18443160" y="5613048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285</xdr:row>
      <xdr:rowOff>132840</xdr:rowOff>
    </xdr:from>
    <xdr:to>
      <xdr:col>16</xdr:col>
      <xdr:colOff>153720</xdr:colOff>
      <xdr:row>285</xdr:row>
      <xdr:rowOff>133560</xdr:rowOff>
    </xdr:to>
    <xdr:cxnSp>
      <xdr:nvCxnSpPr>
        <xdr:cNvPr id="1198" name="Connecteur droit avec flèche 524"/>
        <xdr:cNvCxnSpPr/>
        <xdr:nvPr/>
      </xdr:nvCxnSpPr>
      <xdr:spPr>
        <a:xfrm>
          <a:off x="18393120" y="569210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283</xdr:row>
      <xdr:rowOff>132840</xdr:rowOff>
    </xdr:from>
    <xdr:to>
      <xdr:col>16</xdr:col>
      <xdr:colOff>254520</xdr:colOff>
      <xdr:row>283</xdr:row>
      <xdr:rowOff>133560</xdr:rowOff>
    </xdr:to>
    <xdr:cxnSp>
      <xdr:nvCxnSpPr>
        <xdr:cNvPr id="1199" name="Connecteur droit avec flèche 525"/>
        <xdr:cNvCxnSpPr/>
        <xdr:nvPr/>
      </xdr:nvCxnSpPr>
      <xdr:spPr>
        <a:xfrm>
          <a:off x="18494280" y="5653980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287</xdr:row>
      <xdr:rowOff>132840</xdr:rowOff>
    </xdr:from>
    <xdr:to>
      <xdr:col>16</xdr:col>
      <xdr:colOff>241920</xdr:colOff>
      <xdr:row>287</xdr:row>
      <xdr:rowOff>133560</xdr:rowOff>
    </xdr:to>
    <xdr:cxnSp>
      <xdr:nvCxnSpPr>
        <xdr:cNvPr id="1200" name="Connecteur droit avec flèche 526"/>
        <xdr:cNvCxnSpPr/>
        <xdr:nvPr/>
      </xdr:nvCxnSpPr>
      <xdr:spPr>
        <a:xfrm>
          <a:off x="18480960" y="573019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288</xdr:row>
      <xdr:rowOff>132840</xdr:rowOff>
    </xdr:from>
    <xdr:to>
      <xdr:col>16</xdr:col>
      <xdr:colOff>114840</xdr:colOff>
      <xdr:row>288</xdr:row>
      <xdr:rowOff>133560</xdr:rowOff>
    </xdr:to>
    <xdr:cxnSp>
      <xdr:nvCxnSpPr>
        <xdr:cNvPr id="1201" name="Connecteur droit avec flèche 527"/>
        <xdr:cNvCxnSpPr/>
        <xdr:nvPr/>
      </xdr:nvCxnSpPr>
      <xdr:spPr>
        <a:xfrm>
          <a:off x="18354600" y="5749236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280</xdr:row>
      <xdr:rowOff>132840</xdr:rowOff>
    </xdr:from>
    <xdr:to>
      <xdr:col>16</xdr:col>
      <xdr:colOff>204840</xdr:colOff>
      <xdr:row>281</xdr:row>
      <xdr:rowOff>95400</xdr:rowOff>
    </xdr:to>
    <xdr:cxnSp>
      <xdr:nvCxnSpPr>
        <xdr:cNvPr id="1202" name="Connecteur droit avec flèche 528"/>
        <xdr:cNvCxnSpPr/>
        <xdr:nvPr/>
      </xdr:nvCxnSpPr>
      <xdr:spPr>
        <a:xfrm flipV="1">
          <a:off x="18431280" y="55968480"/>
          <a:ext cx="1182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282</xdr:row>
      <xdr:rowOff>142560</xdr:rowOff>
    </xdr:from>
    <xdr:to>
      <xdr:col>16</xdr:col>
      <xdr:colOff>254520</xdr:colOff>
      <xdr:row>283</xdr:row>
      <xdr:rowOff>114480</xdr:rowOff>
    </xdr:to>
    <xdr:cxnSp>
      <xdr:nvCxnSpPr>
        <xdr:cNvPr id="1203" name="Connecteur droit avec flèche 529"/>
        <xdr:cNvCxnSpPr/>
        <xdr:nvPr/>
      </xdr:nvCxnSpPr>
      <xdr:spPr>
        <a:xfrm flipV="1">
          <a:off x="18494280" y="56359080"/>
          <a:ext cx="11689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-360</xdr:colOff>
      <xdr:row>284</xdr:row>
      <xdr:rowOff>142560</xdr:rowOff>
    </xdr:from>
    <xdr:to>
      <xdr:col>16</xdr:col>
      <xdr:colOff>178560</xdr:colOff>
      <xdr:row>285</xdr:row>
      <xdr:rowOff>114120</xdr:rowOff>
    </xdr:to>
    <xdr:cxnSp>
      <xdr:nvCxnSpPr>
        <xdr:cNvPr id="1204" name="Connecteur droit avec flèche 530"/>
        <xdr:cNvCxnSpPr/>
        <xdr:nvPr/>
      </xdr:nvCxnSpPr>
      <xdr:spPr>
        <a:xfrm flipV="1">
          <a:off x="18379800" y="56739960"/>
          <a:ext cx="12074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286</xdr:row>
      <xdr:rowOff>142200</xdr:rowOff>
    </xdr:from>
    <xdr:to>
      <xdr:col>16</xdr:col>
      <xdr:colOff>293040</xdr:colOff>
      <xdr:row>287</xdr:row>
      <xdr:rowOff>104400</xdr:rowOff>
    </xdr:to>
    <xdr:cxnSp>
      <xdr:nvCxnSpPr>
        <xdr:cNvPr id="1205" name="Connecteur droit avec flèche 531"/>
        <xdr:cNvCxnSpPr/>
        <xdr:nvPr/>
      </xdr:nvCxnSpPr>
      <xdr:spPr>
        <a:xfrm flipV="1">
          <a:off x="18442800" y="57120840"/>
          <a:ext cx="12589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298</xdr:row>
      <xdr:rowOff>94320</xdr:rowOff>
    </xdr:from>
    <xdr:to>
      <xdr:col>12</xdr:col>
      <xdr:colOff>204120</xdr:colOff>
      <xdr:row>298</xdr:row>
      <xdr:rowOff>95040</xdr:rowOff>
    </xdr:to>
    <xdr:cxnSp>
      <xdr:nvCxnSpPr>
        <xdr:cNvPr id="1206" name="Connecteur droit avec flèche 532"/>
        <xdr:cNvCxnSpPr/>
        <xdr:nvPr/>
      </xdr:nvCxnSpPr>
      <xdr:spPr>
        <a:xfrm flipV="1">
          <a:off x="13912920" y="59358960"/>
          <a:ext cx="1587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293</xdr:row>
      <xdr:rowOff>142200</xdr:rowOff>
    </xdr:from>
    <xdr:to>
      <xdr:col>12</xdr:col>
      <xdr:colOff>242280</xdr:colOff>
      <xdr:row>298</xdr:row>
      <xdr:rowOff>94680</xdr:rowOff>
    </xdr:to>
    <xdr:cxnSp>
      <xdr:nvCxnSpPr>
        <xdr:cNvPr id="1207" name="Connecteur droit avec flèche 533"/>
        <xdr:cNvCxnSpPr/>
        <xdr:nvPr/>
      </xdr:nvCxnSpPr>
      <xdr:spPr>
        <a:xfrm flipV="1">
          <a:off x="14026680" y="58454280"/>
          <a:ext cx="1512000" cy="905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1472400</xdr:colOff>
      <xdr:row>297</xdr:row>
      <xdr:rowOff>94320</xdr:rowOff>
    </xdr:from>
    <xdr:to>
      <xdr:col>12</xdr:col>
      <xdr:colOff>52560</xdr:colOff>
      <xdr:row>298</xdr:row>
      <xdr:rowOff>94680</xdr:rowOff>
    </xdr:to>
    <xdr:cxnSp>
      <xdr:nvCxnSpPr>
        <xdr:cNvPr id="1208" name="Connecteur droit avec flèche 534"/>
        <xdr:cNvCxnSpPr/>
        <xdr:nvPr/>
      </xdr:nvCxnSpPr>
      <xdr:spPr>
        <a:xfrm flipV="1">
          <a:off x="14001120" y="59168520"/>
          <a:ext cx="134784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291</xdr:row>
      <xdr:rowOff>94680</xdr:rowOff>
    </xdr:from>
    <xdr:to>
      <xdr:col>14</xdr:col>
      <xdr:colOff>38880</xdr:colOff>
      <xdr:row>293</xdr:row>
      <xdr:rowOff>133200</xdr:rowOff>
    </xdr:to>
    <xdr:cxnSp>
      <xdr:nvCxnSpPr>
        <xdr:cNvPr id="1209" name="Connecteur droit avec flèche 535"/>
        <xdr:cNvCxnSpPr/>
        <xdr:nvPr/>
      </xdr:nvCxnSpPr>
      <xdr:spPr>
        <a:xfrm flipV="1">
          <a:off x="16094520" y="58025880"/>
          <a:ext cx="12967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293</xdr:row>
      <xdr:rowOff>132840</xdr:rowOff>
    </xdr:from>
    <xdr:to>
      <xdr:col>13</xdr:col>
      <xdr:colOff>941040</xdr:colOff>
      <xdr:row>293</xdr:row>
      <xdr:rowOff>142920</xdr:rowOff>
    </xdr:to>
    <xdr:cxnSp>
      <xdr:nvCxnSpPr>
        <xdr:cNvPr id="1210" name="Connecteur droit avec flèche 536"/>
        <xdr:cNvCxnSpPr/>
        <xdr:nvPr/>
      </xdr:nvCxnSpPr>
      <xdr:spPr>
        <a:xfrm>
          <a:off x="16031880" y="58444920"/>
          <a:ext cx="12333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596160</xdr:colOff>
      <xdr:row>295</xdr:row>
      <xdr:rowOff>132480</xdr:rowOff>
    </xdr:from>
    <xdr:to>
      <xdr:col>13</xdr:col>
      <xdr:colOff>941040</xdr:colOff>
      <xdr:row>297</xdr:row>
      <xdr:rowOff>132840</xdr:rowOff>
    </xdr:to>
    <xdr:cxnSp>
      <xdr:nvCxnSpPr>
        <xdr:cNvPr id="1211" name="Connecteur droit avec flèche 537"/>
        <xdr:cNvCxnSpPr/>
        <xdr:nvPr/>
      </xdr:nvCxnSpPr>
      <xdr:spPr>
        <a:xfrm flipV="1">
          <a:off x="15892200" y="58825440"/>
          <a:ext cx="137304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298</xdr:row>
      <xdr:rowOff>114120</xdr:rowOff>
    </xdr:from>
    <xdr:to>
      <xdr:col>13</xdr:col>
      <xdr:colOff>941040</xdr:colOff>
      <xdr:row>298</xdr:row>
      <xdr:rowOff>123480</xdr:rowOff>
    </xdr:to>
    <xdr:cxnSp>
      <xdr:nvCxnSpPr>
        <xdr:cNvPr id="1212" name="Connecteur droit avec flèche 538"/>
        <xdr:cNvCxnSpPr/>
        <xdr:nvPr/>
      </xdr:nvCxnSpPr>
      <xdr:spPr>
        <a:xfrm>
          <a:off x="16159320" y="59378760"/>
          <a:ext cx="110592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659520</xdr:colOff>
      <xdr:row>297</xdr:row>
      <xdr:rowOff>104760</xdr:rowOff>
    </xdr:from>
    <xdr:to>
      <xdr:col>13</xdr:col>
      <xdr:colOff>902880</xdr:colOff>
      <xdr:row>297</xdr:row>
      <xdr:rowOff>123840</xdr:rowOff>
    </xdr:to>
    <xdr:cxnSp>
      <xdr:nvCxnSpPr>
        <xdr:cNvPr id="1213" name="Connecteur droit avec flèche 539"/>
        <xdr:cNvCxnSpPr/>
        <xdr:nvPr/>
      </xdr:nvCxnSpPr>
      <xdr:spPr>
        <a:xfrm>
          <a:off x="15955560" y="59178960"/>
          <a:ext cx="127152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-360</xdr:colOff>
      <xdr:row>291</xdr:row>
      <xdr:rowOff>75240</xdr:rowOff>
    </xdr:from>
    <xdr:to>
      <xdr:col>16</xdr:col>
      <xdr:colOff>165960</xdr:colOff>
      <xdr:row>291</xdr:row>
      <xdr:rowOff>85320</xdr:rowOff>
    </xdr:to>
    <xdr:cxnSp>
      <xdr:nvCxnSpPr>
        <xdr:cNvPr id="1214" name="Connecteur droit avec flèche 540"/>
        <xdr:cNvCxnSpPr/>
        <xdr:nvPr/>
      </xdr:nvCxnSpPr>
      <xdr:spPr>
        <a:xfrm>
          <a:off x="18379800" y="58006440"/>
          <a:ext cx="1194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295</xdr:row>
      <xdr:rowOff>66600</xdr:rowOff>
    </xdr:from>
    <xdr:to>
      <xdr:col>16</xdr:col>
      <xdr:colOff>65160</xdr:colOff>
      <xdr:row>295</xdr:row>
      <xdr:rowOff>75960</xdr:rowOff>
    </xdr:to>
    <xdr:cxnSp>
      <xdr:nvCxnSpPr>
        <xdr:cNvPr id="1215" name="Connecteur droit avec flèche 541"/>
        <xdr:cNvCxnSpPr/>
        <xdr:nvPr/>
      </xdr:nvCxnSpPr>
      <xdr:spPr>
        <a:xfrm>
          <a:off x="18291600" y="58759560"/>
          <a:ext cx="11822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293</xdr:row>
      <xdr:rowOff>95040</xdr:rowOff>
    </xdr:from>
    <xdr:to>
      <xdr:col>16</xdr:col>
      <xdr:colOff>140760</xdr:colOff>
      <xdr:row>293</xdr:row>
      <xdr:rowOff>95760</xdr:rowOff>
    </xdr:to>
    <xdr:cxnSp>
      <xdr:nvCxnSpPr>
        <xdr:cNvPr id="1216" name="Connecteur droit avec flèche 542"/>
        <xdr:cNvCxnSpPr/>
        <xdr:nvPr/>
      </xdr:nvCxnSpPr>
      <xdr:spPr>
        <a:xfrm>
          <a:off x="18380160" y="584071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297</xdr:row>
      <xdr:rowOff>75240</xdr:rowOff>
    </xdr:from>
    <xdr:to>
      <xdr:col>16</xdr:col>
      <xdr:colOff>166320</xdr:colOff>
      <xdr:row>297</xdr:row>
      <xdr:rowOff>75960</xdr:rowOff>
    </xdr:to>
    <xdr:cxnSp>
      <xdr:nvCxnSpPr>
        <xdr:cNvPr id="1217" name="Connecteur droit avec flèche 543"/>
        <xdr:cNvCxnSpPr/>
        <xdr:nvPr/>
      </xdr:nvCxnSpPr>
      <xdr:spPr>
        <a:xfrm>
          <a:off x="18405000" y="5914944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298</xdr:row>
      <xdr:rowOff>104400</xdr:rowOff>
    </xdr:from>
    <xdr:to>
      <xdr:col>16</xdr:col>
      <xdr:colOff>102600</xdr:colOff>
      <xdr:row>298</xdr:row>
      <xdr:rowOff>114480</xdr:rowOff>
    </xdr:to>
    <xdr:cxnSp>
      <xdr:nvCxnSpPr>
        <xdr:cNvPr id="1218" name="Connecteur droit avec flèche 544"/>
        <xdr:cNvCxnSpPr/>
        <xdr:nvPr/>
      </xdr:nvCxnSpPr>
      <xdr:spPr>
        <a:xfrm>
          <a:off x="18342000" y="5936904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1015200</xdr:colOff>
      <xdr:row>290</xdr:row>
      <xdr:rowOff>95040</xdr:rowOff>
    </xdr:from>
    <xdr:to>
      <xdr:col>16</xdr:col>
      <xdr:colOff>140760</xdr:colOff>
      <xdr:row>291</xdr:row>
      <xdr:rowOff>57240</xdr:rowOff>
    </xdr:to>
    <xdr:cxnSp>
      <xdr:nvCxnSpPr>
        <xdr:cNvPr id="1219" name="Connecteur droit avec flèche 545"/>
        <xdr:cNvCxnSpPr/>
        <xdr:nvPr/>
      </xdr:nvCxnSpPr>
      <xdr:spPr>
        <a:xfrm flipV="1">
          <a:off x="18367200" y="57835440"/>
          <a:ext cx="1182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292</xdr:row>
      <xdr:rowOff>114120</xdr:rowOff>
    </xdr:from>
    <xdr:to>
      <xdr:col>16</xdr:col>
      <xdr:colOff>114840</xdr:colOff>
      <xdr:row>293</xdr:row>
      <xdr:rowOff>75960</xdr:rowOff>
    </xdr:to>
    <xdr:cxnSp>
      <xdr:nvCxnSpPr>
        <xdr:cNvPr id="1220" name="Connecteur droit avec flèche 546"/>
        <xdr:cNvCxnSpPr/>
        <xdr:nvPr/>
      </xdr:nvCxnSpPr>
      <xdr:spPr>
        <a:xfrm flipV="1">
          <a:off x="18366840" y="58235760"/>
          <a:ext cx="115668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294</xdr:row>
      <xdr:rowOff>94680</xdr:rowOff>
    </xdr:from>
    <xdr:to>
      <xdr:col>16</xdr:col>
      <xdr:colOff>102240</xdr:colOff>
      <xdr:row>295</xdr:row>
      <xdr:rowOff>56880</xdr:rowOff>
    </xdr:to>
    <xdr:cxnSp>
      <xdr:nvCxnSpPr>
        <xdr:cNvPr id="1221" name="Connecteur droit avec flèche 547"/>
        <xdr:cNvCxnSpPr/>
        <xdr:nvPr/>
      </xdr:nvCxnSpPr>
      <xdr:spPr>
        <a:xfrm flipV="1">
          <a:off x="18303840" y="58597200"/>
          <a:ext cx="120708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296</xdr:row>
      <xdr:rowOff>95040</xdr:rowOff>
    </xdr:from>
    <xdr:to>
      <xdr:col>16</xdr:col>
      <xdr:colOff>229320</xdr:colOff>
      <xdr:row>297</xdr:row>
      <xdr:rowOff>57240</xdr:rowOff>
    </xdr:to>
    <xdr:cxnSp>
      <xdr:nvCxnSpPr>
        <xdr:cNvPr id="1222" name="Connecteur droit avec flèche 548"/>
        <xdr:cNvCxnSpPr/>
        <xdr:nvPr/>
      </xdr:nvCxnSpPr>
      <xdr:spPr>
        <a:xfrm flipV="1">
          <a:off x="18393120" y="58978440"/>
          <a:ext cx="12448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1434960</xdr:colOff>
      <xdr:row>308</xdr:row>
      <xdr:rowOff>114480</xdr:rowOff>
    </xdr:from>
    <xdr:to>
      <xdr:col>12</xdr:col>
      <xdr:colOff>343440</xdr:colOff>
      <xdr:row>308</xdr:row>
      <xdr:rowOff>133200</xdr:rowOff>
    </xdr:to>
    <xdr:cxnSp>
      <xdr:nvCxnSpPr>
        <xdr:cNvPr id="1223" name="Connecteur droit avec flèche 549"/>
        <xdr:cNvCxnSpPr/>
        <xdr:nvPr/>
      </xdr:nvCxnSpPr>
      <xdr:spPr>
        <a:xfrm>
          <a:off x="13963680" y="61283880"/>
          <a:ext cx="167616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1497600</xdr:colOff>
      <xdr:row>303</xdr:row>
      <xdr:rowOff>75240</xdr:rowOff>
    </xdr:from>
    <xdr:to>
      <xdr:col>12</xdr:col>
      <xdr:colOff>419400</xdr:colOff>
      <xdr:row>308</xdr:row>
      <xdr:rowOff>114840</xdr:rowOff>
    </xdr:to>
    <xdr:cxnSp>
      <xdr:nvCxnSpPr>
        <xdr:cNvPr id="1224" name="Connecteur droit avec flèche 550"/>
        <xdr:cNvCxnSpPr/>
        <xdr:nvPr/>
      </xdr:nvCxnSpPr>
      <xdr:spPr>
        <a:xfrm flipV="1">
          <a:off x="14026320" y="60292440"/>
          <a:ext cx="1689480" cy="99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1485720</xdr:colOff>
      <xdr:row>307</xdr:row>
      <xdr:rowOff>27720</xdr:rowOff>
    </xdr:from>
    <xdr:to>
      <xdr:col>12</xdr:col>
      <xdr:colOff>254880</xdr:colOff>
      <xdr:row>308</xdr:row>
      <xdr:rowOff>114480</xdr:rowOff>
    </xdr:to>
    <xdr:cxnSp>
      <xdr:nvCxnSpPr>
        <xdr:cNvPr id="1225" name="Connecteur droit avec flèche 551"/>
        <xdr:cNvCxnSpPr/>
        <xdr:nvPr/>
      </xdr:nvCxnSpPr>
      <xdr:spPr>
        <a:xfrm flipV="1">
          <a:off x="14014440" y="61006680"/>
          <a:ext cx="153684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301</xdr:row>
      <xdr:rowOff>18720</xdr:rowOff>
    </xdr:from>
    <xdr:to>
      <xdr:col>14</xdr:col>
      <xdr:colOff>217080</xdr:colOff>
      <xdr:row>303</xdr:row>
      <xdr:rowOff>66600</xdr:rowOff>
    </xdr:to>
    <xdr:cxnSp>
      <xdr:nvCxnSpPr>
        <xdr:cNvPr id="1226" name="Connecteur droit avec flèche 552"/>
        <xdr:cNvCxnSpPr/>
        <xdr:nvPr/>
      </xdr:nvCxnSpPr>
      <xdr:spPr>
        <a:xfrm flipV="1">
          <a:off x="16285680" y="59854680"/>
          <a:ext cx="128376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303</xdr:row>
      <xdr:rowOff>56880</xdr:rowOff>
    </xdr:from>
    <xdr:to>
      <xdr:col>14</xdr:col>
      <xdr:colOff>89280</xdr:colOff>
      <xdr:row>303</xdr:row>
      <xdr:rowOff>75600</xdr:rowOff>
    </xdr:to>
    <xdr:cxnSp>
      <xdr:nvCxnSpPr>
        <xdr:cNvPr id="1227" name="Connecteur droit avec flèche 553"/>
        <xdr:cNvCxnSpPr/>
        <xdr:nvPr/>
      </xdr:nvCxnSpPr>
      <xdr:spPr>
        <a:xfrm>
          <a:off x="16235280" y="60274080"/>
          <a:ext cx="120636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305</xdr:row>
      <xdr:rowOff>66600</xdr:rowOff>
    </xdr:from>
    <xdr:to>
      <xdr:col>14</xdr:col>
      <xdr:colOff>89280</xdr:colOff>
      <xdr:row>307</xdr:row>
      <xdr:rowOff>66960</xdr:rowOff>
    </xdr:to>
    <xdr:cxnSp>
      <xdr:nvCxnSpPr>
        <xdr:cNvPr id="1228" name="Connecteur droit avec flèche 554"/>
        <xdr:cNvCxnSpPr/>
        <xdr:nvPr/>
      </xdr:nvCxnSpPr>
      <xdr:spPr>
        <a:xfrm flipV="1">
          <a:off x="16082640" y="60664680"/>
          <a:ext cx="13590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308</xdr:row>
      <xdr:rowOff>95040</xdr:rowOff>
    </xdr:from>
    <xdr:to>
      <xdr:col>14</xdr:col>
      <xdr:colOff>89280</xdr:colOff>
      <xdr:row>308</xdr:row>
      <xdr:rowOff>95760</xdr:rowOff>
    </xdr:to>
    <xdr:cxnSp>
      <xdr:nvCxnSpPr>
        <xdr:cNvPr id="1229" name="Connecteur droit avec flèche 555"/>
        <xdr:cNvCxnSpPr/>
        <xdr:nvPr/>
      </xdr:nvCxnSpPr>
      <xdr:spPr>
        <a:xfrm>
          <a:off x="16323840" y="6126444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307</xdr:row>
      <xdr:rowOff>28080</xdr:rowOff>
    </xdr:from>
    <xdr:to>
      <xdr:col>14</xdr:col>
      <xdr:colOff>51840</xdr:colOff>
      <xdr:row>307</xdr:row>
      <xdr:rowOff>66960</xdr:rowOff>
    </xdr:to>
    <xdr:cxnSp>
      <xdr:nvCxnSpPr>
        <xdr:cNvPr id="1230" name="Connecteur droit avec flèche 556"/>
        <xdr:cNvCxnSpPr/>
        <xdr:nvPr/>
      </xdr:nvCxnSpPr>
      <xdr:spPr>
        <a:xfrm>
          <a:off x="16132680" y="61007040"/>
          <a:ext cx="1271520" cy="3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301</xdr:row>
      <xdr:rowOff>104760</xdr:rowOff>
    </xdr:from>
    <xdr:to>
      <xdr:col>16</xdr:col>
      <xdr:colOff>204480</xdr:colOff>
      <xdr:row>301</xdr:row>
      <xdr:rowOff>114840</xdr:rowOff>
    </xdr:to>
    <xdr:cxnSp>
      <xdr:nvCxnSpPr>
        <xdr:cNvPr id="1231" name="Connecteur droit avec flèche 557"/>
        <xdr:cNvCxnSpPr/>
        <xdr:nvPr/>
      </xdr:nvCxnSpPr>
      <xdr:spPr>
        <a:xfrm>
          <a:off x="18404640" y="59940720"/>
          <a:ext cx="12085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305</xdr:row>
      <xdr:rowOff>132840</xdr:rowOff>
    </xdr:from>
    <xdr:to>
      <xdr:col>16</xdr:col>
      <xdr:colOff>140760</xdr:colOff>
      <xdr:row>305</xdr:row>
      <xdr:rowOff>133560</xdr:rowOff>
    </xdr:to>
    <xdr:cxnSp>
      <xdr:nvCxnSpPr>
        <xdr:cNvPr id="1232" name="Connecteur droit avec flèche 558"/>
        <xdr:cNvCxnSpPr/>
        <xdr:nvPr/>
      </xdr:nvCxnSpPr>
      <xdr:spPr>
        <a:xfrm>
          <a:off x="18380160" y="607309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303</xdr:row>
      <xdr:rowOff>132840</xdr:rowOff>
    </xdr:from>
    <xdr:to>
      <xdr:col>16</xdr:col>
      <xdr:colOff>241920</xdr:colOff>
      <xdr:row>303</xdr:row>
      <xdr:rowOff>133560</xdr:rowOff>
    </xdr:to>
    <xdr:cxnSp>
      <xdr:nvCxnSpPr>
        <xdr:cNvPr id="1233" name="Connecteur droit avec flèche 559"/>
        <xdr:cNvCxnSpPr/>
        <xdr:nvPr/>
      </xdr:nvCxnSpPr>
      <xdr:spPr>
        <a:xfrm>
          <a:off x="18480960" y="603500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75960</xdr:colOff>
      <xdr:row>307</xdr:row>
      <xdr:rowOff>132840</xdr:rowOff>
    </xdr:from>
    <xdr:to>
      <xdr:col>16</xdr:col>
      <xdr:colOff>216360</xdr:colOff>
      <xdr:row>307</xdr:row>
      <xdr:rowOff>133560</xdr:rowOff>
    </xdr:to>
    <xdr:cxnSp>
      <xdr:nvCxnSpPr>
        <xdr:cNvPr id="1234" name="Connecteur droit avec flèche 560"/>
        <xdr:cNvCxnSpPr/>
        <xdr:nvPr/>
      </xdr:nvCxnSpPr>
      <xdr:spPr>
        <a:xfrm>
          <a:off x="18456120" y="6111180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308</xdr:row>
      <xdr:rowOff>132840</xdr:rowOff>
    </xdr:from>
    <xdr:to>
      <xdr:col>16</xdr:col>
      <xdr:colOff>102600</xdr:colOff>
      <xdr:row>308</xdr:row>
      <xdr:rowOff>133560</xdr:rowOff>
    </xdr:to>
    <xdr:cxnSp>
      <xdr:nvCxnSpPr>
        <xdr:cNvPr id="1235" name="Connecteur droit avec flèche 561"/>
        <xdr:cNvCxnSpPr/>
        <xdr:nvPr/>
      </xdr:nvCxnSpPr>
      <xdr:spPr>
        <a:xfrm>
          <a:off x="18342000" y="61302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</xdr:colOff>
      <xdr:row>300</xdr:row>
      <xdr:rowOff>132840</xdr:rowOff>
    </xdr:from>
    <xdr:to>
      <xdr:col>16</xdr:col>
      <xdr:colOff>165960</xdr:colOff>
      <xdr:row>301</xdr:row>
      <xdr:rowOff>95400</xdr:rowOff>
    </xdr:to>
    <xdr:cxnSp>
      <xdr:nvCxnSpPr>
        <xdr:cNvPr id="1236" name="Connecteur droit avec flèche 562"/>
        <xdr:cNvCxnSpPr/>
        <xdr:nvPr/>
      </xdr:nvCxnSpPr>
      <xdr:spPr>
        <a:xfrm flipV="1">
          <a:off x="18392760" y="59778360"/>
          <a:ext cx="11818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302</xdr:row>
      <xdr:rowOff>142560</xdr:rowOff>
    </xdr:from>
    <xdr:to>
      <xdr:col>16</xdr:col>
      <xdr:colOff>241920</xdr:colOff>
      <xdr:row>303</xdr:row>
      <xdr:rowOff>114120</xdr:rowOff>
    </xdr:to>
    <xdr:cxnSp>
      <xdr:nvCxnSpPr>
        <xdr:cNvPr id="1237" name="Connecteur droit avec flèche 563"/>
        <xdr:cNvCxnSpPr/>
        <xdr:nvPr/>
      </xdr:nvCxnSpPr>
      <xdr:spPr>
        <a:xfrm flipV="1">
          <a:off x="18480960" y="60168960"/>
          <a:ext cx="11696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304</xdr:row>
      <xdr:rowOff>142560</xdr:rowOff>
    </xdr:from>
    <xdr:to>
      <xdr:col>16</xdr:col>
      <xdr:colOff>165600</xdr:colOff>
      <xdr:row>305</xdr:row>
      <xdr:rowOff>114480</xdr:rowOff>
    </xdr:to>
    <xdr:cxnSp>
      <xdr:nvCxnSpPr>
        <xdr:cNvPr id="1238" name="Connecteur droit avec flèche 564"/>
        <xdr:cNvCxnSpPr/>
        <xdr:nvPr/>
      </xdr:nvCxnSpPr>
      <xdr:spPr>
        <a:xfrm flipV="1">
          <a:off x="18366840" y="60550200"/>
          <a:ext cx="12074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50760</xdr:colOff>
      <xdr:row>306</xdr:row>
      <xdr:rowOff>142560</xdr:rowOff>
    </xdr:from>
    <xdr:to>
      <xdr:col>16</xdr:col>
      <xdr:colOff>267480</xdr:colOff>
      <xdr:row>307</xdr:row>
      <xdr:rowOff>105120</xdr:rowOff>
    </xdr:to>
    <xdr:cxnSp>
      <xdr:nvCxnSpPr>
        <xdr:cNvPr id="1239" name="Connecteur droit avec flèche 565"/>
        <xdr:cNvCxnSpPr/>
        <xdr:nvPr/>
      </xdr:nvCxnSpPr>
      <xdr:spPr>
        <a:xfrm flipV="1">
          <a:off x="18430920" y="60931080"/>
          <a:ext cx="1245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318</xdr:row>
      <xdr:rowOff>105120</xdr:rowOff>
    </xdr:from>
    <xdr:to>
      <xdr:col>12</xdr:col>
      <xdr:colOff>204120</xdr:colOff>
      <xdr:row>318</xdr:row>
      <xdr:rowOff>114840</xdr:rowOff>
    </xdr:to>
    <xdr:cxnSp>
      <xdr:nvCxnSpPr>
        <xdr:cNvPr id="1240" name="Connecteur droit avec flèche 566"/>
        <xdr:cNvCxnSpPr/>
        <xdr:nvPr/>
      </xdr:nvCxnSpPr>
      <xdr:spPr>
        <a:xfrm>
          <a:off x="13848120" y="63179640"/>
          <a:ext cx="16524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1396080</xdr:colOff>
      <xdr:row>313</xdr:row>
      <xdr:rowOff>56880</xdr:rowOff>
    </xdr:from>
    <xdr:to>
      <xdr:col>12</xdr:col>
      <xdr:colOff>343440</xdr:colOff>
      <xdr:row>318</xdr:row>
      <xdr:rowOff>95400</xdr:rowOff>
    </xdr:to>
    <xdr:cxnSp>
      <xdr:nvCxnSpPr>
        <xdr:cNvPr id="1241" name="Connecteur droit avec flèche 567"/>
        <xdr:cNvCxnSpPr/>
        <xdr:nvPr/>
      </xdr:nvCxnSpPr>
      <xdr:spPr>
        <a:xfrm flipV="1">
          <a:off x="13924800" y="62178840"/>
          <a:ext cx="1715040" cy="991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317</xdr:row>
      <xdr:rowOff>19080</xdr:rowOff>
    </xdr:from>
    <xdr:to>
      <xdr:col>12</xdr:col>
      <xdr:colOff>127800</xdr:colOff>
      <xdr:row>318</xdr:row>
      <xdr:rowOff>95400</xdr:rowOff>
    </xdr:to>
    <xdr:cxnSp>
      <xdr:nvCxnSpPr>
        <xdr:cNvPr id="1242" name="Connecteur droit avec flèche 568"/>
        <xdr:cNvCxnSpPr/>
        <xdr:nvPr/>
      </xdr:nvCxnSpPr>
      <xdr:spPr>
        <a:xfrm flipV="1">
          <a:off x="13899240" y="62903160"/>
          <a:ext cx="152496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311</xdr:row>
      <xdr:rowOff>18720</xdr:rowOff>
    </xdr:from>
    <xdr:to>
      <xdr:col>14</xdr:col>
      <xdr:colOff>88920</xdr:colOff>
      <xdr:row>313</xdr:row>
      <xdr:rowOff>56880</xdr:rowOff>
    </xdr:to>
    <xdr:cxnSp>
      <xdr:nvCxnSpPr>
        <xdr:cNvPr id="1243" name="Connecteur droit avec flèche 569"/>
        <xdr:cNvCxnSpPr/>
        <xdr:nvPr/>
      </xdr:nvCxnSpPr>
      <xdr:spPr>
        <a:xfrm flipV="1">
          <a:off x="16184160" y="61759800"/>
          <a:ext cx="125712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313</xdr:row>
      <xdr:rowOff>56880</xdr:rowOff>
    </xdr:from>
    <xdr:to>
      <xdr:col>13</xdr:col>
      <xdr:colOff>1004040</xdr:colOff>
      <xdr:row>313</xdr:row>
      <xdr:rowOff>66960</xdr:rowOff>
    </xdr:to>
    <xdr:cxnSp>
      <xdr:nvCxnSpPr>
        <xdr:cNvPr id="1244" name="Connecteur droit avec flèche 570"/>
        <xdr:cNvCxnSpPr/>
        <xdr:nvPr/>
      </xdr:nvCxnSpPr>
      <xdr:spPr>
        <a:xfrm>
          <a:off x="16121160" y="6217884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672480</xdr:colOff>
      <xdr:row>315</xdr:row>
      <xdr:rowOff>56880</xdr:rowOff>
    </xdr:from>
    <xdr:to>
      <xdr:col>13</xdr:col>
      <xdr:colOff>1004400</xdr:colOff>
      <xdr:row>317</xdr:row>
      <xdr:rowOff>57240</xdr:rowOff>
    </xdr:to>
    <xdr:cxnSp>
      <xdr:nvCxnSpPr>
        <xdr:cNvPr id="1245" name="Connecteur droit avec flèche 571"/>
        <xdr:cNvCxnSpPr/>
        <xdr:nvPr/>
      </xdr:nvCxnSpPr>
      <xdr:spPr>
        <a:xfrm flipV="1">
          <a:off x="15968520" y="6256008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939600</xdr:colOff>
      <xdr:row>318</xdr:row>
      <xdr:rowOff>95040</xdr:rowOff>
    </xdr:from>
    <xdr:to>
      <xdr:col>13</xdr:col>
      <xdr:colOff>1016640</xdr:colOff>
      <xdr:row>318</xdr:row>
      <xdr:rowOff>95760</xdr:rowOff>
    </xdr:to>
    <xdr:cxnSp>
      <xdr:nvCxnSpPr>
        <xdr:cNvPr id="1246" name="Connecteur droit avec flèche 572"/>
        <xdr:cNvCxnSpPr/>
        <xdr:nvPr/>
      </xdr:nvCxnSpPr>
      <xdr:spPr>
        <a:xfrm>
          <a:off x="16235640" y="63169560"/>
          <a:ext cx="11052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317</xdr:row>
      <xdr:rowOff>19080</xdr:rowOff>
    </xdr:from>
    <xdr:to>
      <xdr:col>13</xdr:col>
      <xdr:colOff>966240</xdr:colOff>
      <xdr:row>317</xdr:row>
      <xdr:rowOff>37800</xdr:rowOff>
    </xdr:to>
    <xdr:cxnSp>
      <xdr:nvCxnSpPr>
        <xdr:cNvPr id="1247" name="Connecteur droit avec flèche 573"/>
        <xdr:cNvCxnSpPr/>
        <xdr:nvPr/>
      </xdr:nvCxnSpPr>
      <xdr:spPr>
        <a:xfrm>
          <a:off x="16031880" y="62903160"/>
          <a:ext cx="125856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311</xdr:row>
      <xdr:rowOff>95400</xdr:rowOff>
    </xdr:from>
    <xdr:to>
      <xdr:col>16</xdr:col>
      <xdr:colOff>102600</xdr:colOff>
      <xdr:row>311</xdr:row>
      <xdr:rowOff>105120</xdr:rowOff>
    </xdr:to>
    <xdr:cxnSp>
      <xdr:nvCxnSpPr>
        <xdr:cNvPr id="1248" name="Connecteur droit avec flèche 574"/>
        <xdr:cNvCxnSpPr/>
        <xdr:nvPr/>
      </xdr:nvCxnSpPr>
      <xdr:spPr>
        <a:xfrm>
          <a:off x="18329040" y="6183648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315</xdr:row>
      <xdr:rowOff>132840</xdr:rowOff>
    </xdr:from>
    <xdr:to>
      <xdr:col>16</xdr:col>
      <xdr:colOff>27000</xdr:colOff>
      <xdr:row>315</xdr:row>
      <xdr:rowOff>133560</xdr:rowOff>
    </xdr:to>
    <xdr:cxnSp>
      <xdr:nvCxnSpPr>
        <xdr:cNvPr id="1249" name="Connecteur droit avec flèche 575"/>
        <xdr:cNvCxnSpPr/>
        <xdr:nvPr/>
      </xdr:nvCxnSpPr>
      <xdr:spPr>
        <a:xfrm>
          <a:off x="18278640" y="6263604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313</xdr:row>
      <xdr:rowOff>132840</xdr:rowOff>
    </xdr:from>
    <xdr:to>
      <xdr:col>16</xdr:col>
      <xdr:colOff>114840</xdr:colOff>
      <xdr:row>313</xdr:row>
      <xdr:rowOff>133560</xdr:rowOff>
    </xdr:to>
    <xdr:cxnSp>
      <xdr:nvCxnSpPr>
        <xdr:cNvPr id="1250" name="Connecteur droit avec flèche 576"/>
        <xdr:cNvCxnSpPr/>
        <xdr:nvPr/>
      </xdr:nvCxnSpPr>
      <xdr:spPr>
        <a:xfrm>
          <a:off x="18366840" y="6225480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317</xdr:row>
      <xdr:rowOff>114120</xdr:rowOff>
    </xdr:from>
    <xdr:to>
      <xdr:col>16</xdr:col>
      <xdr:colOff>114840</xdr:colOff>
      <xdr:row>317</xdr:row>
      <xdr:rowOff>114840</xdr:rowOff>
    </xdr:to>
    <xdr:cxnSp>
      <xdr:nvCxnSpPr>
        <xdr:cNvPr id="1251" name="Connecteur droit avec flèche 577"/>
        <xdr:cNvCxnSpPr/>
        <xdr:nvPr/>
      </xdr:nvCxnSpPr>
      <xdr:spPr>
        <a:xfrm>
          <a:off x="18354600" y="6299820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875160</xdr:colOff>
      <xdr:row>318</xdr:row>
      <xdr:rowOff>132840</xdr:rowOff>
    </xdr:from>
    <xdr:to>
      <xdr:col>15</xdr:col>
      <xdr:colOff>1004040</xdr:colOff>
      <xdr:row>318</xdr:row>
      <xdr:rowOff>133560</xdr:rowOff>
    </xdr:to>
    <xdr:cxnSp>
      <xdr:nvCxnSpPr>
        <xdr:cNvPr id="1252" name="Connecteur droit avec flèche 578"/>
        <xdr:cNvCxnSpPr/>
        <xdr:nvPr/>
      </xdr:nvCxnSpPr>
      <xdr:spPr>
        <a:xfrm>
          <a:off x="18227160" y="6320736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310</xdr:row>
      <xdr:rowOff>114120</xdr:rowOff>
    </xdr:from>
    <xdr:to>
      <xdr:col>16</xdr:col>
      <xdr:colOff>65160</xdr:colOff>
      <xdr:row>311</xdr:row>
      <xdr:rowOff>75960</xdr:rowOff>
    </xdr:to>
    <xdr:cxnSp>
      <xdr:nvCxnSpPr>
        <xdr:cNvPr id="1253" name="Connecteur droit avec flèche 579"/>
        <xdr:cNvCxnSpPr/>
        <xdr:nvPr/>
      </xdr:nvCxnSpPr>
      <xdr:spPr>
        <a:xfrm flipV="1">
          <a:off x="18291600" y="61664760"/>
          <a:ext cx="118224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312</xdr:row>
      <xdr:rowOff>132840</xdr:rowOff>
    </xdr:from>
    <xdr:to>
      <xdr:col>16</xdr:col>
      <xdr:colOff>114840</xdr:colOff>
      <xdr:row>313</xdr:row>
      <xdr:rowOff>104760</xdr:rowOff>
    </xdr:to>
    <xdr:cxnSp>
      <xdr:nvCxnSpPr>
        <xdr:cNvPr id="1254" name="Connecteur droit avec flèche 580"/>
        <xdr:cNvCxnSpPr/>
        <xdr:nvPr/>
      </xdr:nvCxnSpPr>
      <xdr:spPr>
        <a:xfrm flipV="1">
          <a:off x="18366840" y="62064360"/>
          <a:ext cx="11566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314</xdr:row>
      <xdr:rowOff>132840</xdr:rowOff>
    </xdr:from>
    <xdr:to>
      <xdr:col>16</xdr:col>
      <xdr:colOff>65160</xdr:colOff>
      <xdr:row>315</xdr:row>
      <xdr:rowOff>104400</xdr:rowOff>
    </xdr:to>
    <xdr:cxnSp>
      <xdr:nvCxnSpPr>
        <xdr:cNvPr id="1255" name="Connecteur droit avec flèche 581"/>
        <xdr:cNvCxnSpPr/>
        <xdr:nvPr/>
      </xdr:nvCxnSpPr>
      <xdr:spPr>
        <a:xfrm flipV="1">
          <a:off x="18265680" y="62445240"/>
          <a:ext cx="120816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316</xdr:row>
      <xdr:rowOff>132840</xdr:rowOff>
    </xdr:from>
    <xdr:to>
      <xdr:col>16</xdr:col>
      <xdr:colOff>153720</xdr:colOff>
      <xdr:row>317</xdr:row>
      <xdr:rowOff>95400</xdr:rowOff>
    </xdr:to>
    <xdr:cxnSp>
      <xdr:nvCxnSpPr>
        <xdr:cNvPr id="1256" name="Connecteur droit avec flèche 582"/>
        <xdr:cNvCxnSpPr/>
        <xdr:nvPr/>
      </xdr:nvCxnSpPr>
      <xdr:spPr>
        <a:xfrm flipV="1">
          <a:off x="18329040" y="62826480"/>
          <a:ext cx="12333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320</xdr:row>
      <xdr:rowOff>66600</xdr:rowOff>
    </xdr:from>
    <xdr:to>
      <xdr:col>12</xdr:col>
      <xdr:colOff>178920</xdr:colOff>
      <xdr:row>321</xdr:row>
      <xdr:rowOff>95040</xdr:rowOff>
    </xdr:to>
    <xdr:cxnSp>
      <xdr:nvCxnSpPr>
        <xdr:cNvPr id="1257" name="Connecteur droit avec flèche 583"/>
        <xdr:cNvCxnSpPr/>
        <xdr:nvPr/>
      </xdr:nvCxnSpPr>
      <xdr:spPr>
        <a:xfrm flipV="1">
          <a:off x="13912920" y="63522000"/>
          <a:ext cx="1562400" cy="21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798840</xdr:colOff>
      <xdr:row>321</xdr:row>
      <xdr:rowOff>94680</xdr:rowOff>
    </xdr:from>
    <xdr:to>
      <xdr:col>14</xdr:col>
      <xdr:colOff>140760</xdr:colOff>
      <xdr:row>321</xdr:row>
      <xdr:rowOff>95400</xdr:rowOff>
    </xdr:to>
    <xdr:cxnSp>
      <xdr:nvCxnSpPr>
        <xdr:cNvPr id="1258" name="Connecteur droit avec flèche 584"/>
        <xdr:cNvCxnSpPr/>
        <xdr:nvPr/>
      </xdr:nvCxnSpPr>
      <xdr:spPr>
        <a:xfrm>
          <a:off x="16094880" y="6374088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321</xdr:row>
      <xdr:rowOff>94680</xdr:rowOff>
    </xdr:from>
    <xdr:to>
      <xdr:col>16</xdr:col>
      <xdr:colOff>267480</xdr:colOff>
      <xdr:row>321</xdr:row>
      <xdr:rowOff>95400</xdr:rowOff>
    </xdr:to>
    <xdr:cxnSp>
      <xdr:nvCxnSpPr>
        <xdr:cNvPr id="1259" name="Connecteur droit avec flèche 585"/>
        <xdr:cNvCxnSpPr/>
        <xdr:nvPr/>
      </xdr:nvCxnSpPr>
      <xdr:spPr>
        <a:xfrm>
          <a:off x="18291240" y="63740880"/>
          <a:ext cx="1384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320</xdr:row>
      <xdr:rowOff>95040</xdr:rowOff>
    </xdr:from>
    <xdr:to>
      <xdr:col>16</xdr:col>
      <xdr:colOff>318600</xdr:colOff>
      <xdr:row>320</xdr:row>
      <xdr:rowOff>95760</xdr:rowOff>
    </xdr:to>
    <xdr:cxnSp>
      <xdr:nvCxnSpPr>
        <xdr:cNvPr id="1260" name="Connecteur droit avec flèche 586"/>
        <xdr:cNvCxnSpPr/>
        <xdr:nvPr/>
      </xdr:nvCxnSpPr>
      <xdr:spPr>
        <a:xfrm>
          <a:off x="18341640" y="63550440"/>
          <a:ext cx="1385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320</xdr:row>
      <xdr:rowOff>114480</xdr:rowOff>
    </xdr:from>
    <xdr:to>
      <xdr:col>14</xdr:col>
      <xdr:colOff>26640</xdr:colOff>
      <xdr:row>320</xdr:row>
      <xdr:rowOff>115200</xdr:rowOff>
    </xdr:to>
    <xdr:cxnSp>
      <xdr:nvCxnSpPr>
        <xdr:cNvPr id="1261" name="Connecteur droit avec flèche 587"/>
        <xdr:cNvCxnSpPr/>
        <xdr:nvPr/>
      </xdr:nvCxnSpPr>
      <xdr:spPr>
        <a:xfrm>
          <a:off x="15981480" y="63569880"/>
          <a:ext cx="13975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203</xdr:row>
      <xdr:rowOff>57240</xdr:rowOff>
    </xdr:from>
    <xdr:to>
      <xdr:col>13</xdr:col>
      <xdr:colOff>978480</xdr:colOff>
      <xdr:row>203</xdr:row>
      <xdr:rowOff>76320</xdr:rowOff>
    </xdr:to>
    <xdr:cxnSp>
      <xdr:nvCxnSpPr>
        <xdr:cNvPr id="1262" name="Connecteur droit avec flèche 588"/>
        <xdr:cNvCxnSpPr/>
        <xdr:nvPr/>
      </xdr:nvCxnSpPr>
      <xdr:spPr>
        <a:xfrm>
          <a:off x="16083000" y="41224320"/>
          <a:ext cx="121968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208</xdr:row>
      <xdr:rowOff>37440</xdr:rowOff>
    </xdr:from>
    <xdr:to>
      <xdr:col>13</xdr:col>
      <xdr:colOff>991080</xdr:colOff>
      <xdr:row>208</xdr:row>
      <xdr:rowOff>66960</xdr:rowOff>
    </xdr:to>
    <xdr:cxnSp>
      <xdr:nvCxnSpPr>
        <xdr:cNvPr id="1263" name="Connecteur droit avec flèche 589"/>
        <xdr:cNvCxnSpPr/>
        <xdr:nvPr/>
      </xdr:nvCxnSpPr>
      <xdr:spPr>
        <a:xfrm>
          <a:off x="16197480" y="42157080"/>
          <a:ext cx="111780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697680</xdr:colOff>
      <xdr:row>217</xdr:row>
      <xdr:rowOff>28080</xdr:rowOff>
    </xdr:from>
    <xdr:to>
      <xdr:col>13</xdr:col>
      <xdr:colOff>941040</xdr:colOff>
      <xdr:row>217</xdr:row>
      <xdr:rowOff>66960</xdr:rowOff>
    </xdr:to>
    <xdr:cxnSp>
      <xdr:nvCxnSpPr>
        <xdr:cNvPr id="1264" name="Connecteur droit avec flèche 590"/>
        <xdr:cNvCxnSpPr/>
        <xdr:nvPr/>
      </xdr:nvCxnSpPr>
      <xdr:spPr>
        <a:xfrm>
          <a:off x="15993720" y="43862040"/>
          <a:ext cx="1271520" cy="3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257</xdr:row>
      <xdr:rowOff>28080</xdr:rowOff>
    </xdr:from>
    <xdr:to>
      <xdr:col>14</xdr:col>
      <xdr:colOff>204120</xdr:colOff>
      <xdr:row>257</xdr:row>
      <xdr:rowOff>67320</xdr:rowOff>
    </xdr:to>
    <xdr:cxnSp>
      <xdr:nvCxnSpPr>
        <xdr:cNvPr id="1265" name="Connecteur droit avec flèche 591"/>
        <xdr:cNvCxnSpPr/>
        <xdr:nvPr/>
      </xdr:nvCxnSpPr>
      <xdr:spPr>
        <a:xfrm>
          <a:off x="16285680" y="51482160"/>
          <a:ext cx="1270800" cy="3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1333440</xdr:colOff>
      <xdr:row>23</xdr:row>
      <xdr:rowOff>0</xdr:rowOff>
    </xdr:from>
    <xdr:to>
      <xdr:col>9</xdr:col>
      <xdr:colOff>1143000</xdr:colOff>
      <xdr:row>34</xdr:row>
      <xdr:rowOff>75960</xdr:rowOff>
    </xdr:to>
    <xdr:cxnSp>
      <xdr:nvCxnSpPr>
        <xdr:cNvPr id="1266" name="Connecteur droit avec flèche 592"/>
        <xdr:cNvCxnSpPr/>
        <xdr:nvPr/>
      </xdr:nvCxnSpPr>
      <xdr:spPr>
        <a:xfrm>
          <a:off x="11183400" y="6877080"/>
          <a:ext cx="1244520" cy="21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27</xdr:row>
      <xdr:rowOff>114120</xdr:rowOff>
    </xdr:from>
    <xdr:to>
      <xdr:col>12</xdr:col>
      <xdr:colOff>293040</xdr:colOff>
      <xdr:row>34</xdr:row>
      <xdr:rowOff>114480</xdr:rowOff>
    </xdr:to>
    <xdr:cxnSp>
      <xdr:nvCxnSpPr>
        <xdr:cNvPr id="1267" name="Connecteur droit avec flèche 593"/>
        <xdr:cNvCxnSpPr/>
        <xdr:nvPr/>
      </xdr:nvCxnSpPr>
      <xdr:spPr>
        <a:xfrm flipV="1">
          <a:off x="13810680" y="7753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1294200</xdr:colOff>
      <xdr:row>31</xdr:row>
      <xdr:rowOff>95040</xdr:rowOff>
    </xdr:from>
    <xdr:to>
      <xdr:col>12</xdr:col>
      <xdr:colOff>64440</xdr:colOff>
      <xdr:row>34</xdr:row>
      <xdr:rowOff>114120</xdr:rowOff>
    </xdr:to>
    <xdr:cxnSp>
      <xdr:nvCxnSpPr>
        <xdr:cNvPr id="1268" name="Connecteur droit avec flèche 594"/>
        <xdr:cNvCxnSpPr/>
        <xdr:nvPr/>
      </xdr:nvCxnSpPr>
      <xdr:spPr>
        <a:xfrm flipV="1">
          <a:off x="13822920" y="8496000"/>
          <a:ext cx="1537920" cy="591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32</xdr:row>
      <xdr:rowOff>94680</xdr:rowOff>
    </xdr:from>
    <xdr:to>
      <xdr:col>12</xdr:col>
      <xdr:colOff>255240</xdr:colOff>
      <xdr:row>34</xdr:row>
      <xdr:rowOff>151920</xdr:rowOff>
    </xdr:to>
    <xdr:cxnSp>
      <xdr:nvCxnSpPr>
        <xdr:cNvPr id="1269" name="Connecteur droit avec flèche 595"/>
        <xdr:cNvCxnSpPr/>
        <xdr:nvPr/>
      </xdr:nvCxnSpPr>
      <xdr:spPr>
        <a:xfrm flipV="1">
          <a:off x="13861800" y="8686080"/>
          <a:ext cx="168984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34</xdr:row>
      <xdr:rowOff>104400</xdr:rowOff>
    </xdr:from>
    <xdr:to>
      <xdr:col>12</xdr:col>
      <xdr:colOff>115560</xdr:colOff>
      <xdr:row>34</xdr:row>
      <xdr:rowOff>142920</xdr:rowOff>
    </xdr:to>
    <xdr:cxnSp>
      <xdr:nvCxnSpPr>
        <xdr:cNvPr id="1270" name="Connecteur droit avec flèche 596"/>
        <xdr:cNvCxnSpPr/>
        <xdr:nvPr/>
      </xdr:nvCxnSpPr>
      <xdr:spPr>
        <a:xfrm flipV="1">
          <a:off x="13899240" y="9077040"/>
          <a:ext cx="15127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25</xdr:row>
      <xdr:rowOff>66600</xdr:rowOff>
    </xdr:from>
    <xdr:to>
      <xdr:col>14</xdr:col>
      <xdr:colOff>77760</xdr:colOff>
      <xdr:row>27</xdr:row>
      <xdr:rowOff>104760</xdr:rowOff>
    </xdr:to>
    <xdr:cxnSp>
      <xdr:nvCxnSpPr>
        <xdr:cNvPr id="1271" name="Connecteur droit avec flèche 597"/>
        <xdr:cNvCxnSpPr/>
        <xdr:nvPr/>
      </xdr:nvCxnSpPr>
      <xdr:spPr>
        <a:xfrm flipV="1">
          <a:off x="16146360" y="7324560"/>
          <a:ext cx="12837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27</xdr:row>
      <xdr:rowOff>104400</xdr:rowOff>
    </xdr:from>
    <xdr:to>
      <xdr:col>13</xdr:col>
      <xdr:colOff>991080</xdr:colOff>
      <xdr:row>27</xdr:row>
      <xdr:rowOff>114480</xdr:rowOff>
    </xdr:to>
    <xdr:cxnSp>
      <xdr:nvCxnSpPr>
        <xdr:cNvPr id="1272" name="Connecteur droit avec flèche 598"/>
        <xdr:cNvCxnSpPr/>
        <xdr:nvPr/>
      </xdr:nvCxnSpPr>
      <xdr:spPr>
        <a:xfrm>
          <a:off x="16094520" y="7743600"/>
          <a:ext cx="1220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29</xdr:row>
      <xdr:rowOff>104040</xdr:rowOff>
    </xdr:from>
    <xdr:to>
      <xdr:col>13</xdr:col>
      <xdr:colOff>991440</xdr:colOff>
      <xdr:row>31</xdr:row>
      <xdr:rowOff>104760</xdr:rowOff>
    </xdr:to>
    <xdr:cxnSp>
      <xdr:nvCxnSpPr>
        <xdr:cNvPr id="1273" name="Connecteur droit avec flèche 599"/>
        <xdr:cNvCxnSpPr/>
        <xdr:nvPr/>
      </xdr:nvCxnSpPr>
      <xdr:spPr>
        <a:xfrm flipV="1">
          <a:off x="15943320" y="8124120"/>
          <a:ext cx="137232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34</xdr:row>
      <xdr:rowOff>94680</xdr:rowOff>
    </xdr:from>
    <xdr:to>
      <xdr:col>13</xdr:col>
      <xdr:colOff>978480</xdr:colOff>
      <xdr:row>34</xdr:row>
      <xdr:rowOff>104760</xdr:rowOff>
    </xdr:to>
    <xdr:cxnSp>
      <xdr:nvCxnSpPr>
        <xdr:cNvPr id="1274" name="Connecteur droit avec flèche 600"/>
        <xdr:cNvCxnSpPr/>
        <xdr:nvPr/>
      </xdr:nvCxnSpPr>
      <xdr:spPr>
        <a:xfrm>
          <a:off x="16108200" y="9067320"/>
          <a:ext cx="11944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912960</xdr:colOff>
      <xdr:row>32</xdr:row>
      <xdr:rowOff>95040</xdr:rowOff>
    </xdr:from>
    <xdr:to>
      <xdr:col>13</xdr:col>
      <xdr:colOff>991080</xdr:colOff>
      <xdr:row>32</xdr:row>
      <xdr:rowOff>95760</xdr:rowOff>
    </xdr:to>
    <xdr:cxnSp>
      <xdr:nvCxnSpPr>
        <xdr:cNvPr id="1275" name="Connecteur droit avec flèche 601"/>
        <xdr:cNvCxnSpPr/>
        <xdr:nvPr/>
      </xdr:nvCxnSpPr>
      <xdr:spPr>
        <a:xfrm>
          <a:off x="16209000" y="8686440"/>
          <a:ext cx="1106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31</xdr:row>
      <xdr:rowOff>75600</xdr:rowOff>
    </xdr:from>
    <xdr:to>
      <xdr:col>13</xdr:col>
      <xdr:colOff>953280</xdr:colOff>
      <xdr:row>31</xdr:row>
      <xdr:rowOff>105120</xdr:rowOff>
    </xdr:to>
    <xdr:cxnSp>
      <xdr:nvCxnSpPr>
        <xdr:cNvPr id="1276" name="Connecteur droit avec flèche 602"/>
        <xdr:cNvCxnSpPr/>
        <xdr:nvPr/>
      </xdr:nvCxnSpPr>
      <xdr:spPr>
        <a:xfrm>
          <a:off x="16006680" y="8476560"/>
          <a:ext cx="127080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33</xdr:row>
      <xdr:rowOff>141840</xdr:rowOff>
    </xdr:from>
    <xdr:to>
      <xdr:col>13</xdr:col>
      <xdr:colOff>1016280</xdr:colOff>
      <xdr:row>34</xdr:row>
      <xdr:rowOff>94680</xdr:rowOff>
    </xdr:to>
    <xdr:cxnSp>
      <xdr:nvCxnSpPr>
        <xdr:cNvPr id="1277" name="Connecteur droit avec flèche 603"/>
        <xdr:cNvCxnSpPr/>
        <xdr:nvPr/>
      </xdr:nvCxnSpPr>
      <xdr:spPr>
        <a:xfrm flipV="1">
          <a:off x="16108200" y="8924040"/>
          <a:ext cx="12322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25</xdr:row>
      <xdr:rowOff>66600</xdr:rowOff>
    </xdr:from>
    <xdr:to>
      <xdr:col>16</xdr:col>
      <xdr:colOff>102600</xdr:colOff>
      <xdr:row>25</xdr:row>
      <xdr:rowOff>95400</xdr:rowOff>
    </xdr:to>
    <xdr:cxnSp>
      <xdr:nvCxnSpPr>
        <xdr:cNvPr id="1278" name="Connecteur droit avec flèche 604"/>
        <xdr:cNvCxnSpPr/>
        <xdr:nvPr/>
      </xdr:nvCxnSpPr>
      <xdr:spPr>
        <a:xfrm>
          <a:off x="18316800" y="7324560"/>
          <a:ext cx="11944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29</xdr:row>
      <xdr:rowOff>95040</xdr:rowOff>
    </xdr:from>
    <xdr:to>
      <xdr:col>16</xdr:col>
      <xdr:colOff>14040</xdr:colOff>
      <xdr:row>29</xdr:row>
      <xdr:rowOff>95760</xdr:rowOff>
    </xdr:to>
    <xdr:cxnSp>
      <xdr:nvCxnSpPr>
        <xdr:cNvPr id="1279" name="Connecteur droit avec flèche 605"/>
        <xdr:cNvCxnSpPr/>
        <xdr:nvPr/>
      </xdr:nvCxnSpPr>
      <xdr:spPr>
        <a:xfrm>
          <a:off x="18278640" y="8115120"/>
          <a:ext cx="11440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27</xdr:row>
      <xdr:rowOff>94680</xdr:rowOff>
    </xdr:from>
    <xdr:to>
      <xdr:col>16</xdr:col>
      <xdr:colOff>114840</xdr:colOff>
      <xdr:row>27</xdr:row>
      <xdr:rowOff>95400</xdr:rowOff>
    </xdr:to>
    <xdr:cxnSp>
      <xdr:nvCxnSpPr>
        <xdr:cNvPr id="1280" name="Connecteur droit avec flèche 606"/>
        <xdr:cNvCxnSpPr/>
        <xdr:nvPr/>
      </xdr:nvCxnSpPr>
      <xdr:spPr>
        <a:xfrm>
          <a:off x="18366840" y="773388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31</xdr:row>
      <xdr:rowOff>95040</xdr:rowOff>
    </xdr:from>
    <xdr:to>
      <xdr:col>16</xdr:col>
      <xdr:colOff>114840</xdr:colOff>
      <xdr:row>31</xdr:row>
      <xdr:rowOff>95760</xdr:rowOff>
    </xdr:to>
    <xdr:cxnSp>
      <xdr:nvCxnSpPr>
        <xdr:cNvPr id="1281" name="Connecteur droit avec flèche 607"/>
        <xdr:cNvCxnSpPr/>
        <xdr:nvPr/>
      </xdr:nvCxnSpPr>
      <xdr:spPr>
        <a:xfrm>
          <a:off x="18341640" y="849600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33</xdr:row>
      <xdr:rowOff>94680</xdr:rowOff>
    </xdr:from>
    <xdr:to>
      <xdr:col>16</xdr:col>
      <xdr:colOff>39240</xdr:colOff>
      <xdr:row>33</xdr:row>
      <xdr:rowOff>95400</xdr:rowOff>
    </xdr:to>
    <xdr:cxnSp>
      <xdr:nvCxnSpPr>
        <xdr:cNvPr id="1282" name="Connecteur droit avec flèche 608"/>
        <xdr:cNvCxnSpPr/>
        <xdr:nvPr/>
      </xdr:nvCxnSpPr>
      <xdr:spPr>
        <a:xfrm>
          <a:off x="18278280" y="88768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34</xdr:row>
      <xdr:rowOff>94680</xdr:rowOff>
    </xdr:from>
    <xdr:to>
      <xdr:col>16</xdr:col>
      <xdr:colOff>14040</xdr:colOff>
      <xdr:row>34</xdr:row>
      <xdr:rowOff>95400</xdr:rowOff>
    </xdr:to>
    <xdr:cxnSp>
      <xdr:nvCxnSpPr>
        <xdr:cNvPr id="1283" name="Connecteur droit avec flèche 609"/>
        <xdr:cNvCxnSpPr/>
        <xdr:nvPr/>
      </xdr:nvCxnSpPr>
      <xdr:spPr>
        <a:xfrm>
          <a:off x="18278640" y="9067320"/>
          <a:ext cx="11440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875160</xdr:colOff>
      <xdr:row>32</xdr:row>
      <xdr:rowOff>95040</xdr:rowOff>
    </xdr:from>
    <xdr:to>
      <xdr:col>15</xdr:col>
      <xdr:colOff>1004040</xdr:colOff>
      <xdr:row>32</xdr:row>
      <xdr:rowOff>95760</xdr:rowOff>
    </xdr:to>
    <xdr:cxnSp>
      <xdr:nvCxnSpPr>
        <xdr:cNvPr id="1284" name="Connecteur droit avec flèche 610"/>
        <xdr:cNvCxnSpPr/>
        <xdr:nvPr/>
      </xdr:nvCxnSpPr>
      <xdr:spPr>
        <a:xfrm>
          <a:off x="18227160" y="86864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24</xdr:row>
      <xdr:rowOff>94680</xdr:rowOff>
    </xdr:from>
    <xdr:to>
      <xdr:col>16</xdr:col>
      <xdr:colOff>65160</xdr:colOff>
      <xdr:row>25</xdr:row>
      <xdr:rowOff>56880</xdr:rowOff>
    </xdr:to>
    <xdr:cxnSp>
      <xdr:nvCxnSpPr>
        <xdr:cNvPr id="1285" name="Connecteur droit avec flèche 611"/>
        <xdr:cNvCxnSpPr/>
        <xdr:nvPr/>
      </xdr:nvCxnSpPr>
      <xdr:spPr>
        <a:xfrm flipV="1">
          <a:off x="18316800" y="7162200"/>
          <a:ext cx="115704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26</xdr:row>
      <xdr:rowOff>104760</xdr:rowOff>
    </xdr:from>
    <xdr:to>
      <xdr:col>16</xdr:col>
      <xdr:colOff>114840</xdr:colOff>
      <xdr:row>27</xdr:row>
      <xdr:rowOff>75600</xdr:rowOff>
    </xdr:to>
    <xdr:cxnSp>
      <xdr:nvCxnSpPr>
        <xdr:cNvPr id="1286" name="Connecteur droit avec flèche 612"/>
        <xdr:cNvCxnSpPr/>
        <xdr:nvPr/>
      </xdr:nvCxnSpPr>
      <xdr:spPr>
        <a:xfrm flipV="1">
          <a:off x="18366840" y="7553160"/>
          <a:ext cx="115668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28</xdr:row>
      <xdr:rowOff>104040</xdr:rowOff>
    </xdr:from>
    <xdr:to>
      <xdr:col>16</xdr:col>
      <xdr:colOff>51840</xdr:colOff>
      <xdr:row>29</xdr:row>
      <xdr:rowOff>75600</xdr:rowOff>
    </xdr:to>
    <xdr:cxnSp>
      <xdr:nvCxnSpPr>
        <xdr:cNvPr id="1287" name="Connecteur droit avec flèche 613"/>
        <xdr:cNvCxnSpPr/>
        <xdr:nvPr/>
      </xdr:nvCxnSpPr>
      <xdr:spPr>
        <a:xfrm flipV="1">
          <a:off x="18253080" y="7933680"/>
          <a:ext cx="12074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30</xdr:row>
      <xdr:rowOff>104400</xdr:rowOff>
    </xdr:from>
    <xdr:to>
      <xdr:col>16</xdr:col>
      <xdr:colOff>153720</xdr:colOff>
      <xdr:row>31</xdr:row>
      <xdr:rowOff>66600</xdr:rowOff>
    </xdr:to>
    <xdr:cxnSp>
      <xdr:nvCxnSpPr>
        <xdr:cNvPr id="1288" name="Connecteur droit avec flèche 614"/>
        <xdr:cNvCxnSpPr/>
        <xdr:nvPr/>
      </xdr:nvCxnSpPr>
      <xdr:spPr>
        <a:xfrm flipV="1">
          <a:off x="18329040" y="8314920"/>
          <a:ext cx="123336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118</xdr:row>
      <xdr:rowOff>114120</xdr:rowOff>
    </xdr:from>
    <xdr:to>
      <xdr:col>11</xdr:col>
      <xdr:colOff>941040</xdr:colOff>
      <xdr:row>118</xdr:row>
      <xdr:rowOff>114840</xdr:rowOff>
    </xdr:to>
    <xdr:cxnSp>
      <xdr:nvCxnSpPr>
        <xdr:cNvPr id="1289" name="Connecteur droit avec flèche 615"/>
        <xdr:cNvCxnSpPr/>
        <xdr:nvPr/>
      </xdr:nvCxnSpPr>
      <xdr:spPr>
        <a:xfrm>
          <a:off x="13811040" y="2508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111</xdr:row>
      <xdr:rowOff>104040</xdr:rowOff>
    </xdr:from>
    <xdr:to>
      <xdr:col>12</xdr:col>
      <xdr:colOff>331560</xdr:colOff>
      <xdr:row>118</xdr:row>
      <xdr:rowOff>94680</xdr:rowOff>
    </xdr:to>
    <xdr:cxnSp>
      <xdr:nvCxnSpPr>
        <xdr:cNvPr id="1290" name="Connecteur droit avec flèche 616"/>
        <xdr:cNvCxnSpPr/>
        <xdr:nvPr/>
      </xdr:nvCxnSpPr>
      <xdr:spPr>
        <a:xfrm flipV="1">
          <a:off x="13848120" y="23745240"/>
          <a:ext cx="177984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115</xdr:row>
      <xdr:rowOff>66600</xdr:rowOff>
    </xdr:from>
    <xdr:to>
      <xdr:col>12</xdr:col>
      <xdr:colOff>102600</xdr:colOff>
      <xdr:row>118</xdr:row>
      <xdr:rowOff>95040</xdr:rowOff>
    </xdr:to>
    <xdr:cxnSp>
      <xdr:nvCxnSpPr>
        <xdr:cNvPr id="1291" name="Connecteur droit avec flèche 617"/>
        <xdr:cNvCxnSpPr/>
        <xdr:nvPr/>
      </xdr:nvCxnSpPr>
      <xdr:spPr>
        <a:xfrm flipV="1">
          <a:off x="13861800" y="24469560"/>
          <a:ext cx="1537200" cy="60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116</xdr:row>
      <xdr:rowOff>75600</xdr:rowOff>
    </xdr:from>
    <xdr:to>
      <xdr:col>12</xdr:col>
      <xdr:colOff>293400</xdr:colOff>
      <xdr:row>118</xdr:row>
      <xdr:rowOff>133200</xdr:rowOff>
    </xdr:to>
    <xdr:cxnSp>
      <xdr:nvCxnSpPr>
        <xdr:cNvPr id="1292" name="Connecteur droit avec flèche 618"/>
        <xdr:cNvCxnSpPr/>
        <xdr:nvPr/>
      </xdr:nvCxnSpPr>
      <xdr:spPr>
        <a:xfrm flipV="1">
          <a:off x="13899240" y="24669000"/>
          <a:ext cx="169056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118</xdr:row>
      <xdr:rowOff>94680</xdr:rowOff>
    </xdr:from>
    <xdr:to>
      <xdr:col>12</xdr:col>
      <xdr:colOff>140760</xdr:colOff>
      <xdr:row>118</xdr:row>
      <xdr:rowOff>133200</xdr:rowOff>
    </xdr:to>
    <xdr:cxnSp>
      <xdr:nvCxnSpPr>
        <xdr:cNvPr id="1293" name="Connecteur droit avec flèche 619"/>
        <xdr:cNvCxnSpPr/>
        <xdr:nvPr/>
      </xdr:nvCxnSpPr>
      <xdr:spPr>
        <a:xfrm flipV="1">
          <a:off x="13912920" y="25069320"/>
          <a:ext cx="15242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109</xdr:row>
      <xdr:rowOff>56880</xdr:rowOff>
    </xdr:from>
    <xdr:to>
      <xdr:col>14</xdr:col>
      <xdr:colOff>102240</xdr:colOff>
      <xdr:row>111</xdr:row>
      <xdr:rowOff>95040</xdr:rowOff>
    </xdr:to>
    <xdr:cxnSp>
      <xdr:nvCxnSpPr>
        <xdr:cNvPr id="1294" name="Connecteur droit avec flèche 620"/>
        <xdr:cNvCxnSpPr/>
        <xdr:nvPr/>
      </xdr:nvCxnSpPr>
      <xdr:spPr>
        <a:xfrm flipV="1">
          <a:off x="16184160" y="23316840"/>
          <a:ext cx="127044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111</xdr:row>
      <xdr:rowOff>94680</xdr:rowOff>
    </xdr:from>
    <xdr:to>
      <xdr:col>13</xdr:col>
      <xdr:colOff>1015920</xdr:colOff>
      <xdr:row>111</xdr:row>
      <xdr:rowOff>104760</xdr:rowOff>
    </xdr:to>
    <xdr:cxnSp>
      <xdr:nvCxnSpPr>
        <xdr:cNvPr id="1295" name="Connecteur droit avec flèche 621"/>
        <xdr:cNvCxnSpPr/>
        <xdr:nvPr/>
      </xdr:nvCxnSpPr>
      <xdr:spPr>
        <a:xfrm>
          <a:off x="16132680" y="23735880"/>
          <a:ext cx="1207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113</xdr:row>
      <xdr:rowOff>95040</xdr:rowOff>
    </xdr:from>
    <xdr:to>
      <xdr:col>13</xdr:col>
      <xdr:colOff>1016640</xdr:colOff>
      <xdr:row>115</xdr:row>
      <xdr:rowOff>95400</xdr:rowOff>
    </xdr:to>
    <xdr:cxnSp>
      <xdr:nvCxnSpPr>
        <xdr:cNvPr id="1296" name="Connecteur droit avec flèche 622"/>
        <xdr:cNvCxnSpPr/>
        <xdr:nvPr/>
      </xdr:nvCxnSpPr>
      <xdr:spPr>
        <a:xfrm flipV="1">
          <a:off x="15981480" y="24117120"/>
          <a:ext cx="13593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118</xdr:row>
      <xdr:rowOff>75600</xdr:rowOff>
    </xdr:from>
    <xdr:to>
      <xdr:col>13</xdr:col>
      <xdr:colOff>990720</xdr:colOff>
      <xdr:row>118</xdr:row>
      <xdr:rowOff>95040</xdr:rowOff>
    </xdr:to>
    <xdr:cxnSp>
      <xdr:nvCxnSpPr>
        <xdr:cNvPr id="1297" name="Connecteur droit avec flèche 623"/>
        <xdr:cNvCxnSpPr/>
        <xdr:nvPr/>
      </xdr:nvCxnSpPr>
      <xdr:spPr>
        <a:xfrm>
          <a:off x="16132680" y="25050240"/>
          <a:ext cx="118224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116</xdr:row>
      <xdr:rowOff>66600</xdr:rowOff>
    </xdr:from>
    <xdr:to>
      <xdr:col>14</xdr:col>
      <xdr:colOff>1080</xdr:colOff>
      <xdr:row>116</xdr:row>
      <xdr:rowOff>95400</xdr:rowOff>
    </xdr:to>
    <xdr:cxnSp>
      <xdr:nvCxnSpPr>
        <xdr:cNvPr id="1298" name="Connecteur droit avec flèche 624"/>
        <xdr:cNvCxnSpPr/>
        <xdr:nvPr/>
      </xdr:nvCxnSpPr>
      <xdr:spPr>
        <a:xfrm>
          <a:off x="16247160" y="24660000"/>
          <a:ext cx="11062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115</xdr:row>
      <xdr:rowOff>57240</xdr:rowOff>
    </xdr:from>
    <xdr:to>
      <xdr:col>13</xdr:col>
      <xdr:colOff>978480</xdr:colOff>
      <xdr:row>115</xdr:row>
      <xdr:rowOff>95760</xdr:rowOff>
    </xdr:to>
    <xdr:cxnSp>
      <xdr:nvCxnSpPr>
        <xdr:cNvPr id="1299" name="Connecteur droit avec flèche 625"/>
        <xdr:cNvCxnSpPr/>
        <xdr:nvPr/>
      </xdr:nvCxnSpPr>
      <xdr:spPr>
        <a:xfrm>
          <a:off x="16031880" y="24460200"/>
          <a:ext cx="127080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117</xdr:row>
      <xdr:rowOff>133200</xdr:rowOff>
    </xdr:from>
    <xdr:to>
      <xdr:col>14</xdr:col>
      <xdr:colOff>26280</xdr:colOff>
      <xdr:row>118</xdr:row>
      <xdr:rowOff>75960</xdr:rowOff>
    </xdr:to>
    <xdr:cxnSp>
      <xdr:nvCxnSpPr>
        <xdr:cNvPr id="1300" name="Connecteur droit avec flèche 626"/>
        <xdr:cNvCxnSpPr/>
        <xdr:nvPr/>
      </xdr:nvCxnSpPr>
      <xdr:spPr>
        <a:xfrm flipV="1">
          <a:off x="16132680" y="24917400"/>
          <a:ext cx="1245960" cy="133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109</xdr:row>
      <xdr:rowOff>56880</xdr:rowOff>
    </xdr:from>
    <xdr:to>
      <xdr:col>16</xdr:col>
      <xdr:colOff>114840</xdr:colOff>
      <xdr:row>109</xdr:row>
      <xdr:rowOff>66960</xdr:rowOff>
    </xdr:to>
    <xdr:cxnSp>
      <xdr:nvCxnSpPr>
        <xdr:cNvPr id="1301" name="Connecteur droit avec flèche 627"/>
        <xdr:cNvCxnSpPr/>
        <xdr:nvPr/>
      </xdr:nvCxnSpPr>
      <xdr:spPr>
        <a:xfrm>
          <a:off x="18341640" y="23316840"/>
          <a:ext cx="11818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113</xdr:row>
      <xdr:rowOff>75600</xdr:rowOff>
    </xdr:from>
    <xdr:to>
      <xdr:col>16</xdr:col>
      <xdr:colOff>52200</xdr:colOff>
      <xdr:row>113</xdr:row>
      <xdr:rowOff>76320</xdr:rowOff>
    </xdr:to>
    <xdr:cxnSp>
      <xdr:nvCxnSpPr>
        <xdr:cNvPr id="1302" name="Connecteur droit avec flèche 628"/>
        <xdr:cNvCxnSpPr/>
        <xdr:nvPr/>
      </xdr:nvCxnSpPr>
      <xdr:spPr>
        <a:xfrm>
          <a:off x="18316440" y="24097680"/>
          <a:ext cx="1144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111</xdr:row>
      <xdr:rowOff>75240</xdr:rowOff>
    </xdr:from>
    <xdr:to>
      <xdr:col>16</xdr:col>
      <xdr:colOff>153720</xdr:colOff>
      <xdr:row>111</xdr:row>
      <xdr:rowOff>75960</xdr:rowOff>
    </xdr:to>
    <xdr:cxnSp>
      <xdr:nvCxnSpPr>
        <xdr:cNvPr id="1303" name="Connecteur droit avec flèche 629"/>
        <xdr:cNvCxnSpPr/>
        <xdr:nvPr/>
      </xdr:nvCxnSpPr>
      <xdr:spPr>
        <a:xfrm>
          <a:off x="18393120" y="237164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115</xdr:row>
      <xdr:rowOff>66600</xdr:rowOff>
    </xdr:from>
    <xdr:to>
      <xdr:col>16</xdr:col>
      <xdr:colOff>140760</xdr:colOff>
      <xdr:row>115</xdr:row>
      <xdr:rowOff>75960</xdr:rowOff>
    </xdr:to>
    <xdr:cxnSp>
      <xdr:nvCxnSpPr>
        <xdr:cNvPr id="1304" name="Connecteur droit avec flèche 630"/>
        <xdr:cNvCxnSpPr/>
        <xdr:nvPr/>
      </xdr:nvCxnSpPr>
      <xdr:spPr>
        <a:xfrm>
          <a:off x="18380160" y="24469560"/>
          <a:ext cx="1169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117</xdr:row>
      <xdr:rowOff>66960</xdr:rowOff>
    </xdr:from>
    <xdr:to>
      <xdr:col>16</xdr:col>
      <xdr:colOff>65160</xdr:colOff>
      <xdr:row>117</xdr:row>
      <xdr:rowOff>75960</xdr:rowOff>
    </xdr:to>
    <xdr:cxnSp>
      <xdr:nvCxnSpPr>
        <xdr:cNvPr id="1305" name="Connecteur droit avec flèche 631"/>
        <xdr:cNvCxnSpPr/>
        <xdr:nvPr/>
      </xdr:nvCxnSpPr>
      <xdr:spPr>
        <a:xfrm>
          <a:off x="18329040" y="24851160"/>
          <a:ext cx="114480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118</xdr:row>
      <xdr:rowOff>75600</xdr:rowOff>
    </xdr:from>
    <xdr:to>
      <xdr:col>16</xdr:col>
      <xdr:colOff>52200</xdr:colOff>
      <xdr:row>118</xdr:row>
      <xdr:rowOff>76320</xdr:rowOff>
    </xdr:to>
    <xdr:cxnSp>
      <xdr:nvCxnSpPr>
        <xdr:cNvPr id="1306" name="Connecteur droit avec flèche 632"/>
        <xdr:cNvCxnSpPr/>
        <xdr:nvPr/>
      </xdr:nvCxnSpPr>
      <xdr:spPr>
        <a:xfrm>
          <a:off x="18316440" y="25050240"/>
          <a:ext cx="1144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116</xdr:row>
      <xdr:rowOff>75600</xdr:rowOff>
    </xdr:from>
    <xdr:to>
      <xdr:col>16</xdr:col>
      <xdr:colOff>14040</xdr:colOff>
      <xdr:row>116</xdr:row>
      <xdr:rowOff>76320</xdr:rowOff>
    </xdr:to>
    <xdr:cxnSp>
      <xdr:nvCxnSpPr>
        <xdr:cNvPr id="1307" name="Connecteur droit avec flèche 633"/>
        <xdr:cNvCxnSpPr/>
        <xdr:nvPr/>
      </xdr:nvCxnSpPr>
      <xdr:spPr>
        <a:xfrm>
          <a:off x="18253440" y="24669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108</xdr:row>
      <xdr:rowOff>66240</xdr:rowOff>
    </xdr:from>
    <xdr:to>
      <xdr:col>16</xdr:col>
      <xdr:colOff>102600</xdr:colOff>
      <xdr:row>109</xdr:row>
      <xdr:rowOff>37800</xdr:rowOff>
    </xdr:to>
    <xdr:cxnSp>
      <xdr:nvCxnSpPr>
        <xdr:cNvPr id="1308" name="Connecteur droit avec flèche 634"/>
        <xdr:cNvCxnSpPr/>
        <xdr:nvPr/>
      </xdr:nvCxnSpPr>
      <xdr:spPr>
        <a:xfrm flipV="1">
          <a:off x="18329040" y="2313576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110</xdr:row>
      <xdr:rowOff>95040</xdr:rowOff>
    </xdr:from>
    <xdr:to>
      <xdr:col>16</xdr:col>
      <xdr:colOff>153720</xdr:colOff>
      <xdr:row>111</xdr:row>
      <xdr:rowOff>57240</xdr:rowOff>
    </xdr:to>
    <xdr:cxnSp>
      <xdr:nvCxnSpPr>
        <xdr:cNvPr id="1309" name="Connecteur droit avec flèche 635"/>
        <xdr:cNvCxnSpPr/>
        <xdr:nvPr/>
      </xdr:nvCxnSpPr>
      <xdr:spPr>
        <a:xfrm flipV="1">
          <a:off x="18393120" y="2354544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112</xdr:row>
      <xdr:rowOff>94680</xdr:rowOff>
    </xdr:from>
    <xdr:to>
      <xdr:col>16</xdr:col>
      <xdr:colOff>76680</xdr:colOff>
      <xdr:row>113</xdr:row>
      <xdr:rowOff>57240</xdr:rowOff>
    </xdr:to>
    <xdr:cxnSp>
      <xdr:nvCxnSpPr>
        <xdr:cNvPr id="1310" name="Connecteur droit avec flèche 636"/>
        <xdr:cNvCxnSpPr/>
        <xdr:nvPr/>
      </xdr:nvCxnSpPr>
      <xdr:spPr>
        <a:xfrm flipV="1">
          <a:off x="18278280" y="23926320"/>
          <a:ext cx="12070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114</xdr:row>
      <xdr:rowOff>94680</xdr:rowOff>
    </xdr:from>
    <xdr:to>
      <xdr:col>16</xdr:col>
      <xdr:colOff>178920</xdr:colOff>
      <xdr:row>115</xdr:row>
      <xdr:rowOff>56880</xdr:rowOff>
    </xdr:to>
    <xdr:cxnSp>
      <xdr:nvCxnSpPr>
        <xdr:cNvPr id="1311" name="Connecteur droit avec flèche 637"/>
        <xdr:cNvCxnSpPr/>
        <xdr:nvPr/>
      </xdr:nvCxnSpPr>
      <xdr:spPr>
        <a:xfrm flipV="1">
          <a:off x="18341640" y="24307200"/>
          <a:ext cx="124596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1333800</xdr:colOff>
      <xdr:row>106</xdr:row>
      <xdr:rowOff>151920</xdr:rowOff>
    </xdr:from>
    <xdr:to>
      <xdr:col>9</xdr:col>
      <xdr:colOff>1220040</xdr:colOff>
      <xdr:row>118</xdr:row>
      <xdr:rowOff>95040</xdr:rowOff>
    </xdr:to>
    <xdr:cxnSp>
      <xdr:nvCxnSpPr>
        <xdr:cNvPr id="1312" name="Connecteur droit avec flèche 638"/>
        <xdr:cNvCxnSpPr/>
        <xdr:nvPr/>
      </xdr:nvCxnSpPr>
      <xdr:spPr>
        <a:xfrm>
          <a:off x="11183760" y="22840560"/>
          <a:ext cx="1321200" cy="22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198</xdr:row>
      <xdr:rowOff>66240</xdr:rowOff>
    </xdr:from>
    <xdr:to>
      <xdr:col>12</xdr:col>
      <xdr:colOff>204120</xdr:colOff>
      <xdr:row>198</xdr:row>
      <xdr:rowOff>95040</xdr:rowOff>
    </xdr:to>
    <xdr:cxnSp>
      <xdr:nvCxnSpPr>
        <xdr:cNvPr id="1313" name="Connecteur droit avec flèche 639"/>
        <xdr:cNvCxnSpPr/>
        <xdr:nvPr/>
      </xdr:nvCxnSpPr>
      <xdr:spPr>
        <a:xfrm flipV="1">
          <a:off x="13950360" y="40280760"/>
          <a:ext cx="155016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193</xdr:row>
      <xdr:rowOff>9720</xdr:rowOff>
    </xdr:from>
    <xdr:to>
      <xdr:col>12</xdr:col>
      <xdr:colOff>293400</xdr:colOff>
      <xdr:row>198</xdr:row>
      <xdr:rowOff>95400</xdr:rowOff>
    </xdr:to>
    <xdr:cxnSp>
      <xdr:nvCxnSpPr>
        <xdr:cNvPr id="1314" name="Connecteur droit avec flèche 640"/>
        <xdr:cNvCxnSpPr/>
        <xdr:nvPr/>
      </xdr:nvCxnSpPr>
      <xdr:spPr>
        <a:xfrm flipV="1">
          <a:off x="13975560" y="39271680"/>
          <a:ext cx="1614240" cy="1038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197</xdr:row>
      <xdr:rowOff>56520</xdr:rowOff>
    </xdr:from>
    <xdr:to>
      <xdr:col>12</xdr:col>
      <xdr:colOff>89280</xdr:colOff>
      <xdr:row>198</xdr:row>
      <xdr:rowOff>95040</xdr:rowOff>
    </xdr:to>
    <xdr:cxnSp>
      <xdr:nvCxnSpPr>
        <xdr:cNvPr id="1315" name="Connecteur droit avec flèche 641"/>
        <xdr:cNvCxnSpPr/>
        <xdr:nvPr/>
      </xdr:nvCxnSpPr>
      <xdr:spPr>
        <a:xfrm flipV="1">
          <a:off x="13950360" y="40080600"/>
          <a:ext cx="1435320" cy="229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190</xdr:row>
      <xdr:rowOff>142560</xdr:rowOff>
    </xdr:from>
    <xdr:to>
      <xdr:col>14</xdr:col>
      <xdr:colOff>77760</xdr:colOff>
      <xdr:row>192</xdr:row>
      <xdr:rowOff>190440</xdr:rowOff>
    </xdr:to>
    <xdr:cxnSp>
      <xdr:nvCxnSpPr>
        <xdr:cNvPr id="1316" name="Connecteur droit avec flèche 642"/>
        <xdr:cNvCxnSpPr/>
        <xdr:nvPr/>
      </xdr:nvCxnSpPr>
      <xdr:spPr>
        <a:xfrm flipV="1">
          <a:off x="16146360" y="38833200"/>
          <a:ext cx="128376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195</xdr:row>
      <xdr:rowOff>-360</xdr:rowOff>
    </xdr:from>
    <xdr:to>
      <xdr:col>13</xdr:col>
      <xdr:colOff>991440</xdr:colOff>
      <xdr:row>196</xdr:row>
      <xdr:rowOff>190440</xdr:rowOff>
    </xdr:to>
    <xdr:cxnSp>
      <xdr:nvCxnSpPr>
        <xdr:cNvPr id="1317" name="Connecteur droit avec flèche 643"/>
        <xdr:cNvCxnSpPr/>
        <xdr:nvPr/>
      </xdr:nvCxnSpPr>
      <xdr:spPr>
        <a:xfrm flipV="1">
          <a:off x="15943320" y="39642840"/>
          <a:ext cx="137232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196</xdr:row>
      <xdr:rowOff>152280</xdr:rowOff>
    </xdr:from>
    <xdr:to>
      <xdr:col>13</xdr:col>
      <xdr:colOff>941040</xdr:colOff>
      <xdr:row>196</xdr:row>
      <xdr:rowOff>171360</xdr:rowOff>
    </xdr:to>
    <xdr:cxnSp>
      <xdr:nvCxnSpPr>
        <xdr:cNvPr id="1318" name="Connecteur droit avec flèche 644"/>
        <xdr:cNvCxnSpPr/>
        <xdr:nvPr/>
      </xdr:nvCxnSpPr>
      <xdr:spPr>
        <a:xfrm>
          <a:off x="16019640" y="39985920"/>
          <a:ext cx="12456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191</xdr:row>
      <xdr:rowOff>27720</xdr:rowOff>
    </xdr:from>
    <xdr:to>
      <xdr:col>16</xdr:col>
      <xdr:colOff>76680</xdr:colOff>
      <xdr:row>191</xdr:row>
      <xdr:rowOff>57240</xdr:rowOff>
    </xdr:to>
    <xdr:cxnSp>
      <xdr:nvCxnSpPr>
        <xdr:cNvPr id="1319" name="Connecteur droit avec flèche 645"/>
        <xdr:cNvCxnSpPr/>
        <xdr:nvPr/>
      </xdr:nvCxnSpPr>
      <xdr:spPr>
        <a:xfrm>
          <a:off x="18316440" y="38908800"/>
          <a:ext cx="116892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195</xdr:row>
      <xdr:rowOff>66600</xdr:rowOff>
    </xdr:from>
    <xdr:to>
      <xdr:col>16</xdr:col>
      <xdr:colOff>14040</xdr:colOff>
      <xdr:row>195</xdr:row>
      <xdr:rowOff>67320</xdr:rowOff>
    </xdr:to>
    <xdr:cxnSp>
      <xdr:nvCxnSpPr>
        <xdr:cNvPr id="1320" name="Connecteur droit avec flèche 646"/>
        <xdr:cNvCxnSpPr/>
        <xdr:nvPr/>
      </xdr:nvCxnSpPr>
      <xdr:spPr>
        <a:xfrm>
          <a:off x="18240480" y="397098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193</xdr:row>
      <xdr:rowOff>66600</xdr:rowOff>
    </xdr:from>
    <xdr:to>
      <xdr:col>16</xdr:col>
      <xdr:colOff>114840</xdr:colOff>
      <xdr:row>193</xdr:row>
      <xdr:rowOff>67320</xdr:rowOff>
    </xdr:to>
    <xdr:cxnSp>
      <xdr:nvCxnSpPr>
        <xdr:cNvPr id="1321" name="Connecteur droit avec flèche 647"/>
        <xdr:cNvCxnSpPr/>
        <xdr:nvPr/>
      </xdr:nvCxnSpPr>
      <xdr:spPr>
        <a:xfrm>
          <a:off x="18341640" y="3932856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197</xdr:row>
      <xdr:rowOff>56880</xdr:rowOff>
    </xdr:from>
    <xdr:to>
      <xdr:col>16</xdr:col>
      <xdr:colOff>102600</xdr:colOff>
      <xdr:row>197</xdr:row>
      <xdr:rowOff>57600</xdr:rowOff>
    </xdr:to>
    <xdr:cxnSp>
      <xdr:nvCxnSpPr>
        <xdr:cNvPr id="1322" name="Connecteur droit avec flèche 648"/>
        <xdr:cNvCxnSpPr/>
        <xdr:nvPr/>
      </xdr:nvCxnSpPr>
      <xdr:spPr>
        <a:xfrm>
          <a:off x="18342000" y="400809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863280</xdr:colOff>
      <xdr:row>198</xdr:row>
      <xdr:rowOff>66600</xdr:rowOff>
    </xdr:from>
    <xdr:to>
      <xdr:col>15</xdr:col>
      <xdr:colOff>991080</xdr:colOff>
      <xdr:row>198</xdr:row>
      <xdr:rowOff>67320</xdr:rowOff>
    </xdr:to>
    <xdr:cxnSp>
      <xdr:nvCxnSpPr>
        <xdr:cNvPr id="1323" name="Connecteur droit avec flèche 649"/>
        <xdr:cNvCxnSpPr/>
        <xdr:nvPr/>
      </xdr:nvCxnSpPr>
      <xdr:spPr>
        <a:xfrm>
          <a:off x="18215280" y="4028112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190</xdr:row>
      <xdr:rowOff>56880</xdr:rowOff>
    </xdr:from>
    <xdr:to>
      <xdr:col>16</xdr:col>
      <xdr:colOff>51840</xdr:colOff>
      <xdr:row>191</xdr:row>
      <xdr:rowOff>28080</xdr:rowOff>
    </xdr:to>
    <xdr:cxnSp>
      <xdr:nvCxnSpPr>
        <xdr:cNvPr id="1324" name="Connecteur droit avec flèche 650"/>
        <xdr:cNvCxnSpPr/>
        <xdr:nvPr/>
      </xdr:nvCxnSpPr>
      <xdr:spPr>
        <a:xfrm flipV="1">
          <a:off x="18278280" y="38747520"/>
          <a:ext cx="118224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192</xdr:row>
      <xdr:rowOff>75240</xdr:rowOff>
    </xdr:from>
    <xdr:to>
      <xdr:col>16</xdr:col>
      <xdr:colOff>114840</xdr:colOff>
      <xdr:row>193</xdr:row>
      <xdr:rowOff>56880</xdr:rowOff>
    </xdr:to>
    <xdr:cxnSp>
      <xdr:nvCxnSpPr>
        <xdr:cNvPr id="1325" name="Connecteur droit avec flèche 651"/>
        <xdr:cNvCxnSpPr/>
        <xdr:nvPr/>
      </xdr:nvCxnSpPr>
      <xdr:spPr>
        <a:xfrm flipV="1">
          <a:off x="18341640" y="39146760"/>
          <a:ext cx="11818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888120</xdr:colOff>
      <xdr:row>194</xdr:row>
      <xdr:rowOff>75600</xdr:rowOff>
    </xdr:from>
    <xdr:to>
      <xdr:col>16</xdr:col>
      <xdr:colOff>38880</xdr:colOff>
      <xdr:row>195</xdr:row>
      <xdr:rowOff>57240</xdr:rowOff>
    </xdr:to>
    <xdr:cxnSp>
      <xdr:nvCxnSpPr>
        <xdr:cNvPr id="1326" name="Connecteur droit avec flèche 652"/>
        <xdr:cNvCxnSpPr/>
        <xdr:nvPr/>
      </xdr:nvCxnSpPr>
      <xdr:spPr>
        <a:xfrm flipV="1">
          <a:off x="18240120" y="39528000"/>
          <a:ext cx="120744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196</xdr:row>
      <xdr:rowOff>75600</xdr:rowOff>
    </xdr:from>
    <xdr:to>
      <xdr:col>16</xdr:col>
      <xdr:colOff>140400</xdr:colOff>
      <xdr:row>197</xdr:row>
      <xdr:rowOff>28080</xdr:rowOff>
    </xdr:to>
    <xdr:cxnSp>
      <xdr:nvCxnSpPr>
        <xdr:cNvPr id="1327" name="Connecteur droit avec flèche 653"/>
        <xdr:cNvCxnSpPr/>
        <xdr:nvPr/>
      </xdr:nvCxnSpPr>
      <xdr:spPr>
        <a:xfrm flipV="1">
          <a:off x="18316800" y="39909240"/>
          <a:ext cx="1232280" cy="143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193</xdr:row>
      <xdr:rowOff>57240</xdr:rowOff>
    </xdr:from>
    <xdr:to>
      <xdr:col>13</xdr:col>
      <xdr:colOff>978480</xdr:colOff>
      <xdr:row>193</xdr:row>
      <xdr:rowOff>76320</xdr:rowOff>
    </xdr:to>
    <xdr:cxnSp>
      <xdr:nvCxnSpPr>
        <xdr:cNvPr id="1328" name="Connecteur droit avec flèche 654"/>
        <xdr:cNvCxnSpPr/>
        <xdr:nvPr/>
      </xdr:nvCxnSpPr>
      <xdr:spPr>
        <a:xfrm>
          <a:off x="16083000" y="39319200"/>
          <a:ext cx="121968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198</xdr:row>
      <xdr:rowOff>38160</xdr:rowOff>
    </xdr:from>
    <xdr:to>
      <xdr:col>13</xdr:col>
      <xdr:colOff>991080</xdr:colOff>
      <xdr:row>198</xdr:row>
      <xdr:rowOff>67320</xdr:rowOff>
    </xdr:to>
    <xdr:cxnSp>
      <xdr:nvCxnSpPr>
        <xdr:cNvPr id="1329" name="Connecteur droit avec flèche 655"/>
        <xdr:cNvCxnSpPr/>
        <xdr:nvPr/>
      </xdr:nvCxnSpPr>
      <xdr:spPr>
        <a:xfrm>
          <a:off x="16197480" y="40252680"/>
          <a:ext cx="1117800" cy="2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1218600</xdr:colOff>
      <xdr:row>188</xdr:row>
      <xdr:rowOff>152280</xdr:rowOff>
    </xdr:from>
    <xdr:to>
      <xdr:col>9</xdr:col>
      <xdr:colOff>1168560</xdr:colOff>
      <xdr:row>198</xdr:row>
      <xdr:rowOff>95400</xdr:rowOff>
    </xdr:to>
    <xdr:cxnSp>
      <xdr:nvCxnSpPr>
        <xdr:cNvPr id="1330" name="Connecteur droit avec flèche 656"/>
        <xdr:cNvCxnSpPr/>
        <xdr:nvPr/>
      </xdr:nvCxnSpPr>
      <xdr:spPr>
        <a:xfrm>
          <a:off x="11068560" y="38461680"/>
          <a:ext cx="1384920" cy="1848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268</xdr:row>
      <xdr:rowOff>114120</xdr:rowOff>
    </xdr:from>
    <xdr:to>
      <xdr:col>11</xdr:col>
      <xdr:colOff>941040</xdr:colOff>
      <xdr:row>268</xdr:row>
      <xdr:rowOff>114840</xdr:rowOff>
    </xdr:to>
    <xdr:cxnSp>
      <xdr:nvCxnSpPr>
        <xdr:cNvPr id="1331" name="Connecteur droit avec flèche 657"/>
        <xdr:cNvCxnSpPr/>
        <xdr:nvPr/>
      </xdr:nvCxnSpPr>
      <xdr:spPr>
        <a:xfrm>
          <a:off x="13811040" y="53663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1268280</xdr:colOff>
      <xdr:row>268</xdr:row>
      <xdr:rowOff>142920</xdr:rowOff>
    </xdr:from>
    <xdr:to>
      <xdr:col>12</xdr:col>
      <xdr:colOff>153360</xdr:colOff>
      <xdr:row>268</xdr:row>
      <xdr:rowOff>152640</xdr:rowOff>
    </xdr:to>
    <xdr:cxnSp>
      <xdr:nvCxnSpPr>
        <xdr:cNvPr id="1332" name="Connecteur droit avec flèche 658"/>
        <xdr:cNvCxnSpPr/>
        <xdr:nvPr/>
      </xdr:nvCxnSpPr>
      <xdr:spPr>
        <a:xfrm>
          <a:off x="13797000" y="53692560"/>
          <a:ext cx="165276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1332720</xdr:colOff>
      <xdr:row>263</xdr:row>
      <xdr:rowOff>104040</xdr:rowOff>
    </xdr:from>
    <xdr:to>
      <xdr:col>12</xdr:col>
      <xdr:colOff>266760</xdr:colOff>
      <xdr:row>268</xdr:row>
      <xdr:rowOff>132840</xdr:rowOff>
    </xdr:to>
    <xdr:cxnSp>
      <xdr:nvCxnSpPr>
        <xdr:cNvPr id="1333" name="Connecteur droit avec flèche 659"/>
        <xdr:cNvCxnSpPr/>
        <xdr:nvPr/>
      </xdr:nvCxnSpPr>
      <xdr:spPr>
        <a:xfrm flipV="1">
          <a:off x="13861440" y="52701120"/>
          <a:ext cx="1701720" cy="981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267</xdr:row>
      <xdr:rowOff>56880</xdr:rowOff>
    </xdr:from>
    <xdr:to>
      <xdr:col>12</xdr:col>
      <xdr:colOff>64440</xdr:colOff>
      <xdr:row>268</xdr:row>
      <xdr:rowOff>133200</xdr:rowOff>
    </xdr:to>
    <xdr:cxnSp>
      <xdr:nvCxnSpPr>
        <xdr:cNvPr id="1334" name="Connecteur droit avec flèche 660"/>
        <xdr:cNvCxnSpPr/>
        <xdr:nvPr/>
      </xdr:nvCxnSpPr>
      <xdr:spPr>
        <a:xfrm flipV="1">
          <a:off x="13848120" y="53416080"/>
          <a:ext cx="151272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261</xdr:row>
      <xdr:rowOff>56880</xdr:rowOff>
    </xdr:from>
    <xdr:to>
      <xdr:col>14</xdr:col>
      <xdr:colOff>39600</xdr:colOff>
      <xdr:row>263</xdr:row>
      <xdr:rowOff>95400</xdr:rowOff>
    </xdr:to>
    <xdr:cxnSp>
      <xdr:nvCxnSpPr>
        <xdr:cNvPr id="1335" name="Connecteur droit avec flèche 661"/>
        <xdr:cNvCxnSpPr/>
        <xdr:nvPr/>
      </xdr:nvCxnSpPr>
      <xdr:spPr>
        <a:xfrm flipV="1">
          <a:off x="16121160" y="52273080"/>
          <a:ext cx="127080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774000</xdr:colOff>
      <xdr:row>263</xdr:row>
      <xdr:rowOff>95400</xdr:rowOff>
    </xdr:from>
    <xdr:to>
      <xdr:col>13</xdr:col>
      <xdr:colOff>952920</xdr:colOff>
      <xdr:row>263</xdr:row>
      <xdr:rowOff>105120</xdr:rowOff>
    </xdr:to>
    <xdr:cxnSp>
      <xdr:nvCxnSpPr>
        <xdr:cNvPr id="1336" name="Connecteur droit avec flèche 662"/>
        <xdr:cNvCxnSpPr/>
        <xdr:nvPr/>
      </xdr:nvCxnSpPr>
      <xdr:spPr>
        <a:xfrm>
          <a:off x="16070040" y="52692480"/>
          <a:ext cx="120708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609120</xdr:colOff>
      <xdr:row>265</xdr:row>
      <xdr:rowOff>95040</xdr:rowOff>
    </xdr:from>
    <xdr:to>
      <xdr:col>13</xdr:col>
      <xdr:colOff>941040</xdr:colOff>
      <xdr:row>267</xdr:row>
      <xdr:rowOff>95040</xdr:rowOff>
    </xdr:to>
    <xdr:cxnSp>
      <xdr:nvCxnSpPr>
        <xdr:cNvPr id="1337" name="Connecteur droit avec flèche 663"/>
        <xdr:cNvCxnSpPr/>
        <xdr:nvPr/>
      </xdr:nvCxnSpPr>
      <xdr:spPr>
        <a:xfrm flipV="1">
          <a:off x="15905160" y="5307300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268</xdr:row>
      <xdr:rowOff>66960</xdr:rowOff>
    </xdr:from>
    <xdr:to>
      <xdr:col>13</xdr:col>
      <xdr:colOff>966240</xdr:colOff>
      <xdr:row>268</xdr:row>
      <xdr:rowOff>95400</xdr:rowOff>
    </xdr:to>
    <xdr:cxnSp>
      <xdr:nvCxnSpPr>
        <xdr:cNvPr id="1338" name="Connecteur droit avec flèche 664"/>
        <xdr:cNvCxnSpPr/>
        <xdr:nvPr/>
      </xdr:nvCxnSpPr>
      <xdr:spPr>
        <a:xfrm>
          <a:off x="16184520" y="53616600"/>
          <a:ext cx="110592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267</xdr:row>
      <xdr:rowOff>56880</xdr:rowOff>
    </xdr:from>
    <xdr:to>
      <xdr:col>13</xdr:col>
      <xdr:colOff>902880</xdr:colOff>
      <xdr:row>267</xdr:row>
      <xdr:rowOff>95040</xdr:rowOff>
    </xdr:to>
    <xdr:cxnSp>
      <xdr:nvCxnSpPr>
        <xdr:cNvPr id="1339" name="Connecteur droit avec flèche 665"/>
        <xdr:cNvCxnSpPr/>
        <xdr:nvPr/>
      </xdr:nvCxnSpPr>
      <xdr:spPr>
        <a:xfrm>
          <a:off x="15981480" y="53416080"/>
          <a:ext cx="124560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261</xdr:row>
      <xdr:rowOff>133200</xdr:rowOff>
    </xdr:from>
    <xdr:to>
      <xdr:col>16</xdr:col>
      <xdr:colOff>52200</xdr:colOff>
      <xdr:row>261</xdr:row>
      <xdr:rowOff>142920</xdr:rowOff>
    </xdr:to>
    <xdr:cxnSp>
      <xdr:nvCxnSpPr>
        <xdr:cNvPr id="1340" name="Connecteur droit avec flèche 666"/>
        <xdr:cNvCxnSpPr/>
        <xdr:nvPr/>
      </xdr:nvCxnSpPr>
      <xdr:spPr>
        <a:xfrm>
          <a:off x="18265320" y="52349400"/>
          <a:ext cx="119556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875160</xdr:colOff>
      <xdr:row>265</xdr:row>
      <xdr:rowOff>162000</xdr:rowOff>
    </xdr:from>
    <xdr:to>
      <xdr:col>15</xdr:col>
      <xdr:colOff>1004040</xdr:colOff>
      <xdr:row>265</xdr:row>
      <xdr:rowOff>162720</xdr:rowOff>
    </xdr:to>
    <xdr:cxnSp>
      <xdr:nvCxnSpPr>
        <xdr:cNvPr id="1341" name="Connecteur droit avec flèche 667"/>
        <xdr:cNvCxnSpPr/>
        <xdr:nvPr/>
      </xdr:nvCxnSpPr>
      <xdr:spPr>
        <a:xfrm>
          <a:off x="18227160" y="5313996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263</xdr:row>
      <xdr:rowOff>162000</xdr:rowOff>
    </xdr:from>
    <xdr:to>
      <xdr:col>16</xdr:col>
      <xdr:colOff>65160</xdr:colOff>
      <xdr:row>263</xdr:row>
      <xdr:rowOff>162720</xdr:rowOff>
    </xdr:to>
    <xdr:cxnSp>
      <xdr:nvCxnSpPr>
        <xdr:cNvPr id="1342" name="Connecteur droit avec flèche 668"/>
        <xdr:cNvCxnSpPr/>
        <xdr:nvPr/>
      </xdr:nvCxnSpPr>
      <xdr:spPr>
        <a:xfrm>
          <a:off x="18316800" y="5275908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267</xdr:row>
      <xdr:rowOff>151920</xdr:rowOff>
    </xdr:from>
    <xdr:to>
      <xdr:col>16</xdr:col>
      <xdr:colOff>65160</xdr:colOff>
      <xdr:row>267</xdr:row>
      <xdr:rowOff>152640</xdr:rowOff>
    </xdr:to>
    <xdr:cxnSp>
      <xdr:nvCxnSpPr>
        <xdr:cNvPr id="1343" name="Connecteur droit avec flèche 669"/>
        <xdr:cNvCxnSpPr/>
        <xdr:nvPr/>
      </xdr:nvCxnSpPr>
      <xdr:spPr>
        <a:xfrm>
          <a:off x="18291600" y="535111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268</xdr:row>
      <xdr:rowOff>94680</xdr:rowOff>
    </xdr:from>
    <xdr:to>
      <xdr:col>15</xdr:col>
      <xdr:colOff>978120</xdr:colOff>
      <xdr:row>268</xdr:row>
      <xdr:rowOff>95400</xdr:rowOff>
    </xdr:to>
    <xdr:cxnSp>
      <xdr:nvCxnSpPr>
        <xdr:cNvPr id="1344" name="Connecteur droit avec flèche 670"/>
        <xdr:cNvCxnSpPr/>
        <xdr:nvPr/>
      </xdr:nvCxnSpPr>
      <xdr:spPr>
        <a:xfrm>
          <a:off x="18202320" y="5364432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260</xdr:row>
      <xdr:rowOff>66240</xdr:rowOff>
    </xdr:from>
    <xdr:to>
      <xdr:col>16</xdr:col>
      <xdr:colOff>65160</xdr:colOff>
      <xdr:row>261</xdr:row>
      <xdr:rowOff>123120</xdr:rowOff>
    </xdr:to>
    <xdr:cxnSp>
      <xdr:nvCxnSpPr>
        <xdr:cNvPr id="1345" name="Connecteur droit avec flèche 671"/>
        <xdr:cNvCxnSpPr/>
        <xdr:nvPr/>
      </xdr:nvCxnSpPr>
      <xdr:spPr>
        <a:xfrm flipV="1">
          <a:off x="18265680" y="52091640"/>
          <a:ext cx="1208160" cy="248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262</xdr:row>
      <xdr:rowOff>114120</xdr:rowOff>
    </xdr:from>
    <xdr:to>
      <xdr:col>16</xdr:col>
      <xdr:colOff>39240</xdr:colOff>
      <xdr:row>263</xdr:row>
      <xdr:rowOff>142920</xdr:rowOff>
    </xdr:to>
    <xdr:cxnSp>
      <xdr:nvCxnSpPr>
        <xdr:cNvPr id="1346" name="Connecteur droit avec flèche 672"/>
        <xdr:cNvCxnSpPr/>
        <xdr:nvPr/>
      </xdr:nvCxnSpPr>
      <xdr:spPr>
        <a:xfrm flipV="1">
          <a:off x="18316440" y="52520760"/>
          <a:ext cx="1131480" cy="21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849960</xdr:colOff>
      <xdr:row>264</xdr:row>
      <xdr:rowOff>132840</xdr:rowOff>
    </xdr:from>
    <xdr:to>
      <xdr:col>15</xdr:col>
      <xdr:colOff>1003680</xdr:colOff>
      <xdr:row>265</xdr:row>
      <xdr:rowOff>142920</xdr:rowOff>
    </xdr:to>
    <xdr:cxnSp>
      <xdr:nvCxnSpPr>
        <xdr:cNvPr id="1347" name="Connecteur droit avec flèche 673"/>
        <xdr:cNvCxnSpPr/>
        <xdr:nvPr/>
      </xdr:nvCxnSpPr>
      <xdr:spPr>
        <a:xfrm flipV="1">
          <a:off x="18201960" y="52920360"/>
          <a:ext cx="1182240" cy="200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266</xdr:row>
      <xdr:rowOff>114120</xdr:rowOff>
    </xdr:from>
    <xdr:to>
      <xdr:col>15</xdr:col>
      <xdr:colOff>1004040</xdr:colOff>
      <xdr:row>267</xdr:row>
      <xdr:rowOff>142200</xdr:rowOff>
    </xdr:to>
    <xdr:cxnSp>
      <xdr:nvCxnSpPr>
        <xdr:cNvPr id="1348" name="Connecteur droit avec flèche 674"/>
        <xdr:cNvCxnSpPr/>
        <xdr:nvPr/>
      </xdr:nvCxnSpPr>
      <xdr:spPr>
        <a:xfrm flipV="1">
          <a:off x="18278280" y="53282520"/>
          <a:ext cx="1106280" cy="21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1078560</xdr:colOff>
      <xdr:row>259</xdr:row>
      <xdr:rowOff>38160</xdr:rowOff>
    </xdr:from>
    <xdr:to>
      <xdr:col>9</xdr:col>
      <xdr:colOff>1143000</xdr:colOff>
      <xdr:row>268</xdr:row>
      <xdr:rowOff>38160</xdr:rowOff>
    </xdr:to>
    <xdr:cxnSp>
      <xdr:nvCxnSpPr>
        <xdr:cNvPr id="1349" name="Connecteur droit avec flèche 675"/>
        <xdr:cNvCxnSpPr/>
        <xdr:nvPr/>
      </xdr:nvCxnSpPr>
      <xdr:spPr>
        <a:xfrm>
          <a:off x="10928520" y="51873120"/>
          <a:ext cx="1499400" cy="1715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723960</xdr:colOff>
      <xdr:row>22</xdr:row>
      <xdr:rowOff>104040</xdr:rowOff>
    </xdr:from>
    <xdr:to>
      <xdr:col>3</xdr:col>
      <xdr:colOff>966240</xdr:colOff>
      <xdr:row>69</xdr:row>
      <xdr:rowOff>104400</xdr:rowOff>
    </xdr:to>
    <xdr:cxnSp>
      <xdr:nvCxnSpPr>
        <xdr:cNvPr id="1350" name="Connecteur droit avec flèche 1"/>
        <xdr:cNvCxnSpPr/>
        <xdr:nvPr/>
      </xdr:nvCxnSpPr>
      <xdr:spPr>
        <a:xfrm flipV="1">
          <a:off x="2779920" y="6790680"/>
          <a:ext cx="1270800" cy="8954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786960</xdr:colOff>
      <xdr:row>69</xdr:row>
      <xdr:rowOff>114480</xdr:rowOff>
    </xdr:from>
    <xdr:to>
      <xdr:col>3</xdr:col>
      <xdr:colOff>1028160</xdr:colOff>
      <xdr:row>80</xdr:row>
      <xdr:rowOff>124200</xdr:rowOff>
    </xdr:to>
    <xdr:cxnSp>
      <xdr:nvCxnSpPr>
        <xdr:cNvPr id="1351" name="Connecteur droit avec flèche 2"/>
        <xdr:cNvCxnSpPr/>
        <xdr:nvPr/>
      </xdr:nvCxnSpPr>
      <xdr:spPr>
        <a:xfrm>
          <a:off x="2842920" y="15754680"/>
          <a:ext cx="1269720" cy="2105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1193400</xdr:colOff>
      <xdr:row>22</xdr:row>
      <xdr:rowOff>84960</xdr:rowOff>
    </xdr:from>
    <xdr:to>
      <xdr:col>5</xdr:col>
      <xdr:colOff>941040</xdr:colOff>
      <xdr:row>22</xdr:row>
      <xdr:rowOff>85680</xdr:rowOff>
    </xdr:to>
    <xdr:cxnSp>
      <xdr:nvCxnSpPr>
        <xdr:cNvPr id="1352" name="Connecteur droit avec flèche 3"/>
        <xdr:cNvCxnSpPr/>
        <xdr:nvPr/>
      </xdr:nvCxnSpPr>
      <xdr:spPr>
        <a:xfrm>
          <a:off x="5305680" y="6771600"/>
          <a:ext cx="1588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94</xdr:row>
      <xdr:rowOff>114120</xdr:rowOff>
    </xdr:from>
    <xdr:to>
      <xdr:col>8</xdr:col>
      <xdr:colOff>26640</xdr:colOff>
      <xdr:row>94</xdr:row>
      <xdr:rowOff>114840</xdr:rowOff>
    </xdr:to>
    <xdr:cxnSp>
      <xdr:nvCxnSpPr>
        <xdr:cNvPr id="1353" name="Connecteur droit avec flèche 4"/>
        <xdr:cNvCxnSpPr/>
        <xdr:nvPr/>
      </xdr:nvCxnSpPr>
      <xdr:spPr>
        <a:xfrm>
          <a:off x="8821800" y="205167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70</xdr:row>
      <xdr:rowOff>94320</xdr:rowOff>
    </xdr:from>
    <xdr:to>
      <xdr:col>6</xdr:col>
      <xdr:colOff>39960</xdr:colOff>
      <xdr:row>80</xdr:row>
      <xdr:rowOff>66600</xdr:rowOff>
    </xdr:to>
    <xdr:cxnSp>
      <xdr:nvCxnSpPr>
        <xdr:cNvPr id="1354" name="Connecteur droit avec flèche 5"/>
        <xdr:cNvCxnSpPr/>
        <xdr:nvPr/>
      </xdr:nvCxnSpPr>
      <xdr:spPr>
        <a:xfrm flipV="1">
          <a:off x="5572080" y="15924960"/>
          <a:ext cx="1449360" cy="1877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1434600</xdr:colOff>
      <xdr:row>80</xdr:row>
      <xdr:rowOff>85320</xdr:rowOff>
    </xdr:from>
    <xdr:to>
      <xdr:col>5</xdr:col>
      <xdr:colOff>1028520</xdr:colOff>
      <xdr:row>94</xdr:row>
      <xdr:rowOff>28080</xdr:rowOff>
    </xdr:to>
    <xdr:cxnSp>
      <xdr:nvCxnSpPr>
        <xdr:cNvPr id="1355" name="Connecteur droit avec flèche 6"/>
        <xdr:cNvCxnSpPr/>
        <xdr:nvPr/>
      </xdr:nvCxnSpPr>
      <xdr:spPr>
        <a:xfrm>
          <a:off x="5546880" y="17820720"/>
          <a:ext cx="1434960" cy="2610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1549800</xdr:colOff>
      <xdr:row>48</xdr:row>
      <xdr:rowOff>95040</xdr:rowOff>
    </xdr:from>
    <xdr:to>
      <xdr:col>8</xdr:col>
      <xdr:colOff>1800</xdr:colOff>
      <xdr:row>70</xdr:row>
      <xdr:rowOff>47160</xdr:rowOff>
    </xdr:to>
    <xdr:cxnSp>
      <xdr:nvCxnSpPr>
        <xdr:cNvPr id="1356" name="Connecteur droit avec flèche 7"/>
        <xdr:cNvCxnSpPr/>
        <xdr:nvPr/>
      </xdr:nvCxnSpPr>
      <xdr:spPr>
        <a:xfrm flipV="1">
          <a:off x="8530920" y="11734560"/>
          <a:ext cx="1321200" cy="4143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70</xdr:row>
      <xdr:rowOff>47520</xdr:rowOff>
    </xdr:from>
    <xdr:to>
      <xdr:col>7</xdr:col>
      <xdr:colOff>1027800</xdr:colOff>
      <xdr:row>80</xdr:row>
      <xdr:rowOff>115200</xdr:rowOff>
    </xdr:to>
    <xdr:cxnSp>
      <xdr:nvCxnSpPr>
        <xdr:cNvPr id="1357" name="Connecteur droit avec flèche 8"/>
        <xdr:cNvCxnSpPr/>
        <xdr:nvPr/>
      </xdr:nvCxnSpPr>
      <xdr:spPr>
        <a:xfrm>
          <a:off x="8543160" y="15878160"/>
          <a:ext cx="1307160" cy="19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22</xdr:row>
      <xdr:rowOff>94680</xdr:rowOff>
    </xdr:from>
    <xdr:to>
      <xdr:col>8</xdr:col>
      <xdr:colOff>14400</xdr:colOff>
      <xdr:row>22</xdr:row>
      <xdr:rowOff>104760</xdr:rowOff>
    </xdr:to>
    <xdr:cxnSp>
      <xdr:nvCxnSpPr>
        <xdr:cNvPr id="1358" name="Connecteur droit avec flèche 9"/>
        <xdr:cNvCxnSpPr/>
        <xdr:nvPr/>
      </xdr:nvCxnSpPr>
      <xdr:spPr>
        <a:xfrm>
          <a:off x="8568720" y="678132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22</xdr:row>
      <xdr:rowOff>123120</xdr:rowOff>
    </xdr:from>
    <xdr:to>
      <xdr:col>10</xdr:col>
      <xdr:colOff>360</xdr:colOff>
      <xdr:row>22</xdr:row>
      <xdr:rowOff>123840</xdr:rowOff>
    </xdr:to>
    <xdr:cxnSp>
      <xdr:nvCxnSpPr>
        <xdr:cNvPr id="1359" name="Connecteur droit avec flèche 10"/>
        <xdr:cNvCxnSpPr/>
        <xdr:nvPr/>
      </xdr:nvCxnSpPr>
      <xdr:spPr>
        <a:xfrm>
          <a:off x="11081520" y="6809760"/>
          <a:ext cx="1447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46</xdr:row>
      <xdr:rowOff>123120</xdr:rowOff>
    </xdr:from>
    <xdr:to>
      <xdr:col>9</xdr:col>
      <xdr:colOff>991800</xdr:colOff>
      <xdr:row>48</xdr:row>
      <xdr:rowOff>95400</xdr:rowOff>
    </xdr:to>
    <xdr:cxnSp>
      <xdr:nvCxnSpPr>
        <xdr:cNvPr id="1360" name="Connecteur droit avec flèche 11"/>
        <xdr:cNvCxnSpPr/>
        <xdr:nvPr/>
      </xdr:nvCxnSpPr>
      <xdr:spPr>
        <a:xfrm flipV="1">
          <a:off x="11081520" y="11381760"/>
          <a:ext cx="1195200" cy="353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80</xdr:row>
      <xdr:rowOff>95040</xdr:rowOff>
    </xdr:from>
    <xdr:to>
      <xdr:col>9</xdr:col>
      <xdr:colOff>979560</xdr:colOff>
      <xdr:row>82</xdr:row>
      <xdr:rowOff>123480</xdr:rowOff>
    </xdr:to>
    <xdr:cxnSp>
      <xdr:nvCxnSpPr>
        <xdr:cNvPr id="1361" name="Connecteur droit avec flèche 12"/>
        <xdr:cNvCxnSpPr/>
        <xdr:nvPr/>
      </xdr:nvCxnSpPr>
      <xdr:spPr>
        <a:xfrm>
          <a:off x="11284560" y="17830440"/>
          <a:ext cx="979920" cy="410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94</xdr:row>
      <xdr:rowOff>84600</xdr:rowOff>
    </xdr:from>
    <xdr:to>
      <xdr:col>9</xdr:col>
      <xdr:colOff>1042200</xdr:colOff>
      <xdr:row>94</xdr:row>
      <xdr:rowOff>85320</xdr:rowOff>
    </xdr:to>
    <xdr:cxnSp>
      <xdr:nvCxnSpPr>
        <xdr:cNvPr id="1362" name="Connecteur droit avec flèche 13"/>
        <xdr:cNvCxnSpPr/>
        <xdr:nvPr/>
      </xdr:nvCxnSpPr>
      <xdr:spPr>
        <a:xfrm flipV="1">
          <a:off x="11284200" y="20487240"/>
          <a:ext cx="1042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990000</xdr:colOff>
      <xdr:row>106</xdr:row>
      <xdr:rowOff>104400</xdr:rowOff>
    </xdr:from>
    <xdr:to>
      <xdr:col>3</xdr:col>
      <xdr:colOff>1016280</xdr:colOff>
      <xdr:row>153</xdr:row>
      <xdr:rowOff>114480</xdr:rowOff>
    </xdr:to>
    <xdr:cxnSp>
      <xdr:nvCxnSpPr>
        <xdr:cNvPr id="1363" name="Connecteur droit avec flèche 14"/>
        <xdr:cNvCxnSpPr/>
        <xdr:nvPr/>
      </xdr:nvCxnSpPr>
      <xdr:spPr>
        <a:xfrm flipV="1">
          <a:off x="3045960" y="22793040"/>
          <a:ext cx="1054800" cy="8964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977040</xdr:colOff>
      <xdr:row>153</xdr:row>
      <xdr:rowOff>123120</xdr:rowOff>
    </xdr:from>
    <xdr:to>
      <xdr:col>4</xdr:col>
      <xdr:colOff>360</xdr:colOff>
      <xdr:row>164</xdr:row>
      <xdr:rowOff>123840</xdr:rowOff>
    </xdr:to>
    <xdr:cxnSp>
      <xdr:nvCxnSpPr>
        <xdr:cNvPr id="1364" name="Connecteur droit avec flèche 15"/>
        <xdr:cNvCxnSpPr/>
        <xdr:nvPr/>
      </xdr:nvCxnSpPr>
      <xdr:spPr>
        <a:xfrm>
          <a:off x="3033000" y="31765320"/>
          <a:ext cx="1080000" cy="2096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106</xdr:row>
      <xdr:rowOff>84960</xdr:rowOff>
    </xdr:from>
    <xdr:to>
      <xdr:col>5</xdr:col>
      <xdr:colOff>991080</xdr:colOff>
      <xdr:row>106</xdr:row>
      <xdr:rowOff>85680</xdr:rowOff>
    </xdr:to>
    <xdr:cxnSp>
      <xdr:nvCxnSpPr>
        <xdr:cNvPr id="1365" name="Connecteur droit avec flèche 16"/>
        <xdr:cNvCxnSpPr/>
        <xdr:nvPr/>
      </xdr:nvCxnSpPr>
      <xdr:spPr>
        <a:xfrm>
          <a:off x="5368680" y="2277360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178</xdr:row>
      <xdr:rowOff>114120</xdr:rowOff>
    </xdr:from>
    <xdr:to>
      <xdr:col>8</xdr:col>
      <xdr:colOff>26640</xdr:colOff>
      <xdr:row>178</xdr:row>
      <xdr:rowOff>114840</xdr:rowOff>
    </xdr:to>
    <xdr:cxnSp>
      <xdr:nvCxnSpPr>
        <xdr:cNvPr id="1366" name="Connecteur droit avec flèche 17"/>
        <xdr:cNvCxnSpPr/>
        <xdr:nvPr/>
      </xdr:nvCxnSpPr>
      <xdr:spPr>
        <a:xfrm>
          <a:off x="8821800" y="365187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154</xdr:row>
      <xdr:rowOff>94320</xdr:rowOff>
    </xdr:from>
    <xdr:to>
      <xdr:col>6</xdr:col>
      <xdr:colOff>39960</xdr:colOff>
      <xdr:row>164</xdr:row>
      <xdr:rowOff>66600</xdr:rowOff>
    </xdr:to>
    <xdr:cxnSp>
      <xdr:nvCxnSpPr>
        <xdr:cNvPr id="1367" name="Connecteur droit avec flèche 18"/>
        <xdr:cNvCxnSpPr/>
        <xdr:nvPr/>
      </xdr:nvCxnSpPr>
      <xdr:spPr>
        <a:xfrm flipV="1">
          <a:off x="5572080" y="31926960"/>
          <a:ext cx="1449360" cy="1877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1434600</xdr:colOff>
      <xdr:row>164</xdr:row>
      <xdr:rowOff>85320</xdr:rowOff>
    </xdr:from>
    <xdr:to>
      <xdr:col>5</xdr:col>
      <xdr:colOff>1028520</xdr:colOff>
      <xdr:row>178</xdr:row>
      <xdr:rowOff>28080</xdr:rowOff>
    </xdr:to>
    <xdr:cxnSp>
      <xdr:nvCxnSpPr>
        <xdr:cNvPr id="1368" name="Connecteur droit avec flèche 19"/>
        <xdr:cNvCxnSpPr/>
        <xdr:nvPr/>
      </xdr:nvCxnSpPr>
      <xdr:spPr>
        <a:xfrm>
          <a:off x="5546880" y="33822720"/>
          <a:ext cx="1434960" cy="2610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1549800</xdr:colOff>
      <xdr:row>140</xdr:row>
      <xdr:rowOff>95040</xdr:rowOff>
    </xdr:from>
    <xdr:to>
      <xdr:col>8</xdr:col>
      <xdr:colOff>1800</xdr:colOff>
      <xdr:row>154</xdr:row>
      <xdr:rowOff>47520</xdr:rowOff>
    </xdr:to>
    <xdr:cxnSp>
      <xdr:nvCxnSpPr>
        <xdr:cNvPr id="1369" name="Connecteur droit avec flèche 20"/>
        <xdr:cNvCxnSpPr/>
        <xdr:nvPr/>
      </xdr:nvCxnSpPr>
      <xdr:spPr>
        <a:xfrm flipV="1">
          <a:off x="8530920" y="29260440"/>
          <a:ext cx="1321200" cy="262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47520</xdr:rowOff>
    </xdr:from>
    <xdr:to>
      <xdr:col>7</xdr:col>
      <xdr:colOff>1027800</xdr:colOff>
      <xdr:row>164</xdr:row>
      <xdr:rowOff>115200</xdr:rowOff>
    </xdr:to>
    <xdr:cxnSp>
      <xdr:nvCxnSpPr>
        <xdr:cNvPr id="1370" name="Connecteur droit avec flèche 21"/>
        <xdr:cNvCxnSpPr/>
        <xdr:nvPr/>
      </xdr:nvCxnSpPr>
      <xdr:spPr>
        <a:xfrm>
          <a:off x="8543160" y="31880160"/>
          <a:ext cx="1307160" cy="19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106</xdr:row>
      <xdr:rowOff>94680</xdr:rowOff>
    </xdr:from>
    <xdr:to>
      <xdr:col>8</xdr:col>
      <xdr:colOff>14400</xdr:colOff>
      <xdr:row>106</xdr:row>
      <xdr:rowOff>104760</xdr:rowOff>
    </xdr:to>
    <xdr:cxnSp>
      <xdr:nvCxnSpPr>
        <xdr:cNvPr id="1371" name="Connecteur droit avec flèche 22"/>
        <xdr:cNvCxnSpPr/>
        <xdr:nvPr/>
      </xdr:nvCxnSpPr>
      <xdr:spPr>
        <a:xfrm>
          <a:off x="8568720" y="2278332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106</xdr:row>
      <xdr:rowOff>123120</xdr:rowOff>
    </xdr:from>
    <xdr:to>
      <xdr:col>10</xdr:col>
      <xdr:colOff>360</xdr:colOff>
      <xdr:row>106</xdr:row>
      <xdr:rowOff>123840</xdr:rowOff>
    </xdr:to>
    <xdr:cxnSp>
      <xdr:nvCxnSpPr>
        <xdr:cNvPr id="1372" name="Connecteur droit avec flèche 23"/>
        <xdr:cNvCxnSpPr/>
        <xdr:nvPr/>
      </xdr:nvCxnSpPr>
      <xdr:spPr>
        <a:xfrm>
          <a:off x="11081520" y="22811760"/>
          <a:ext cx="1447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46800</xdr:rowOff>
    </xdr:from>
    <xdr:to>
      <xdr:col>9</xdr:col>
      <xdr:colOff>954000</xdr:colOff>
      <xdr:row>140</xdr:row>
      <xdr:rowOff>104760</xdr:rowOff>
    </xdr:to>
    <xdr:cxnSp>
      <xdr:nvCxnSpPr>
        <xdr:cNvPr id="1373" name="Connecteur droit avec flèche 24"/>
        <xdr:cNvCxnSpPr/>
        <xdr:nvPr/>
      </xdr:nvCxnSpPr>
      <xdr:spPr>
        <a:xfrm flipV="1">
          <a:off x="11043720" y="27307440"/>
          <a:ext cx="11952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1374" name="Connecteur droit avec flèche 25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164</xdr:row>
      <xdr:rowOff>95040</xdr:rowOff>
    </xdr:from>
    <xdr:to>
      <xdr:col>10</xdr:col>
      <xdr:colOff>1800</xdr:colOff>
      <xdr:row>166</xdr:row>
      <xdr:rowOff>85320</xdr:rowOff>
    </xdr:to>
    <xdr:cxnSp>
      <xdr:nvCxnSpPr>
        <xdr:cNvPr id="1375" name="Connecteur droit avec flèche 26"/>
        <xdr:cNvCxnSpPr/>
        <xdr:nvPr/>
      </xdr:nvCxnSpPr>
      <xdr:spPr>
        <a:xfrm>
          <a:off x="11284560" y="33832440"/>
          <a:ext cx="124632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178</xdr:row>
      <xdr:rowOff>84600</xdr:rowOff>
    </xdr:from>
    <xdr:to>
      <xdr:col>9</xdr:col>
      <xdr:colOff>1042200</xdr:colOff>
      <xdr:row>178</xdr:row>
      <xdr:rowOff>85320</xdr:rowOff>
    </xdr:to>
    <xdr:cxnSp>
      <xdr:nvCxnSpPr>
        <xdr:cNvPr id="1376" name="Connecteur droit avec flèche 27"/>
        <xdr:cNvCxnSpPr/>
        <xdr:nvPr/>
      </xdr:nvCxnSpPr>
      <xdr:spPr>
        <a:xfrm flipV="1">
          <a:off x="11284200" y="36489240"/>
          <a:ext cx="1042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964080</xdr:colOff>
      <xdr:row>188</xdr:row>
      <xdr:rowOff>104400</xdr:rowOff>
    </xdr:from>
    <xdr:to>
      <xdr:col>3</xdr:col>
      <xdr:colOff>1015200</xdr:colOff>
      <xdr:row>227</xdr:row>
      <xdr:rowOff>95040</xdr:rowOff>
    </xdr:to>
    <xdr:cxnSp>
      <xdr:nvCxnSpPr>
        <xdr:cNvPr id="1377" name="Connecteur droit avec flèche 28"/>
        <xdr:cNvCxnSpPr/>
        <xdr:nvPr/>
      </xdr:nvCxnSpPr>
      <xdr:spPr>
        <a:xfrm flipV="1">
          <a:off x="3020040" y="38413800"/>
          <a:ext cx="1079640" cy="7420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977040</xdr:colOff>
      <xdr:row>227</xdr:row>
      <xdr:rowOff>123120</xdr:rowOff>
    </xdr:from>
    <xdr:to>
      <xdr:col>4</xdr:col>
      <xdr:colOff>360</xdr:colOff>
      <xdr:row>236</xdr:row>
      <xdr:rowOff>123840</xdr:rowOff>
    </xdr:to>
    <xdr:cxnSp>
      <xdr:nvCxnSpPr>
        <xdr:cNvPr id="1378" name="Connecteur droit avec flèche 29"/>
        <xdr:cNvCxnSpPr/>
        <xdr:nvPr/>
      </xdr:nvCxnSpPr>
      <xdr:spPr>
        <a:xfrm>
          <a:off x="3033000" y="45862200"/>
          <a:ext cx="1080000" cy="1715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188</xdr:row>
      <xdr:rowOff>85320</xdr:rowOff>
    </xdr:from>
    <xdr:to>
      <xdr:col>5</xdr:col>
      <xdr:colOff>991080</xdr:colOff>
      <xdr:row>188</xdr:row>
      <xdr:rowOff>86040</xdr:rowOff>
    </xdr:to>
    <xdr:cxnSp>
      <xdr:nvCxnSpPr>
        <xdr:cNvPr id="1379" name="Connecteur droit avec flèche 30"/>
        <xdr:cNvCxnSpPr/>
        <xdr:nvPr/>
      </xdr:nvCxnSpPr>
      <xdr:spPr>
        <a:xfrm>
          <a:off x="5368680" y="3839472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318</xdr:row>
      <xdr:rowOff>114120</xdr:rowOff>
    </xdr:from>
    <xdr:to>
      <xdr:col>8</xdr:col>
      <xdr:colOff>26640</xdr:colOff>
      <xdr:row>318</xdr:row>
      <xdr:rowOff>114840</xdr:rowOff>
    </xdr:to>
    <xdr:cxnSp>
      <xdr:nvCxnSpPr>
        <xdr:cNvPr id="1380" name="Connecteur droit avec flèche 31"/>
        <xdr:cNvCxnSpPr/>
        <xdr:nvPr/>
      </xdr:nvCxnSpPr>
      <xdr:spPr>
        <a:xfrm>
          <a:off x="8821800" y="6318864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1459800</xdr:colOff>
      <xdr:row>228</xdr:row>
      <xdr:rowOff>95040</xdr:rowOff>
    </xdr:from>
    <xdr:to>
      <xdr:col>6</xdr:col>
      <xdr:colOff>39960</xdr:colOff>
      <xdr:row>236</xdr:row>
      <xdr:rowOff>66960</xdr:rowOff>
    </xdr:to>
    <xdr:cxnSp>
      <xdr:nvCxnSpPr>
        <xdr:cNvPr id="1381" name="Connecteur droit avec flèche 32"/>
        <xdr:cNvCxnSpPr/>
        <xdr:nvPr/>
      </xdr:nvCxnSpPr>
      <xdr:spPr>
        <a:xfrm flipV="1">
          <a:off x="5572080" y="46024560"/>
          <a:ext cx="1449360" cy="1496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1434600</xdr:colOff>
      <xdr:row>236</xdr:row>
      <xdr:rowOff>85680</xdr:rowOff>
    </xdr:from>
    <xdr:to>
      <xdr:col>5</xdr:col>
      <xdr:colOff>1028520</xdr:colOff>
      <xdr:row>249</xdr:row>
      <xdr:rowOff>28080</xdr:rowOff>
    </xdr:to>
    <xdr:cxnSp>
      <xdr:nvCxnSpPr>
        <xdr:cNvPr id="1382" name="Connecteur droit avec flèche 33"/>
        <xdr:cNvCxnSpPr/>
        <xdr:nvPr/>
      </xdr:nvCxnSpPr>
      <xdr:spPr>
        <a:xfrm>
          <a:off x="5546880" y="47539080"/>
          <a:ext cx="1434960" cy="2419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1549800</xdr:colOff>
      <xdr:row>210</xdr:row>
      <xdr:rowOff>151920</xdr:rowOff>
    </xdr:from>
    <xdr:to>
      <xdr:col>8</xdr:col>
      <xdr:colOff>1800</xdr:colOff>
      <xdr:row>228</xdr:row>
      <xdr:rowOff>47160</xdr:rowOff>
    </xdr:to>
    <xdr:cxnSp>
      <xdr:nvCxnSpPr>
        <xdr:cNvPr id="1383" name="Connecteur droit avec flèche 34"/>
        <xdr:cNvCxnSpPr/>
        <xdr:nvPr/>
      </xdr:nvCxnSpPr>
      <xdr:spPr>
        <a:xfrm flipV="1">
          <a:off x="8530920" y="42652440"/>
          <a:ext cx="1321200" cy="3324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47520</xdr:rowOff>
    </xdr:from>
    <xdr:to>
      <xdr:col>7</xdr:col>
      <xdr:colOff>1027800</xdr:colOff>
      <xdr:row>236</xdr:row>
      <xdr:rowOff>115200</xdr:rowOff>
    </xdr:to>
    <xdr:cxnSp>
      <xdr:nvCxnSpPr>
        <xdr:cNvPr id="1384" name="Connecteur droit avec flèche 35"/>
        <xdr:cNvCxnSpPr/>
        <xdr:nvPr/>
      </xdr:nvCxnSpPr>
      <xdr:spPr>
        <a:xfrm>
          <a:off x="8543160" y="45977040"/>
          <a:ext cx="1307160" cy="1591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188</xdr:row>
      <xdr:rowOff>95040</xdr:rowOff>
    </xdr:from>
    <xdr:to>
      <xdr:col>8</xdr:col>
      <xdr:colOff>14400</xdr:colOff>
      <xdr:row>188</xdr:row>
      <xdr:rowOff>105120</xdr:rowOff>
    </xdr:to>
    <xdr:cxnSp>
      <xdr:nvCxnSpPr>
        <xdr:cNvPr id="1385" name="Connecteur droit avec flèche 36"/>
        <xdr:cNvCxnSpPr/>
        <xdr:nvPr/>
      </xdr:nvCxnSpPr>
      <xdr:spPr>
        <a:xfrm>
          <a:off x="8568720" y="384044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188</xdr:row>
      <xdr:rowOff>123480</xdr:rowOff>
    </xdr:from>
    <xdr:to>
      <xdr:col>10</xdr:col>
      <xdr:colOff>360</xdr:colOff>
      <xdr:row>188</xdr:row>
      <xdr:rowOff>124200</xdr:rowOff>
    </xdr:to>
    <xdr:cxnSp>
      <xdr:nvCxnSpPr>
        <xdr:cNvPr id="1386" name="Connecteur droit avec flèche 37"/>
        <xdr:cNvCxnSpPr/>
        <xdr:nvPr/>
      </xdr:nvCxnSpPr>
      <xdr:spPr>
        <a:xfrm>
          <a:off x="11081520" y="38432880"/>
          <a:ext cx="1447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123120</xdr:rowOff>
    </xdr:from>
    <xdr:to>
      <xdr:col>9</xdr:col>
      <xdr:colOff>1029240</xdr:colOff>
      <xdr:row>236</xdr:row>
      <xdr:rowOff>105120</xdr:rowOff>
    </xdr:to>
    <xdr:cxnSp>
      <xdr:nvCxnSpPr>
        <xdr:cNvPr id="1387" name="Connecteur droit avec flèche 38"/>
        <xdr:cNvCxnSpPr/>
        <xdr:nvPr/>
      </xdr:nvCxnSpPr>
      <xdr:spPr>
        <a:xfrm flipV="1">
          <a:off x="11284560" y="46052640"/>
          <a:ext cx="1029600" cy="1506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236</xdr:row>
      <xdr:rowOff>95040</xdr:rowOff>
    </xdr:from>
    <xdr:to>
      <xdr:col>10</xdr:col>
      <xdr:colOff>1800</xdr:colOff>
      <xdr:row>238</xdr:row>
      <xdr:rowOff>85320</xdr:rowOff>
    </xdr:to>
    <xdr:cxnSp>
      <xdr:nvCxnSpPr>
        <xdr:cNvPr id="1388" name="Connecteur droit avec flèche 39"/>
        <xdr:cNvCxnSpPr/>
        <xdr:nvPr/>
      </xdr:nvCxnSpPr>
      <xdr:spPr>
        <a:xfrm>
          <a:off x="11284560" y="47548440"/>
          <a:ext cx="124632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139680</xdr:colOff>
      <xdr:row>318</xdr:row>
      <xdr:rowOff>114120</xdr:rowOff>
    </xdr:from>
    <xdr:to>
      <xdr:col>9</xdr:col>
      <xdr:colOff>979560</xdr:colOff>
      <xdr:row>318</xdr:row>
      <xdr:rowOff>124200</xdr:rowOff>
    </xdr:to>
    <xdr:cxnSp>
      <xdr:nvCxnSpPr>
        <xdr:cNvPr id="1389" name="Connecteur droit avec flèche 40"/>
        <xdr:cNvCxnSpPr/>
        <xdr:nvPr/>
      </xdr:nvCxnSpPr>
      <xdr:spPr>
        <a:xfrm>
          <a:off x="11424240" y="63188640"/>
          <a:ext cx="840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927000</xdr:colOff>
      <xdr:row>258</xdr:row>
      <xdr:rowOff>152280</xdr:rowOff>
    </xdr:from>
    <xdr:to>
      <xdr:col>3</xdr:col>
      <xdr:colOff>978480</xdr:colOff>
      <xdr:row>287</xdr:row>
      <xdr:rowOff>190080</xdr:rowOff>
    </xdr:to>
    <xdr:cxnSp>
      <xdr:nvCxnSpPr>
        <xdr:cNvPr id="1390" name="Connecteur droit avec flèche 41"/>
        <xdr:cNvCxnSpPr/>
        <xdr:nvPr/>
      </xdr:nvCxnSpPr>
      <xdr:spPr>
        <a:xfrm flipV="1">
          <a:off x="2982960" y="51796800"/>
          <a:ext cx="1080000" cy="55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786960</xdr:colOff>
      <xdr:row>288</xdr:row>
      <xdr:rowOff>114120</xdr:rowOff>
    </xdr:from>
    <xdr:to>
      <xdr:col>3</xdr:col>
      <xdr:colOff>1028160</xdr:colOff>
      <xdr:row>298</xdr:row>
      <xdr:rowOff>123480</xdr:rowOff>
    </xdr:to>
    <xdr:cxnSp>
      <xdr:nvCxnSpPr>
        <xdr:cNvPr id="1391" name="Connecteur droit avec flèche 42"/>
        <xdr:cNvCxnSpPr/>
        <xdr:nvPr/>
      </xdr:nvCxnSpPr>
      <xdr:spPr>
        <a:xfrm>
          <a:off x="2842920" y="57473640"/>
          <a:ext cx="1269720" cy="1914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258</xdr:row>
      <xdr:rowOff>85320</xdr:rowOff>
    </xdr:from>
    <xdr:to>
      <xdr:col>5</xdr:col>
      <xdr:colOff>991080</xdr:colOff>
      <xdr:row>258</xdr:row>
      <xdr:rowOff>86040</xdr:rowOff>
    </xdr:to>
    <xdr:cxnSp>
      <xdr:nvCxnSpPr>
        <xdr:cNvPr id="1392" name="Connecteur droit avec flèche 43"/>
        <xdr:cNvCxnSpPr/>
        <xdr:nvPr/>
      </xdr:nvCxnSpPr>
      <xdr:spPr>
        <a:xfrm>
          <a:off x="5368680" y="5172984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1459440</xdr:colOff>
      <xdr:row>296</xdr:row>
      <xdr:rowOff>123480</xdr:rowOff>
    </xdr:from>
    <xdr:to>
      <xdr:col>5</xdr:col>
      <xdr:colOff>991080</xdr:colOff>
      <xdr:row>298</xdr:row>
      <xdr:rowOff>123480</xdr:rowOff>
    </xdr:to>
    <xdr:cxnSp>
      <xdr:nvCxnSpPr>
        <xdr:cNvPr id="1393" name="Connecteur droit avec flèche 44"/>
        <xdr:cNvCxnSpPr/>
        <xdr:nvPr/>
      </xdr:nvCxnSpPr>
      <xdr:spPr>
        <a:xfrm flipV="1">
          <a:off x="5571720" y="59006880"/>
          <a:ext cx="13726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258</xdr:row>
      <xdr:rowOff>95040</xdr:rowOff>
    </xdr:from>
    <xdr:to>
      <xdr:col>8</xdr:col>
      <xdr:colOff>14400</xdr:colOff>
      <xdr:row>258</xdr:row>
      <xdr:rowOff>105120</xdr:rowOff>
    </xdr:to>
    <xdr:cxnSp>
      <xdr:nvCxnSpPr>
        <xdr:cNvPr id="1394" name="Connecteur droit avec flèche 45"/>
        <xdr:cNvCxnSpPr/>
        <xdr:nvPr/>
      </xdr:nvCxnSpPr>
      <xdr:spPr>
        <a:xfrm>
          <a:off x="8568720" y="5173956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258</xdr:row>
      <xdr:rowOff>123120</xdr:rowOff>
    </xdr:from>
    <xdr:to>
      <xdr:col>10</xdr:col>
      <xdr:colOff>360</xdr:colOff>
      <xdr:row>258</xdr:row>
      <xdr:rowOff>123840</xdr:rowOff>
    </xdr:to>
    <xdr:cxnSp>
      <xdr:nvCxnSpPr>
        <xdr:cNvPr id="1395" name="Connecteur droit avec flèche 46"/>
        <xdr:cNvCxnSpPr/>
        <xdr:nvPr/>
      </xdr:nvCxnSpPr>
      <xdr:spPr>
        <a:xfrm>
          <a:off x="11081520" y="51767640"/>
          <a:ext cx="1447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70</xdr:row>
      <xdr:rowOff>27720</xdr:rowOff>
    </xdr:from>
    <xdr:to>
      <xdr:col>2</xdr:col>
      <xdr:colOff>1440</xdr:colOff>
      <xdr:row>179</xdr:row>
      <xdr:rowOff>9720</xdr:rowOff>
    </xdr:to>
    <xdr:cxnSp>
      <xdr:nvCxnSpPr>
        <xdr:cNvPr id="1396" name="Connecteur droit avec flèche 47"/>
        <xdr:cNvCxnSpPr/>
        <xdr:nvPr/>
      </xdr:nvCxnSpPr>
      <xdr:spPr>
        <a:xfrm flipV="1">
          <a:off x="1028160" y="15858360"/>
          <a:ext cx="1029600" cy="20746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0</xdr:col>
      <xdr:colOff>1027080</xdr:colOff>
      <xdr:row>153</xdr:row>
      <xdr:rowOff>122760</xdr:rowOff>
    </xdr:from>
    <xdr:to>
      <xdr:col>2</xdr:col>
      <xdr:colOff>13680</xdr:colOff>
      <xdr:row>179</xdr:row>
      <xdr:rowOff>47160</xdr:rowOff>
    </xdr:to>
    <xdr:cxnSp>
      <xdr:nvCxnSpPr>
        <xdr:cNvPr id="1397" name="Connecteur droit avec flèche 48"/>
        <xdr:cNvCxnSpPr/>
        <xdr:nvPr/>
      </xdr:nvCxnSpPr>
      <xdr:spPr>
        <a:xfrm flipV="1">
          <a:off x="1027080" y="31764960"/>
          <a:ext cx="1042920" cy="4877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179</xdr:row>
      <xdr:rowOff>152280</xdr:rowOff>
    </xdr:from>
    <xdr:to>
      <xdr:col>2</xdr:col>
      <xdr:colOff>89640</xdr:colOff>
      <xdr:row>227</xdr:row>
      <xdr:rowOff>9360</xdr:rowOff>
    </xdr:to>
    <xdr:cxnSp>
      <xdr:nvCxnSpPr>
        <xdr:cNvPr id="1398" name="Connecteur droit avec flèche 49"/>
        <xdr:cNvCxnSpPr/>
        <xdr:nvPr/>
      </xdr:nvCxnSpPr>
      <xdr:spPr>
        <a:xfrm>
          <a:off x="1028160" y="36747360"/>
          <a:ext cx="1117800" cy="9001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51120</xdr:colOff>
      <xdr:row>180</xdr:row>
      <xdr:rowOff>-360</xdr:rowOff>
    </xdr:from>
    <xdr:to>
      <xdr:col>2</xdr:col>
      <xdr:colOff>52560</xdr:colOff>
      <xdr:row>288</xdr:row>
      <xdr:rowOff>9720</xdr:rowOff>
    </xdr:to>
    <xdr:cxnSp>
      <xdr:nvCxnSpPr>
        <xdr:cNvPr id="1399" name="Connecteur droit avec flèche 50"/>
        <xdr:cNvCxnSpPr/>
        <xdr:nvPr/>
      </xdr:nvCxnSpPr>
      <xdr:spPr>
        <a:xfrm>
          <a:off x="1079280" y="36785160"/>
          <a:ext cx="1029600" cy="2058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178</xdr:row>
      <xdr:rowOff>114120</xdr:rowOff>
    </xdr:from>
    <xdr:to>
      <xdr:col>8</xdr:col>
      <xdr:colOff>26640</xdr:colOff>
      <xdr:row>178</xdr:row>
      <xdr:rowOff>114840</xdr:rowOff>
    </xdr:to>
    <xdr:cxnSp>
      <xdr:nvCxnSpPr>
        <xdr:cNvPr id="1400" name="Connecteur droit avec flèche 51"/>
        <xdr:cNvCxnSpPr/>
        <xdr:nvPr/>
      </xdr:nvCxnSpPr>
      <xdr:spPr>
        <a:xfrm>
          <a:off x="8821800" y="365187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1549800</xdr:colOff>
      <xdr:row>140</xdr:row>
      <xdr:rowOff>95040</xdr:rowOff>
    </xdr:from>
    <xdr:to>
      <xdr:col>8</xdr:col>
      <xdr:colOff>1800</xdr:colOff>
      <xdr:row>154</xdr:row>
      <xdr:rowOff>47520</xdr:rowOff>
    </xdr:to>
    <xdr:cxnSp>
      <xdr:nvCxnSpPr>
        <xdr:cNvPr id="1401" name="Connecteur droit avec flèche 52"/>
        <xdr:cNvCxnSpPr/>
        <xdr:nvPr/>
      </xdr:nvCxnSpPr>
      <xdr:spPr>
        <a:xfrm flipV="1">
          <a:off x="8530920" y="29260440"/>
          <a:ext cx="1321200" cy="262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47520</xdr:rowOff>
    </xdr:from>
    <xdr:to>
      <xdr:col>7</xdr:col>
      <xdr:colOff>1027800</xdr:colOff>
      <xdr:row>164</xdr:row>
      <xdr:rowOff>115200</xdr:rowOff>
    </xdr:to>
    <xdr:cxnSp>
      <xdr:nvCxnSpPr>
        <xdr:cNvPr id="1402" name="Connecteur droit avec flèche 53"/>
        <xdr:cNvCxnSpPr/>
        <xdr:nvPr/>
      </xdr:nvCxnSpPr>
      <xdr:spPr>
        <a:xfrm>
          <a:off x="8543160" y="31880160"/>
          <a:ext cx="1307160" cy="19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106</xdr:row>
      <xdr:rowOff>94680</xdr:rowOff>
    </xdr:from>
    <xdr:to>
      <xdr:col>8</xdr:col>
      <xdr:colOff>14400</xdr:colOff>
      <xdr:row>106</xdr:row>
      <xdr:rowOff>104760</xdr:rowOff>
    </xdr:to>
    <xdr:cxnSp>
      <xdr:nvCxnSpPr>
        <xdr:cNvPr id="1403" name="Connecteur droit avec flèche 54"/>
        <xdr:cNvCxnSpPr/>
        <xdr:nvPr/>
      </xdr:nvCxnSpPr>
      <xdr:spPr>
        <a:xfrm>
          <a:off x="8568720" y="2278332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318</xdr:row>
      <xdr:rowOff>114120</xdr:rowOff>
    </xdr:from>
    <xdr:to>
      <xdr:col>8</xdr:col>
      <xdr:colOff>26640</xdr:colOff>
      <xdr:row>318</xdr:row>
      <xdr:rowOff>114840</xdr:rowOff>
    </xdr:to>
    <xdr:cxnSp>
      <xdr:nvCxnSpPr>
        <xdr:cNvPr id="1404" name="Connecteur droit avec flèche 55"/>
        <xdr:cNvCxnSpPr/>
        <xdr:nvPr/>
      </xdr:nvCxnSpPr>
      <xdr:spPr>
        <a:xfrm>
          <a:off x="8821800" y="6318864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47520</xdr:rowOff>
    </xdr:from>
    <xdr:to>
      <xdr:col>7</xdr:col>
      <xdr:colOff>1027800</xdr:colOff>
      <xdr:row>236</xdr:row>
      <xdr:rowOff>115200</xdr:rowOff>
    </xdr:to>
    <xdr:cxnSp>
      <xdr:nvCxnSpPr>
        <xdr:cNvPr id="1405" name="Connecteur droit avec flèche 56"/>
        <xdr:cNvCxnSpPr/>
        <xdr:nvPr/>
      </xdr:nvCxnSpPr>
      <xdr:spPr>
        <a:xfrm>
          <a:off x="8543160" y="45977040"/>
          <a:ext cx="1307160" cy="1591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188</xdr:row>
      <xdr:rowOff>95040</xdr:rowOff>
    </xdr:from>
    <xdr:to>
      <xdr:col>8</xdr:col>
      <xdr:colOff>14400</xdr:colOff>
      <xdr:row>188</xdr:row>
      <xdr:rowOff>105120</xdr:rowOff>
    </xdr:to>
    <xdr:cxnSp>
      <xdr:nvCxnSpPr>
        <xdr:cNvPr id="1406" name="Connecteur droit avec flèche 57"/>
        <xdr:cNvCxnSpPr/>
        <xdr:nvPr/>
      </xdr:nvCxnSpPr>
      <xdr:spPr>
        <a:xfrm>
          <a:off x="8568720" y="3840444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258</xdr:row>
      <xdr:rowOff>95040</xdr:rowOff>
    </xdr:from>
    <xdr:to>
      <xdr:col>8</xdr:col>
      <xdr:colOff>14400</xdr:colOff>
      <xdr:row>258</xdr:row>
      <xdr:rowOff>105120</xdr:rowOff>
    </xdr:to>
    <xdr:cxnSp>
      <xdr:nvCxnSpPr>
        <xdr:cNvPr id="1407" name="Connecteur droit avec flèche 58"/>
        <xdr:cNvCxnSpPr/>
        <xdr:nvPr/>
      </xdr:nvCxnSpPr>
      <xdr:spPr>
        <a:xfrm>
          <a:off x="8568720" y="5173956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178</xdr:row>
      <xdr:rowOff>114120</xdr:rowOff>
    </xdr:from>
    <xdr:to>
      <xdr:col>8</xdr:col>
      <xdr:colOff>26640</xdr:colOff>
      <xdr:row>178</xdr:row>
      <xdr:rowOff>114840</xdr:rowOff>
    </xdr:to>
    <xdr:cxnSp>
      <xdr:nvCxnSpPr>
        <xdr:cNvPr id="1408" name="Connecteur droit avec flèche 59"/>
        <xdr:cNvCxnSpPr/>
        <xdr:nvPr/>
      </xdr:nvCxnSpPr>
      <xdr:spPr>
        <a:xfrm>
          <a:off x="8821800" y="3651876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154</xdr:row>
      <xdr:rowOff>47520</xdr:rowOff>
    </xdr:from>
    <xdr:to>
      <xdr:col>7</xdr:col>
      <xdr:colOff>1027800</xdr:colOff>
      <xdr:row>164</xdr:row>
      <xdr:rowOff>115200</xdr:rowOff>
    </xdr:to>
    <xdr:cxnSp>
      <xdr:nvCxnSpPr>
        <xdr:cNvPr id="1409" name="Connecteur droit avec flèche 60"/>
        <xdr:cNvCxnSpPr/>
        <xdr:nvPr/>
      </xdr:nvCxnSpPr>
      <xdr:spPr>
        <a:xfrm>
          <a:off x="8543160" y="31880160"/>
          <a:ext cx="1307160" cy="19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318</xdr:row>
      <xdr:rowOff>114120</xdr:rowOff>
    </xdr:from>
    <xdr:to>
      <xdr:col>8</xdr:col>
      <xdr:colOff>26640</xdr:colOff>
      <xdr:row>318</xdr:row>
      <xdr:rowOff>114840</xdr:rowOff>
    </xdr:to>
    <xdr:cxnSp>
      <xdr:nvCxnSpPr>
        <xdr:cNvPr id="1410" name="Connecteur droit avec flèche 61"/>
        <xdr:cNvCxnSpPr/>
        <xdr:nvPr/>
      </xdr:nvCxnSpPr>
      <xdr:spPr>
        <a:xfrm>
          <a:off x="8821800" y="6318864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1562040</xdr:colOff>
      <xdr:row>228</xdr:row>
      <xdr:rowOff>47520</xdr:rowOff>
    </xdr:from>
    <xdr:to>
      <xdr:col>7</xdr:col>
      <xdr:colOff>1027800</xdr:colOff>
      <xdr:row>236</xdr:row>
      <xdr:rowOff>115200</xdr:rowOff>
    </xdr:to>
    <xdr:cxnSp>
      <xdr:nvCxnSpPr>
        <xdr:cNvPr id="1411" name="Connecteur droit avec flèche 62"/>
        <xdr:cNvCxnSpPr/>
        <xdr:nvPr/>
      </xdr:nvCxnSpPr>
      <xdr:spPr>
        <a:xfrm>
          <a:off x="8543160" y="45977040"/>
          <a:ext cx="1307160" cy="1591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46800</xdr:rowOff>
    </xdr:from>
    <xdr:to>
      <xdr:col>9</xdr:col>
      <xdr:colOff>954000</xdr:colOff>
      <xdr:row>140</xdr:row>
      <xdr:rowOff>104760</xdr:rowOff>
    </xdr:to>
    <xdr:cxnSp>
      <xdr:nvCxnSpPr>
        <xdr:cNvPr id="1412" name="Connecteur droit avec flèche 63"/>
        <xdr:cNvCxnSpPr/>
        <xdr:nvPr/>
      </xdr:nvCxnSpPr>
      <xdr:spPr>
        <a:xfrm flipV="1">
          <a:off x="11043720" y="27307440"/>
          <a:ext cx="11952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1413" name="Connecteur droit avec flèche 64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123120</xdr:rowOff>
    </xdr:from>
    <xdr:to>
      <xdr:col>9</xdr:col>
      <xdr:colOff>1029240</xdr:colOff>
      <xdr:row>236</xdr:row>
      <xdr:rowOff>105120</xdr:rowOff>
    </xdr:to>
    <xdr:cxnSp>
      <xdr:nvCxnSpPr>
        <xdr:cNvPr id="1414" name="Connecteur droit avec flèche 65"/>
        <xdr:cNvCxnSpPr/>
        <xdr:nvPr/>
      </xdr:nvCxnSpPr>
      <xdr:spPr>
        <a:xfrm flipV="1">
          <a:off x="11284560" y="46052640"/>
          <a:ext cx="1029600" cy="1506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1294560</xdr:colOff>
      <xdr:row>208</xdr:row>
      <xdr:rowOff>46800</xdr:rowOff>
    </xdr:from>
    <xdr:to>
      <xdr:col>9</xdr:col>
      <xdr:colOff>954000</xdr:colOff>
      <xdr:row>210</xdr:row>
      <xdr:rowOff>123120</xdr:rowOff>
    </xdr:to>
    <xdr:cxnSp>
      <xdr:nvCxnSpPr>
        <xdr:cNvPr id="1415" name="Connecteur droit avec flèche 66"/>
        <xdr:cNvCxnSpPr/>
        <xdr:nvPr/>
      </xdr:nvCxnSpPr>
      <xdr:spPr>
        <a:xfrm flipV="1">
          <a:off x="11144520" y="42166440"/>
          <a:ext cx="1094400" cy="45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1319760</xdr:colOff>
      <xdr:row>210</xdr:row>
      <xdr:rowOff>132840</xdr:rowOff>
    </xdr:from>
    <xdr:to>
      <xdr:col>9</xdr:col>
      <xdr:colOff>966240</xdr:colOff>
      <xdr:row>218</xdr:row>
      <xdr:rowOff>123840</xdr:rowOff>
    </xdr:to>
    <xdr:cxnSp>
      <xdr:nvCxnSpPr>
        <xdr:cNvPr id="1416" name="Connecteur droit avec flèche 67"/>
        <xdr:cNvCxnSpPr/>
        <xdr:nvPr/>
      </xdr:nvCxnSpPr>
      <xdr:spPr>
        <a:xfrm>
          <a:off x="11169720" y="42633360"/>
          <a:ext cx="1081440" cy="1515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228</xdr:row>
      <xdr:rowOff>123120</xdr:rowOff>
    </xdr:from>
    <xdr:to>
      <xdr:col>9</xdr:col>
      <xdr:colOff>1029240</xdr:colOff>
      <xdr:row>236</xdr:row>
      <xdr:rowOff>105120</xdr:rowOff>
    </xdr:to>
    <xdr:cxnSp>
      <xdr:nvCxnSpPr>
        <xdr:cNvPr id="1417" name="Connecteur droit avec flèche 68"/>
        <xdr:cNvCxnSpPr/>
        <xdr:nvPr/>
      </xdr:nvCxnSpPr>
      <xdr:spPr>
        <a:xfrm flipV="1">
          <a:off x="11284560" y="46052640"/>
          <a:ext cx="1029600" cy="1506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1778040</xdr:colOff>
      <xdr:row>286</xdr:row>
      <xdr:rowOff>142560</xdr:rowOff>
    </xdr:from>
    <xdr:to>
      <xdr:col>8</xdr:col>
      <xdr:colOff>51840</xdr:colOff>
      <xdr:row>296</xdr:row>
      <xdr:rowOff>123840</xdr:rowOff>
    </xdr:to>
    <xdr:cxnSp>
      <xdr:nvCxnSpPr>
        <xdr:cNvPr id="1418" name="Connecteur droit avec flèche 69"/>
        <xdr:cNvCxnSpPr/>
        <xdr:nvPr/>
      </xdr:nvCxnSpPr>
      <xdr:spPr>
        <a:xfrm flipV="1">
          <a:off x="8759160" y="57121200"/>
          <a:ext cx="1143000" cy="1886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46800</xdr:rowOff>
    </xdr:from>
    <xdr:to>
      <xdr:col>9</xdr:col>
      <xdr:colOff>954000</xdr:colOff>
      <xdr:row>140</xdr:row>
      <xdr:rowOff>104760</xdr:rowOff>
    </xdr:to>
    <xdr:cxnSp>
      <xdr:nvCxnSpPr>
        <xdr:cNvPr id="1419" name="Connecteur droit avec flèche 70"/>
        <xdr:cNvCxnSpPr/>
        <xdr:nvPr/>
      </xdr:nvCxnSpPr>
      <xdr:spPr>
        <a:xfrm flipV="1">
          <a:off x="11043720" y="27307440"/>
          <a:ext cx="11952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1420" name="Connecteur droit avec flèche 71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164</xdr:row>
      <xdr:rowOff>95040</xdr:rowOff>
    </xdr:from>
    <xdr:to>
      <xdr:col>10</xdr:col>
      <xdr:colOff>1800</xdr:colOff>
      <xdr:row>166</xdr:row>
      <xdr:rowOff>85320</xdr:rowOff>
    </xdr:to>
    <xdr:cxnSp>
      <xdr:nvCxnSpPr>
        <xdr:cNvPr id="1421" name="Connecteur droit avec flèche 72"/>
        <xdr:cNvCxnSpPr/>
        <xdr:nvPr/>
      </xdr:nvCxnSpPr>
      <xdr:spPr>
        <a:xfrm>
          <a:off x="11284560" y="33832440"/>
          <a:ext cx="1246320" cy="3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46800</xdr:rowOff>
    </xdr:from>
    <xdr:to>
      <xdr:col>9</xdr:col>
      <xdr:colOff>954000</xdr:colOff>
      <xdr:row>140</xdr:row>
      <xdr:rowOff>104760</xdr:rowOff>
    </xdr:to>
    <xdr:cxnSp>
      <xdr:nvCxnSpPr>
        <xdr:cNvPr id="1422" name="Connecteur droit avec flèche 73"/>
        <xdr:cNvCxnSpPr/>
        <xdr:nvPr/>
      </xdr:nvCxnSpPr>
      <xdr:spPr>
        <a:xfrm flipV="1">
          <a:off x="11043720" y="27307440"/>
          <a:ext cx="11952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1423" name="Connecteur droit avec flèche 74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130</xdr:row>
      <xdr:rowOff>46800</xdr:rowOff>
    </xdr:from>
    <xdr:to>
      <xdr:col>9</xdr:col>
      <xdr:colOff>954000</xdr:colOff>
      <xdr:row>140</xdr:row>
      <xdr:rowOff>104760</xdr:rowOff>
    </xdr:to>
    <xdr:cxnSp>
      <xdr:nvCxnSpPr>
        <xdr:cNvPr id="1424" name="Connecteur droit avec flèche 75"/>
        <xdr:cNvCxnSpPr/>
        <xdr:nvPr/>
      </xdr:nvCxnSpPr>
      <xdr:spPr>
        <a:xfrm flipV="1">
          <a:off x="11043720" y="27307440"/>
          <a:ext cx="1195200" cy="19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140</xdr:row>
      <xdr:rowOff>123480</xdr:rowOff>
    </xdr:from>
    <xdr:to>
      <xdr:col>9</xdr:col>
      <xdr:colOff>979200</xdr:colOff>
      <xdr:row>142</xdr:row>
      <xdr:rowOff>114480</xdr:rowOff>
    </xdr:to>
    <xdr:cxnSp>
      <xdr:nvCxnSpPr>
        <xdr:cNvPr id="1425" name="Connecteur droit avec flèche 76"/>
        <xdr:cNvCxnSpPr/>
        <xdr:nvPr/>
      </xdr:nvCxnSpPr>
      <xdr:spPr>
        <a:xfrm>
          <a:off x="11081520" y="29288880"/>
          <a:ext cx="1182600" cy="372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154</xdr:row>
      <xdr:rowOff>123120</xdr:rowOff>
    </xdr:from>
    <xdr:to>
      <xdr:col>9</xdr:col>
      <xdr:colOff>1029240</xdr:colOff>
      <xdr:row>164</xdr:row>
      <xdr:rowOff>105120</xdr:rowOff>
    </xdr:to>
    <xdr:cxnSp>
      <xdr:nvCxnSpPr>
        <xdr:cNvPr id="1426" name="Connecteur droit avec flèche 77"/>
        <xdr:cNvCxnSpPr/>
        <xdr:nvPr/>
      </xdr:nvCxnSpPr>
      <xdr:spPr>
        <a:xfrm flipV="1">
          <a:off x="11284560" y="31955760"/>
          <a:ext cx="1029600" cy="188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15</xdr:row>
      <xdr:rowOff>114120</xdr:rowOff>
    </xdr:from>
    <xdr:to>
      <xdr:col>12</xdr:col>
      <xdr:colOff>293040</xdr:colOff>
      <xdr:row>22</xdr:row>
      <xdr:rowOff>114480</xdr:rowOff>
    </xdr:to>
    <xdr:cxnSp>
      <xdr:nvCxnSpPr>
        <xdr:cNvPr id="1427" name="Connecteur droit avec flèche 78"/>
        <xdr:cNvCxnSpPr/>
        <xdr:nvPr/>
      </xdr:nvCxnSpPr>
      <xdr:spPr>
        <a:xfrm flipV="1">
          <a:off x="13810680" y="5467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11</xdr:col>
      <xdr:colOff>38160</xdr:colOff>
      <xdr:row>94</xdr:row>
      <xdr:rowOff>104400</xdr:rowOff>
    </xdr:from>
    <xdr:to>
      <xdr:col>12</xdr:col>
      <xdr:colOff>1080</xdr:colOff>
      <xdr:row>94</xdr:row>
      <xdr:rowOff>114480</xdr:rowOff>
    </xdr:to>
    <xdr:cxnSp>
      <xdr:nvCxnSpPr>
        <xdr:cNvPr id="1428" name="Connecteur droit avec flèche 79"/>
        <xdr:cNvCxnSpPr/>
        <xdr:nvPr/>
      </xdr:nvCxnSpPr>
      <xdr:spPr>
        <a:xfrm>
          <a:off x="14306040" y="20507040"/>
          <a:ext cx="991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46</xdr:row>
      <xdr:rowOff>114120</xdr:rowOff>
    </xdr:from>
    <xdr:to>
      <xdr:col>11</xdr:col>
      <xdr:colOff>941040</xdr:colOff>
      <xdr:row>46</xdr:row>
      <xdr:rowOff>114840</xdr:rowOff>
    </xdr:to>
    <xdr:cxnSp>
      <xdr:nvCxnSpPr>
        <xdr:cNvPr id="1429" name="Connecteur droit avec flèche 80"/>
        <xdr:cNvCxnSpPr/>
        <xdr:nvPr/>
      </xdr:nvCxnSpPr>
      <xdr:spPr>
        <a:xfrm>
          <a:off x="13811040" y="11372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58</xdr:row>
      <xdr:rowOff>114120</xdr:rowOff>
    </xdr:from>
    <xdr:to>
      <xdr:col>11</xdr:col>
      <xdr:colOff>941040</xdr:colOff>
      <xdr:row>58</xdr:row>
      <xdr:rowOff>114840</xdr:rowOff>
    </xdr:to>
    <xdr:cxnSp>
      <xdr:nvCxnSpPr>
        <xdr:cNvPr id="1430" name="Connecteur droit avec flèche 81"/>
        <xdr:cNvCxnSpPr/>
        <xdr:nvPr/>
      </xdr:nvCxnSpPr>
      <xdr:spPr>
        <a:xfrm>
          <a:off x="13811040" y="1365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1244160</xdr:colOff>
      <xdr:row>48</xdr:row>
      <xdr:rowOff>105120</xdr:rowOff>
    </xdr:from>
    <xdr:to>
      <xdr:col>9</xdr:col>
      <xdr:colOff>915120</xdr:colOff>
      <xdr:row>58</xdr:row>
      <xdr:rowOff>114840</xdr:rowOff>
    </xdr:to>
    <xdr:cxnSp>
      <xdr:nvCxnSpPr>
        <xdr:cNvPr id="1431" name="Connecteur droit avec flèche 82"/>
        <xdr:cNvCxnSpPr/>
        <xdr:nvPr/>
      </xdr:nvCxnSpPr>
      <xdr:spPr>
        <a:xfrm>
          <a:off x="11094120" y="11744640"/>
          <a:ext cx="1105920" cy="1915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70</xdr:row>
      <xdr:rowOff>114120</xdr:rowOff>
    </xdr:from>
    <xdr:to>
      <xdr:col>11</xdr:col>
      <xdr:colOff>941040</xdr:colOff>
      <xdr:row>70</xdr:row>
      <xdr:rowOff>114840</xdr:rowOff>
    </xdr:to>
    <xdr:cxnSp>
      <xdr:nvCxnSpPr>
        <xdr:cNvPr id="1432" name="Connecteur droit avec flèche 83"/>
        <xdr:cNvCxnSpPr/>
        <xdr:nvPr/>
      </xdr:nvCxnSpPr>
      <xdr:spPr>
        <a:xfrm>
          <a:off x="13811040" y="15944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82</xdr:row>
      <xdr:rowOff>114120</xdr:rowOff>
    </xdr:from>
    <xdr:to>
      <xdr:col>11</xdr:col>
      <xdr:colOff>941040</xdr:colOff>
      <xdr:row>82</xdr:row>
      <xdr:rowOff>114840</xdr:rowOff>
    </xdr:to>
    <xdr:cxnSp>
      <xdr:nvCxnSpPr>
        <xdr:cNvPr id="1433" name="Connecteur droit avec flèche 84"/>
        <xdr:cNvCxnSpPr/>
        <xdr:nvPr/>
      </xdr:nvCxnSpPr>
      <xdr:spPr>
        <a:xfrm>
          <a:off x="13811040" y="18230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1346040</xdr:colOff>
      <xdr:row>70</xdr:row>
      <xdr:rowOff>104400</xdr:rowOff>
    </xdr:from>
    <xdr:to>
      <xdr:col>9</xdr:col>
      <xdr:colOff>991440</xdr:colOff>
      <xdr:row>80</xdr:row>
      <xdr:rowOff>123840</xdr:rowOff>
    </xdr:to>
    <xdr:cxnSp>
      <xdr:nvCxnSpPr>
        <xdr:cNvPr id="1434" name="Connecteur droit avec flèche 85"/>
        <xdr:cNvCxnSpPr/>
        <xdr:nvPr/>
      </xdr:nvCxnSpPr>
      <xdr:spPr>
        <a:xfrm flipV="1">
          <a:off x="11196000" y="15935040"/>
          <a:ext cx="1080360" cy="1924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978120</xdr:colOff>
      <xdr:row>321</xdr:row>
      <xdr:rowOff>105120</xdr:rowOff>
    </xdr:to>
    <xdr:cxnSp>
      <xdr:nvCxnSpPr>
        <xdr:cNvPr id="1435" name="Connecteur droit avec flèche 86"/>
        <xdr:cNvCxnSpPr/>
        <xdr:nvPr/>
      </xdr:nvCxnSpPr>
      <xdr:spPr>
        <a:xfrm>
          <a:off x="1028160" y="36785520"/>
          <a:ext cx="978480" cy="26966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1256400</xdr:colOff>
      <xdr:row>321</xdr:row>
      <xdr:rowOff>84960</xdr:rowOff>
    </xdr:from>
    <xdr:to>
      <xdr:col>5</xdr:col>
      <xdr:colOff>991080</xdr:colOff>
      <xdr:row>321</xdr:row>
      <xdr:rowOff>85680</xdr:rowOff>
    </xdr:to>
    <xdr:cxnSp>
      <xdr:nvCxnSpPr>
        <xdr:cNvPr id="1436" name="Connecteur droit avec flèche 87"/>
        <xdr:cNvCxnSpPr/>
        <xdr:nvPr/>
      </xdr:nvCxnSpPr>
      <xdr:spPr>
        <a:xfrm>
          <a:off x="5368680" y="63731160"/>
          <a:ext cx="15757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321</xdr:row>
      <xdr:rowOff>94680</xdr:rowOff>
    </xdr:from>
    <xdr:to>
      <xdr:col>8</xdr:col>
      <xdr:colOff>14400</xdr:colOff>
      <xdr:row>321</xdr:row>
      <xdr:rowOff>104760</xdr:rowOff>
    </xdr:to>
    <xdr:cxnSp>
      <xdr:nvCxnSpPr>
        <xdr:cNvPr id="1437" name="Connecteur droit avec flèche 88"/>
        <xdr:cNvCxnSpPr/>
        <xdr:nvPr/>
      </xdr:nvCxnSpPr>
      <xdr:spPr>
        <a:xfrm>
          <a:off x="8568720" y="6374088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1231560</xdr:colOff>
      <xdr:row>321</xdr:row>
      <xdr:rowOff>123120</xdr:rowOff>
    </xdr:from>
    <xdr:to>
      <xdr:col>10</xdr:col>
      <xdr:colOff>360</xdr:colOff>
      <xdr:row>321</xdr:row>
      <xdr:rowOff>123840</xdr:rowOff>
    </xdr:to>
    <xdr:cxnSp>
      <xdr:nvCxnSpPr>
        <xdr:cNvPr id="1438" name="Connecteur droit avec flèche 89"/>
        <xdr:cNvCxnSpPr/>
        <xdr:nvPr/>
      </xdr:nvCxnSpPr>
      <xdr:spPr>
        <a:xfrm>
          <a:off x="11081520" y="63769320"/>
          <a:ext cx="1447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1587600</xdr:colOff>
      <xdr:row>321</xdr:row>
      <xdr:rowOff>94680</xdr:rowOff>
    </xdr:from>
    <xdr:to>
      <xdr:col>8</xdr:col>
      <xdr:colOff>14400</xdr:colOff>
      <xdr:row>321</xdr:row>
      <xdr:rowOff>104760</xdr:rowOff>
    </xdr:to>
    <xdr:cxnSp>
      <xdr:nvCxnSpPr>
        <xdr:cNvPr id="1439" name="Connecteur droit avec flèche 90"/>
        <xdr:cNvCxnSpPr/>
        <xdr:nvPr/>
      </xdr:nvCxnSpPr>
      <xdr:spPr>
        <a:xfrm>
          <a:off x="8568720" y="63740880"/>
          <a:ext cx="1296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875520</xdr:colOff>
      <xdr:row>321</xdr:row>
      <xdr:rowOff>85320</xdr:rowOff>
    </xdr:from>
    <xdr:to>
      <xdr:col>4</xdr:col>
      <xdr:colOff>360</xdr:colOff>
      <xdr:row>321</xdr:row>
      <xdr:rowOff>123840</xdr:rowOff>
    </xdr:to>
    <xdr:cxnSp>
      <xdr:nvCxnSpPr>
        <xdr:cNvPr id="1440" name="Connecteur droit avec flèche 91"/>
        <xdr:cNvCxnSpPr/>
        <xdr:nvPr/>
      </xdr:nvCxnSpPr>
      <xdr:spPr>
        <a:xfrm>
          <a:off x="2931480" y="63731520"/>
          <a:ext cx="11815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11</xdr:col>
      <xdr:colOff>38160</xdr:colOff>
      <xdr:row>178</xdr:row>
      <xdr:rowOff>104400</xdr:rowOff>
    </xdr:from>
    <xdr:to>
      <xdr:col>12</xdr:col>
      <xdr:colOff>1080</xdr:colOff>
      <xdr:row>178</xdr:row>
      <xdr:rowOff>114480</xdr:rowOff>
    </xdr:to>
    <xdr:cxnSp>
      <xdr:nvCxnSpPr>
        <xdr:cNvPr id="1441" name="Connecteur droit avec flèche 92"/>
        <xdr:cNvCxnSpPr/>
        <xdr:nvPr/>
      </xdr:nvCxnSpPr>
      <xdr:spPr>
        <a:xfrm>
          <a:off x="14306040" y="36509040"/>
          <a:ext cx="991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106</xdr:row>
      <xdr:rowOff>114120</xdr:rowOff>
    </xdr:from>
    <xdr:to>
      <xdr:col>11</xdr:col>
      <xdr:colOff>941040</xdr:colOff>
      <xdr:row>106</xdr:row>
      <xdr:rowOff>114840</xdr:rowOff>
    </xdr:to>
    <xdr:cxnSp>
      <xdr:nvCxnSpPr>
        <xdr:cNvPr id="1442" name="Connecteur droit avec flèche 93"/>
        <xdr:cNvCxnSpPr/>
        <xdr:nvPr/>
      </xdr:nvCxnSpPr>
      <xdr:spPr>
        <a:xfrm>
          <a:off x="13811040" y="22802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130</xdr:row>
      <xdr:rowOff>114120</xdr:rowOff>
    </xdr:from>
    <xdr:to>
      <xdr:col>11</xdr:col>
      <xdr:colOff>941040</xdr:colOff>
      <xdr:row>130</xdr:row>
      <xdr:rowOff>114840</xdr:rowOff>
    </xdr:to>
    <xdr:cxnSp>
      <xdr:nvCxnSpPr>
        <xdr:cNvPr id="1443" name="Connecteur droit avec flèche 94"/>
        <xdr:cNvCxnSpPr/>
        <xdr:nvPr/>
      </xdr:nvCxnSpPr>
      <xdr:spPr>
        <a:xfrm>
          <a:off x="13811040" y="27374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142</xdr:row>
      <xdr:rowOff>114120</xdr:rowOff>
    </xdr:from>
    <xdr:to>
      <xdr:col>11</xdr:col>
      <xdr:colOff>941040</xdr:colOff>
      <xdr:row>142</xdr:row>
      <xdr:rowOff>114840</xdr:rowOff>
    </xdr:to>
    <xdr:cxnSp>
      <xdr:nvCxnSpPr>
        <xdr:cNvPr id="1444" name="Connecteur droit avec flèche 95"/>
        <xdr:cNvCxnSpPr/>
        <xdr:nvPr/>
      </xdr:nvCxnSpPr>
      <xdr:spPr>
        <a:xfrm>
          <a:off x="13811040" y="29660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154</xdr:row>
      <xdr:rowOff>114120</xdr:rowOff>
    </xdr:from>
    <xdr:to>
      <xdr:col>11</xdr:col>
      <xdr:colOff>941040</xdr:colOff>
      <xdr:row>154</xdr:row>
      <xdr:rowOff>114840</xdr:rowOff>
    </xdr:to>
    <xdr:cxnSp>
      <xdr:nvCxnSpPr>
        <xdr:cNvPr id="1445" name="Connecteur droit avec flèche 96"/>
        <xdr:cNvCxnSpPr/>
        <xdr:nvPr/>
      </xdr:nvCxnSpPr>
      <xdr:spPr>
        <a:xfrm>
          <a:off x="13811040" y="31946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1585800</xdr:colOff>
      <xdr:row>166</xdr:row>
      <xdr:rowOff>84960</xdr:rowOff>
    </xdr:from>
    <xdr:to>
      <xdr:col>11</xdr:col>
      <xdr:colOff>1028160</xdr:colOff>
      <xdr:row>166</xdr:row>
      <xdr:rowOff>95040</xdr:rowOff>
    </xdr:to>
    <xdr:cxnSp>
      <xdr:nvCxnSpPr>
        <xdr:cNvPr id="1446" name="Connecteur droit avec flèche 97"/>
        <xdr:cNvCxnSpPr/>
        <xdr:nvPr/>
      </xdr:nvCxnSpPr>
      <xdr:spPr>
        <a:xfrm>
          <a:off x="14114520" y="34203600"/>
          <a:ext cx="11818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1319040</xdr:colOff>
      <xdr:row>321</xdr:row>
      <xdr:rowOff>104400</xdr:rowOff>
    </xdr:from>
    <xdr:to>
      <xdr:col>11</xdr:col>
      <xdr:colOff>965520</xdr:colOff>
      <xdr:row>321</xdr:row>
      <xdr:rowOff>105120</xdr:rowOff>
    </xdr:to>
    <xdr:cxnSp>
      <xdr:nvCxnSpPr>
        <xdr:cNvPr id="1447" name="Connecteur droit avec flèche 98"/>
        <xdr:cNvCxnSpPr/>
        <xdr:nvPr/>
      </xdr:nvCxnSpPr>
      <xdr:spPr>
        <a:xfrm>
          <a:off x="13847760" y="63750600"/>
          <a:ext cx="1386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1611720</xdr:colOff>
      <xdr:row>318</xdr:row>
      <xdr:rowOff>114120</xdr:rowOff>
    </xdr:from>
    <xdr:to>
      <xdr:col>12</xdr:col>
      <xdr:colOff>360</xdr:colOff>
      <xdr:row>318</xdr:row>
      <xdr:rowOff>114840</xdr:rowOff>
    </xdr:to>
    <xdr:cxnSp>
      <xdr:nvCxnSpPr>
        <xdr:cNvPr id="1448" name="Connecteur droit avec flèche 99"/>
        <xdr:cNvCxnSpPr/>
        <xdr:nvPr/>
      </xdr:nvCxnSpPr>
      <xdr:spPr>
        <a:xfrm>
          <a:off x="14140440" y="63188640"/>
          <a:ext cx="1156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188</xdr:row>
      <xdr:rowOff>114480</xdr:rowOff>
    </xdr:from>
    <xdr:to>
      <xdr:col>12</xdr:col>
      <xdr:colOff>178560</xdr:colOff>
      <xdr:row>188</xdr:row>
      <xdr:rowOff>123840</xdr:rowOff>
    </xdr:to>
    <xdr:cxnSp>
      <xdr:nvCxnSpPr>
        <xdr:cNvPr id="1449" name="Connecteur droit avec flèche 100"/>
        <xdr:cNvCxnSpPr/>
        <xdr:nvPr/>
      </xdr:nvCxnSpPr>
      <xdr:spPr>
        <a:xfrm>
          <a:off x="13810680" y="38423880"/>
          <a:ext cx="1664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208</xdr:row>
      <xdr:rowOff>56880</xdr:rowOff>
    </xdr:from>
    <xdr:to>
      <xdr:col>12</xdr:col>
      <xdr:colOff>204120</xdr:colOff>
      <xdr:row>208</xdr:row>
      <xdr:rowOff>85320</xdr:rowOff>
    </xdr:to>
    <xdr:cxnSp>
      <xdr:nvCxnSpPr>
        <xdr:cNvPr id="1450" name="Connecteur droit avec flèche 101"/>
        <xdr:cNvCxnSpPr/>
        <xdr:nvPr/>
      </xdr:nvCxnSpPr>
      <xdr:spPr>
        <a:xfrm flipV="1">
          <a:off x="13950360" y="42176520"/>
          <a:ext cx="155016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218</xdr:row>
      <xdr:rowOff>114480</xdr:rowOff>
    </xdr:from>
    <xdr:to>
      <xdr:col>11</xdr:col>
      <xdr:colOff>941040</xdr:colOff>
      <xdr:row>218</xdr:row>
      <xdr:rowOff>115200</xdr:rowOff>
    </xdr:to>
    <xdr:cxnSp>
      <xdr:nvCxnSpPr>
        <xdr:cNvPr id="1451" name="Connecteur droit avec flèche 102"/>
        <xdr:cNvCxnSpPr/>
        <xdr:nvPr/>
      </xdr:nvCxnSpPr>
      <xdr:spPr>
        <a:xfrm>
          <a:off x="13811040" y="4413888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228</xdr:row>
      <xdr:rowOff>114120</xdr:rowOff>
    </xdr:from>
    <xdr:to>
      <xdr:col>11</xdr:col>
      <xdr:colOff>941040</xdr:colOff>
      <xdr:row>228</xdr:row>
      <xdr:rowOff>114840</xdr:rowOff>
    </xdr:to>
    <xdr:cxnSp>
      <xdr:nvCxnSpPr>
        <xdr:cNvPr id="1452" name="Connecteur droit avec flèche 103"/>
        <xdr:cNvCxnSpPr/>
        <xdr:nvPr/>
      </xdr:nvCxnSpPr>
      <xdr:spPr>
        <a:xfrm>
          <a:off x="13811040" y="4604364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238</xdr:row>
      <xdr:rowOff>114120</xdr:rowOff>
    </xdr:from>
    <xdr:to>
      <xdr:col>11</xdr:col>
      <xdr:colOff>941040</xdr:colOff>
      <xdr:row>238</xdr:row>
      <xdr:rowOff>114840</xdr:rowOff>
    </xdr:to>
    <xdr:cxnSp>
      <xdr:nvCxnSpPr>
        <xdr:cNvPr id="1453" name="Connecteur droit avec flèche 104"/>
        <xdr:cNvCxnSpPr/>
        <xdr:nvPr/>
      </xdr:nvCxnSpPr>
      <xdr:spPr>
        <a:xfrm>
          <a:off x="13811040" y="4794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258</xdr:row>
      <xdr:rowOff>114120</xdr:rowOff>
    </xdr:from>
    <xdr:to>
      <xdr:col>11</xdr:col>
      <xdr:colOff>941040</xdr:colOff>
      <xdr:row>258</xdr:row>
      <xdr:rowOff>114840</xdr:rowOff>
    </xdr:to>
    <xdr:cxnSp>
      <xdr:nvCxnSpPr>
        <xdr:cNvPr id="1454" name="Connecteur droit avec flèche 105"/>
        <xdr:cNvCxnSpPr/>
        <xdr:nvPr/>
      </xdr:nvCxnSpPr>
      <xdr:spPr>
        <a:xfrm>
          <a:off x="13811040" y="5175864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1802880</xdr:colOff>
      <xdr:row>296</xdr:row>
      <xdr:rowOff>142920</xdr:rowOff>
    </xdr:from>
    <xdr:to>
      <xdr:col>7</xdr:col>
      <xdr:colOff>990360</xdr:colOff>
      <xdr:row>300</xdr:row>
      <xdr:rowOff>67320</xdr:rowOff>
    </xdr:to>
    <xdr:cxnSp>
      <xdr:nvCxnSpPr>
        <xdr:cNvPr id="1455" name="Connecteur droit avec flèche 106"/>
        <xdr:cNvCxnSpPr/>
        <xdr:nvPr/>
      </xdr:nvCxnSpPr>
      <xdr:spPr>
        <a:xfrm>
          <a:off x="8784000" y="59026320"/>
          <a:ext cx="1028880" cy="686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1549440</xdr:colOff>
      <xdr:row>298</xdr:row>
      <xdr:rowOff>123120</xdr:rowOff>
    </xdr:from>
    <xdr:to>
      <xdr:col>5</xdr:col>
      <xdr:colOff>991440</xdr:colOff>
      <xdr:row>318</xdr:row>
      <xdr:rowOff>75960</xdr:rowOff>
    </xdr:to>
    <xdr:cxnSp>
      <xdr:nvCxnSpPr>
        <xdr:cNvPr id="1456" name="Connecteur droit avec flèche 107"/>
        <xdr:cNvCxnSpPr/>
        <xdr:nvPr/>
      </xdr:nvCxnSpPr>
      <xdr:spPr>
        <a:xfrm>
          <a:off x="5661720" y="59387760"/>
          <a:ext cx="1283040" cy="3763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248</xdr:row>
      <xdr:rowOff>114480</xdr:rowOff>
    </xdr:from>
    <xdr:to>
      <xdr:col>8</xdr:col>
      <xdr:colOff>26640</xdr:colOff>
      <xdr:row>248</xdr:row>
      <xdr:rowOff>115200</xdr:rowOff>
    </xdr:to>
    <xdr:cxnSp>
      <xdr:nvCxnSpPr>
        <xdr:cNvPr id="1457" name="Connecteur droit avec flèche 108"/>
        <xdr:cNvCxnSpPr/>
        <xdr:nvPr/>
      </xdr:nvCxnSpPr>
      <xdr:spPr>
        <a:xfrm>
          <a:off x="8821800" y="4985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139680</xdr:colOff>
      <xdr:row>248</xdr:row>
      <xdr:rowOff>114480</xdr:rowOff>
    </xdr:from>
    <xdr:to>
      <xdr:col>9</xdr:col>
      <xdr:colOff>979560</xdr:colOff>
      <xdr:row>248</xdr:row>
      <xdr:rowOff>124560</xdr:rowOff>
    </xdr:to>
    <xdr:cxnSp>
      <xdr:nvCxnSpPr>
        <xdr:cNvPr id="1458" name="Connecteur droit avec flèche 109"/>
        <xdr:cNvCxnSpPr/>
        <xdr:nvPr/>
      </xdr:nvCxnSpPr>
      <xdr:spPr>
        <a:xfrm>
          <a:off x="11424240" y="49853880"/>
          <a:ext cx="840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248</xdr:row>
      <xdr:rowOff>114480</xdr:rowOff>
    </xdr:from>
    <xdr:to>
      <xdr:col>8</xdr:col>
      <xdr:colOff>26640</xdr:colOff>
      <xdr:row>248</xdr:row>
      <xdr:rowOff>115200</xdr:rowOff>
    </xdr:to>
    <xdr:cxnSp>
      <xdr:nvCxnSpPr>
        <xdr:cNvPr id="1459" name="Connecteur droit avec flèche 110"/>
        <xdr:cNvCxnSpPr/>
        <xdr:nvPr/>
      </xdr:nvCxnSpPr>
      <xdr:spPr>
        <a:xfrm>
          <a:off x="8821800" y="4985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-360</xdr:colOff>
      <xdr:row>248</xdr:row>
      <xdr:rowOff>114480</xdr:rowOff>
    </xdr:from>
    <xdr:to>
      <xdr:col>8</xdr:col>
      <xdr:colOff>26640</xdr:colOff>
      <xdr:row>248</xdr:row>
      <xdr:rowOff>115200</xdr:rowOff>
    </xdr:to>
    <xdr:cxnSp>
      <xdr:nvCxnSpPr>
        <xdr:cNvPr id="1460" name="Connecteur droit avec flèche 111"/>
        <xdr:cNvCxnSpPr/>
        <xdr:nvPr/>
      </xdr:nvCxnSpPr>
      <xdr:spPr>
        <a:xfrm>
          <a:off x="8821800" y="4985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1446480</xdr:colOff>
      <xdr:row>248</xdr:row>
      <xdr:rowOff>104760</xdr:rowOff>
    </xdr:from>
    <xdr:to>
      <xdr:col>11</xdr:col>
      <xdr:colOff>965880</xdr:colOff>
      <xdr:row>248</xdr:row>
      <xdr:rowOff>114840</xdr:rowOff>
    </xdr:to>
    <xdr:cxnSp>
      <xdr:nvCxnSpPr>
        <xdr:cNvPr id="1461" name="Connecteur droit avec flèche 112"/>
        <xdr:cNvCxnSpPr/>
        <xdr:nvPr/>
      </xdr:nvCxnSpPr>
      <xdr:spPr>
        <a:xfrm>
          <a:off x="13975200" y="49844160"/>
          <a:ext cx="1258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47520</xdr:rowOff>
    </xdr:from>
    <xdr:to>
      <xdr:col>9</xdr:col>
      <xdr:colOff>954000</xdr:colOff>
      <xdr:row>286</xdr:row>
      <xdr:rowOff>104760</xdr:rowOff>
    </xdr:to>
    <xdr:cxnSp>
      <xdr:nvCxnSpPr>
        <xdr:cNvPr id="1462" name="Connecteur droit avec flèche 113"/>
        <xdr:cNvCxnSpPr/>
        <xdr:nvPr/>
      </xdr:nvCxnSpPr>
      <xdr:spPr>
        <a:xfrm flipV="1">
          <a:off x="11043720" y="55501920"/>
          <a:ext cx="1195200" cy="1581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0</xdr:colOff>
      <xdr:row>300</xdr:row>
      <xdr:rowOff>95400</xdr:rowOff>
    </xdr:from>
    <xdr:to>
      <xdr:col>10</xdr:col>
      <xdr:colOff>1800</xdr:colOff>
      <xdr:row>308</xdr:row>
      <xdr:rowOff>86040</xdr:rowOff>
    </xdr:to>
    <xdr:cxnSp>
      <xdr:nvCxnSpPr>
        <xdr:cNvPr id="1463" name="Connecteur droit avec flèche 114"/>
        <xdr:cNvCxnSpPr/>
        <xdr:nvPr/>
      </xdr:nvCxnSpPr>
      <xdr:spPr>
        <a:xfrm>
          <a:off x="11284560" y="59740920"/>
          <a:ext cx="1246320" cy="1514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47520</xdr:rowOff>
    </xdr:from>
    <xdr:to>
      <xdr:col>9</xdr:col>
      <xdr:colOff>954000</xdr:colOff>
      <xdr:row>286</xdr:row>
      <xdr:rowOff>104760</xdr:rowOff>
    </xdr:to>
    <xdr:cxnSp>
      <xdr:nvCxnSpPr>
        <xdr:cNvPr id="1464" name="Connecteur droit avec flèche 115"/>
        <xdr:cNvCxnSpPr/>
        <xdr:nvPr/>
      </xdr:nvCxnSpPr>
      <xdr:spPr>
        <a:xfrm flipV="1">
          <a:off x="11043720" y="55501920"/>
          <a:ext cx="1195200" cy="1581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1193760</xdr:colOff>
      <xdr:row>278</xdr:row>
      <xdr:rowOff>47520</xdr:rowOff>
    </xdr:from>
    <xdr:to>
      <xdr:col>9</xdr:col>
      <xdr:colOff>954000</xdr:colOff>
      <xdr:row>286</xdr:row>
      <xdr:rowOff>104760</xdr:rowOff>
    </xdr:to>
    <xdr:cxnSp>
      <xdr:nvCxnSpPr>
        <xdr:cNvPr id="1465" name="Connecteur droit avec flèche 116"/>
        <xdr:cNvCxnSpPr/>
        <xdr:nvPr/>
      </xdr:nvCxnSpPr>
      <xdr:spPr>
        <a:xfrm flipV="1">
          <a:off x="11043720" y="55501920"/>
          <a:ext cx="1195200" cy="1581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1231200</xdr:colOff>
      <xdr:row>286</xdr:row>
      <xdr:rowOff>104760</xdr:rowOff>
    </xdr:from>
    <xdr:to>
      <xdr:col>9</xdr:col>
      <xdr:colOff>965880</xdr:colOff>
      <xdr:row>288</xdr:row>
      <xdr:rowOff>123840</xdr:rowOff>
    </xdr:to>
    <xdr:cxnSp>
      <xdr:nvCxnSpPr>
        <xdr:cNvPr id="1466" name="Connecteur droit avec flèche 117"/>
        <xdr:cNvCxnSpPr/>
        <xdr:nvPr/>
      </xdr:nvCxnSpPr>
      <xdr:spPr>
        <a:xfrm>
          <a:off x="11081160" y="57083400"/>
          <a:ext cx="1169640" cy="400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-360</xdr:colOff>
      <xdr:row>298</xdr:row>
      <xdr:rowOff>84600</xdr:rowOff>
    </xdr:from>
    <xdr:to>
      <xdr:col>9</xdr:col>
      <xdr:colOff>965880</xdr:colOff>
      <xdr:row>300</xdr:row>
      <xdr:rowOff>104760</xdr:rowOff>
    </xdr:to>
    <xdr:cxnSp>
      <xdr:nvCxnSpPr>
        <xdr:cNvPr id="1467" name="Connecteur droit avec flèche 118"/>
        <xdr:cNvCxnSpPr/>
        <xdr:nvPr/>
      </xdr:nvCxnSpPr>
      <xdr:spPr>
        <a:xfrm flipV="1">
          <a:off x="11284200" y="59349240"/>
          <a:ext cx="966600" cy="401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278</xdr:row>
      <xdr:rowOff>114480</xdr:rowOff>
    </xdr:from>
    <xdr:to>
      <xdr:col>11</xdr:col>
      <xdr:colOff>941040</xdr:colOff>
      <xdr:row>278</xdr:row>
      <xdr:rowOff>115200</xdr:rowOff>
    </xdr:to>
    <xdr:cxnSp>
      <xdr:nvCxnSpPr>
        <xdr:cNvPr id="1468" name="Connecteur droit avec flèche 119"/>
        <xdr:cNvCxnSpPr/>
        <xdr:nvPr/>
      </xdr:nvCxnSpPr>
      <xdr:spPr>
        <a:xfrm>
          <a:off x="13811040" y="5556888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288</xdr:row>
      <xdr:rowOff>114120</xdr:rowOff>
    </xdr:from>
    <xdr:to>
      <xdr:col>11</xdr:col>
      <xdr:colOff>941040</xdr:colOff>
      <xdr:row>288</xdr:row>
      <xdr:rowOff>114840</xdr:rowOff>
    </xdr:to>
    <xdr:cxnSp>
      <xdr:nvCxnSpPr>
        <xdr:cNvPr id="1469" name="Connecteur droit avec flèche 120"/>
        <xdr:cNvCxnSpPr/>
        <xdr:nvPr/>
      </xdr:nvCxnSpPr>
      <xdr:spPr>
        <a:xfrm>
          <a:off x="13811040" y="5747364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1625040</xdr:colOff>
      <xdr:row>308</xdr:row>
      <xdr:rowOff>114480</xdr:rowOff>
    </xdr:from>
    <xdr:to>
      <xdr:col>11</xdr:col>
      <xdr:colOff>940680</xdr:colOff>
      <xdr:row>308</xdr:row>
      <xdr:rowOff>115200</xdr:rowOff>
    </xdr:to>
    <xdr:cxnSp>
      <xdr:nvCxnSpPr>
        <xdr:cNvPr id="1470" name="Connecteur droit avec flèche 121"/>
        <xdr:cNvCxnSpPr/>
        <xdr:nvPr/>
      </xdr:nvCxnSpPr>
      <xdr:spPr>
        <a:xfrm>
          <a:off x="14153760" y="61283880"/>
          <a:ext cx="1055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1294200</xdr:colOff>
      <xdr:row>19</xdr:row>
      <xdr:rowOff>85320</xdr:rowOff>
    </xdr:from>
    <xdr:to>
      <xdr:col>12</xdr:col>
      <xdr:colOff>64440</xdr:colOff>
      <xdr:row>22</xdr:row>
      <xdr:rowOff>114480</xdr:rowOff>
    </xdr:to>
    <xdr:cxnSp>
      <xdr:nvCxnSpPr>
        <xdr:cNvPr id="1471" name="Connecteur droit avec flèche 122"/>
        <xdr:cNvCxnSpPr/>
        <xdr:nvPr/>
      </xdr:nvCxnSpPr>
      <xdr:spPr>
        <a:xfrm flipV="1">
          <a:off x="13822920" y="6200280"/>
          <a:ext cx="1537920" cy="601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20</xdr:row>
      <xdr:rowOff>85320</xdr:rowOff>
    </xdr:from>
    <xdr:to>
      <xdr:col>12</xdr:col>
      <xdr:colOff>255240</xdr:colOff>
      <xdr:row>22</xdr:row>
      <xdr:rowOff>152280</xdr:rowOff>
    </xdr:to>
    <xdr:cxnSp>
      <xdr:nvCxnSpPr>
        <xdr:cNvPr id="1472" name="Connecteur droit avec flèche 123"/>
        <xdr:cNvCxnSpPr/>
        <xdr:nvPr/>
      </xdr:nvCxnSpPr>
      <xdr:spPr>
        <a:xfrm flipV="1">
          <a:off x="13861800" y="6390720"/>
          <a:ext cx="1689840" cy="448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1358280</xdr:colOff>
      <xdr:row>22</xdr:row>
      <xdr:rowOff>104040</xdr:rowOff>
    </xdr:from>
    <xdr:to>
      <xdr:col>12</xdr:col>
      <xdr:colOff>115200</xdr:colOff>
      <xdr:row>22</xdr:row>
      <xdr:rowOff>132840</xdr:rowOff>
    </xdr:to>
    <xdr:cxnSp>
      <xdr:nvCxnSpPr>
        <xdr:cNvPr id="1473" name="Connecteur droit avec flèche 124"/>
        <xdr:cNvCxnSpPr/>
        <xdr:nvPr/>
      </xdr:nvCxnSpPr>
      <xdr:spPr>
        <a:xfrm flipV="1">
          <a:off x="13887000" y="6790680"/>
          <a:ext cx="15246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13</xdr:row>
      <xdr:rowOff>56520</xdr:rowOff>
    </xdr:from>
    <xdr:to>
      <xdr:col>14</xdr:col>
      <xdr:colOff>64800</xdr:colOff>
      <xdr:row>15</xdr:row>
      <xdr:rowOff>104400</xdr:rowOff>
    </xdr:to>
    <xdr:cxnSp>
      <xdr:nvCxnSpPr>
        <xdr:cNvPr id="1474" name="Connecteur droit avec flèche 125"/>
        <xdr:cNvCxnSpPr/>
        <xdr:nvPr/>
      </xdr:nvCxnSpPr>
      <xdr:spPr>
        <a:xfrm flipV="1">
          <a:off x="16146360" y="5028480"/>
          <a:ext cx="127080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</xdr:row>
      <xdr:rowOff>104400</xdr:rowOff>
    </xdr:from>
    <xdr:to>
      <xdr:col>13</xdr:col>
      <xdr:colOff>991080</xdr:colOff>
      <xdr:row>15</xdr:row>
      <xdr:rowOff>114480</xdr:rowOff>
    </xdr:to>
    <xdr:cxnSp>
      <xdr:nvCxnSpPr>
        <xdr:cNvPr id="1475" name="Connecteur droit avec flèche 126"/>
        <xdr:cNvCxnSpPr/>
        <xdr:nvPr/>
      </xdr:nvCxnSpPr>
      <xdr:spPr>
        <a:xfrm>
          <a:off x="16094520" y="5457600"/>
          <a:ext cx="1220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17</xdr:row>
      <xdr:rowOff>104040</xdr:rowOff>
    </xdr:from>
    <xdr:to>
      <xdr:col>13</xdr:col>
      <xdr:colOff>991440</xdr:colOff>
      <xdr:row>19</xdr:row>
      <xdr:rowOff>104760</xdr:rowOff>
    </xdr:to>
    <xdr:cxnSp>
      <xdr:nvCxnSpPr>
        <xdr:cNvPr id="1476" name="Connecteur droit avec flèche 127"/>
        <xdr:cNvCxnSpPr/>
        <xdr:nvPr/>
      </xdr:nvCxnSpPr>
      <xdr:spPr>
        <a:xfrm flipV="1">
          <a:off x="15943320" y="5838120"/>
          <a:ext cx="137232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22</xdr:row>
      <xdr:rowOff>85320</xdr:rowOff>
    </xdr:from>
    <xdr:to>
      <xdr:col>13</xdr:col>
      <xdr:colOff>978480</xdr:colOff>
      <xdr:row>22</xdr:row>
      <xdr:rowOff>105120</xdr:rowOff>
    </xdr:to>
    <xdr:cxnSp>
      <xdr:nvCxnSpPr>
        <xdr:cNvPr id="1477" name="Connecteur droit avec flèche 128"/>
        <xdr:cNvCxnSpPr/>
        <xdr:nvPr/>
      </xdr:nvCxnSpPr>
      <xdr:spPr>
        <a:xfrm>
          <a:off x="16108200" y="6771960"/>
          <a:ext cx="11944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912960</xdr:colOff>
      <xdr:row>20</xdr:row>
      <xdr:rowOff>85320</xdr:rowOff>
    </xdr:from>
    <xdr:to>
      <xdr:col>13</xdr:col>
      <xdr:colOff>991080</xdr:colOff>
      <xdr:row>20</xdr:row>
      <xdr:rowOff>86040</xdr:rowOff>
    </xdr:to>
    <xdr:cxnSp>
      <xdr:nvCxnSpPr>
        <xdr:cNvPr id="1478" name="Connecteur droit avec flèche 129"/>
        <xdr:cNvCxnSpPr/>
        <xdr:nvPr/>
      </xdr:nvCxnSpPr>
      <xdr:spPr>
        <a:xfrm>
          <a:off x="16209000" y="6390720"/>
          <a:ext cx="1106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19</xdr:row>
      <xdr:rowOff>75600</xdr:rowOff>
    </xdr:from>
    <xdr:to>
      <xdr:col>13</xdr:col>
      <xdr:colOff>953280</xdr:colOff>
      <xdr:row>19</xdr:row>
      <xdr:rowOff>85680</xdr:rowOff>
    </xdr:to>
    <xdr:cxnSp>
      <xdr:nvCxnSpPr>
        <xdr:cNvPr id="1479" name="Connecteur droit avec flèche 130"/>
        <xdr:cNvCxnSpPr/>
        <xdr:nvPr/>
      </xdr:nvCxnSpPr>
      <xdr:spPr>
        <a:xfrm>
          <a:off x="16006680" y="6190560"/>
          <a:ext cx="1270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21</xdr:row>
      <xdr:rowOff>132840</xdr:rowOff>
    </xdr:from>
    <xdr:to>
      <xdr:col>13</xdr:col>
      <xdr:colOff>1016280</xdr:colOff>
      <xdr:row>22</xdr:row>
      <xdr:rowOff>85320</xdr:rowOff>
    </xdr:to>
    <xdr:cxnSp>
      <xdr:nvCxnSpPr>
        <xdr:cNvPr id="1480" name="Connecteur droit avec flèche 131"/>
        <xdr:cNvCxnSpPr/>
        <xdr:nvPr/>
      </xdr:nvCxnSpPr>
      <xdr:spPr>
        <a:xfrm flipV="1">
          <a:off x="16108200" y="6629040"/>
          <a:ext cx="1232280" cy="143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13</xdr:row>
      <xdr:rowOff>56880</xdr:rowOff>
    </xdr:from>
    <xdr:to>
      <xdr:col>16</xdr:col>
      <xdr:colOff>102240</xdr:colOff>
      <xdr:row>13</xdr:row>
      <xdr:rowOff>85680</xdr:rowOff>
    </xdr:to>
    <xdr:cxnSp>
      <xdr:nvCxnSpPr>
        <xdr:cNvPr id="1481" name="Connecteur droit avec flèche 132"/>
        <xdr:cNvCxnSpPr/>
        <xdr:nvPr/>
      </xdr:nvCxnSpPr>
      <xdr:spPr>
        <a:xfrm>
          <a:off x="18303840" y="5028840"/>
          <a:ext cx="12070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17</xdr:row>
      <xdr:rowOff>85320</xdr:rowOff>
    </xdr:from>
    <xdr:to>
      <xdr:col>16</xdr:col>
      <xdr:colOff>27000</xdr:colOff>
      <xdr:row>17</xdr:row>
      <xdr:rowOff>86040</xdr:rowOff>
    </xdr:to>
    <xdr:cxnSp>
      <xdr:nvCxnSpPr>
        <xdr:cNvPr id="1482" name="Connecteur droit avec flèche 133"/>
        <xdr:cNvCxnSpPr/>
        <xdr:nvPr/>
      </xdr:nvCxnSpPr>
      <xdr:spPr>
        <a:xfrm>
          <a:off x="18265680" y="581940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15</xdr:row>
      <xdr:rowOff>84960</xdr:rowOff>
    </xdr:from>
    <xdr:to>
      <xdr:col>16</xdr:col>
      <xdr:colOff>127800</xdr:colOff>
      <xdr:row>15</xdr:row>
      <xdr:rowOff>85680</xdr:rowOff>
    </xdr:to>
    <xdr:cxnSp>
      <xdr:nvCxnSpPr>
        <xdr:cNvPr id="1483" name="Connecteur droit avec flèche 134"/>
        <xdr:cNvCxnSpPr/>
        <xdr:nvPr/>
      </xdr:nvCxnSpPr>
      <xdr:spPr>
        <a:xfrm>
          <a:off x="18366840" y="54381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19</xdr:row>
      <xdr:rowOff>85320</xdr:rowOff>
    </xdr:from>
    <xdr:to>
      <xdr:col>16</xdr:col>
      <xdr:colOff>114840</xdr:colOff>
      <xdr:row>19</xdr:row>
      <xdr:rowOff>86040</xdr:rowOff>
    </xdr:to>
    <xdr:cxnSp>
      <xdr:nvCxnSpPr>
        <xdr:cNvPr id="1484" name="Connecteur droit avec flèche 135"/>
        <xdr:cNvCxnSpPr/>
        <xdr:nvPr/>
      </xdr:nvCxnSpPr>
      <xdr:spPr>
        <a:xfrm>
          <a:off x="18341640" y="620028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21</xdr:row>
      <xdr:rowOff>84960</xdr:rowOff>
    </xdr:from>
    <xdr:to>
      <xdr:col>16</xdr:col>
      <xdr:colOff>39240</xdr:colOff>
      <xdr:row>21</xdr:row>
      <xdr:rowOff>85680</xdr:rowOff>
    </xdr:to>
    <xdr:cxnSp>
      <xdr:nvCxnSpPr>
        <xdr:cNvPr id="1485" name="Connecteur droit avec flèche 136"/>
        <xdr:cNvCxnSpPr/>
        <xdr:nvPr/>
      </xdr:nvCxnSpPr>
      <xdr:spPr>
        <a:xfrm>
          <a:off x="18278280" y="65811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22</xdr:row>
      <xdr:rowOff>84960</xdr:rowOff>
    </xdr:from>
    <xdr:to>
      <xdr:col>16</xdr:col>
      <xdr:colOff>27000</xdr:colOff>
      <xdr:row>22</xdr:row>
      <xdr:rowOff>85680</xdr:rowOff>
    </xdr:to>
    <xdr:cxnSp>
      <xdr:nvCxnSpPr>
        <xdr:cNvPr id="1486" name="Connecteur droit avec flèche 137"/>
        <xdr:cNvCxnSpPr/>
        <xdr:nvPr/>
      </xdr:nvCxnSpPr>
      <xdr:spPr>
        <a:xfrm>
          <a:off x="18265680" y="677160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875520</xdr:colOff>
      <xdr:row>20</xdr:row>
      <xdr:rowOff>85320</xdr:rowOff>
    </xdr:from>
    <xdr:to>
      <xdr:col>15</xdr:col>
      <xdr:colOff>1016280</xdr:colOff>
      <xdr:row>20</xdr:row>
      <xdr:rowOff>86040</xdr:rowOff>
    </xdr:to>
    <xdr:cxnSp>
      <xdr:nvCxnSpPr>
        <xdr:cNvPr id="1487" name="Connecteur droit avec flèche 138"/>
        <xdr:cNvCxnSpPr/>
        <xdr:nvPr/>
      </xdr:nvCxnSpPr>
      <xdr:spPr>
        <a:xfrm>
          <a:off x="18227520" y="63907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12</xdr:row>
      <xdr:rowOff>85320</xdr:rowOff>
    </xdr:from>
    <xdr:to>
      <xdr:col>16</xdr:col>
      <xdr:colOff>65160</xdr:colOff>
      <xdr:row>13</xdr:row>
      <xdr:rowOff>47880</xdr:rowOff>
    </xdr:to>
    <xdr:cxnSp>
      <xdr:nvCxnSpPr>
        <xdr:cNvPr id="1488" name="Connecteur droit avec flèche 139"/>
        <xdr:cNvCxnSpPr/>
        <xdr:nvPr/>
      </xdr:nvCxnSpPr>
      <xdr:spPr>
        <a:xfrm flipV="1">
          <a:off x="18303840" y="4866840"/>
          <a:ext cx="11700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14</xdr:row>
      <xdr:rowOff>104760</xdr:rowOff>
    </xdr:from>
    <xdr:to>
      <xdr:col>16</xdr:col>
      <xdr:colOff>127800</xdr:colOff>
      <xdr:row>15</xdr:row>
      <xdr:rowOff>75600</xdr:rowOff>
    </xdr:to>
    <xdr:cxnSp>
      <xdr:nvCxnSpPr>
        <xdr:cNvPr id="1489" name="Connecteur droit avec flèche 140"/>
        <xdr:cNvCxnSpPr/>
        <xdr:nvPr/>
      </xdr:nvCxnSpPr>
      <xdr:spPr>
        <a:xfrm flipV="1">
          <a:off x="18366840" y="5267160"/>
          <a:ext cx="116964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888120</xdr:colOff>
      <xdr:row>16</xdr:row>
      <xdr:rowOff>104040</xdr:rowOff>
    </xdr:from>
    <xdr:to>
      <xdr:col>16</xdr:col>
      <xdr:colOff>52200</xdr:colOff>
      <xdr:row>17</xdr:row>
      <xdr:rowOff>75600</xdr:rowOff>
    </xdr:to>
    <xdr:cxnSp>
      <xdr:nvCxnSpPr>
        <xdr:cNvPr id="1490" name="Connecteur droit avec flèche 141"/>
        <xdr:cNvCxnSpPr/>
        <xdr:nvPr/>
      </xdr:nvCxnSpPr>
      <xdr:spPr>
        <a:xfrm flipV="1">
          <a:off x="18240120" y="5647680"/>
          <a:ext cx="122076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18</xdr:row>
      <xdr:rowOff>104760</xdr:rowOff>
    </xdr:from>
    <xdr:to>
      <xdr:col>16</xdr:col>
      <xdr:colOff>153720</xdr:colOff>
      <xdr:row>19</xdr:row>
      <xdr:rowOff>57240</xdr:rowOff>
    </xdr:to>
    <xdr:cxnSp>
      <xdr:nvCxnSpPr>
        <xdr:cNvPr id="1491" name="Connecteur droit avec flèche 142"/>
        <xdr:cNvCxnSpPr/>
        <xdr:nvPr/>
      </xdr:nvCxnSpPr>
      <xdr:spPr>
        <a:xfrm flipV="1">
          <a:off x="18329040" y="6029280"/>
          <a:ext cx="1233360" cy="143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1446480</xdr:colOff>
      <xdr:row>39</xdr:row>
      <xdr:rowOff>94320</xdr:rowOff>
    </xdr:from>
    <xdr:to>
      <xdr:col>12</xdr:col>
      <xdr:colOff>457560</xdr:colOff>
      <xdr:row>46</xdr:row>
      <xdr:rowOff>84960</xdr:rowOff>
    </xdr:to>
    <xdr:cxnSp>
      <xdr:nvCxnSpPr>
        <xdr:cNvPr id="1492" name="Connecteur droit avec flèche 143"/>
        <xdr:cNvCxnSpPr/>
        <xdr:nvPr/>
      </xdr:nvCxnSpPr>
      <xdr:spPr>
        <a:xfrm flipV="1">
          <a:off x="13975200" y="10019520"/>
          <a:ext cx="177876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43</xdr:row>
      <xdr:rowOff>66240</xdr:rowOff>
    </xdr:from>
    <xdr:to>
      <xdr:col>12</xdr:col>
      <xdr:colOff>217080</xdr:colOff>
      <xdr:row>46</xdr:row>
      <xdr:rowOff>84960</xdr:rowOff>
    </xdr:to>
    <xdr:cxnSp>
      <xdr:nvCxnSpPr>
        <xdr:cNvPr id="1493" name="Connecteur droit avec flèche 144"/>
        <xdr:cNvCxnSpPr/>
        <xdr:nvPr/>
      </xdr:nvCxnSpPr>
      <xdr:spPr>
        <a:xfrm flipV="1">
          <a:off x="13975560" y="10753200"/>
          <a:ext cx="1537920" cy="590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1497600</xdr:colOff>
      <xdr:row>44</xdr:row>
      <xdr:rowOff>75240</xdr:rowOff>
    </xdr:from>
    <xdr:to>
      <xdr:col>12</xdr:col>
      <xdr:colOff>419400</xdr:colOff>
      <xdr:row>46</xdr:row>
      <xdr:rowOff>123120</xdr:rowOff>
    </xdr:to>
    <xdr:cxnSp>
      <xdr:nvCxnSpPr>
        <xdr:cNvPr id="1494" name="Connecteur droit avec flèche 145"/>
        <xdr:cNvCxnSpPr/>
        <xdr:nvPr/>
      </xdr:nvCxnSpPr>
      <xdr:spPr>
        <a:xfrm flipV="1">
          <a:off x="14026320" y="10952640"/>
          <a:ext cx="168948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1509840</xdr:colOff>
      <xdr:row>46</xdr:row>
      <xdr:rowOff>84960</xdr:rowOff>
    </xdr:from>
    <xdr:to>
      <xdr:col>12</xdr:col>
      <xdr:colOff>267120</xdr:colOff>
      <xdr:row>46</xdr:row>
      <xdr:rowOff>123480</xdr:rowOff>
    </xdr:to>
    <xdr:cxnSp>
      <xdr:nvCxnSpPr>
        <xdr:cNvPr id="1495" name="Connecteur droit avec flèche 146"/>
        <xdr:cNvCxnSpPr/>
        <xdr:nvPr/>
      </xdr:nvCxnSpPr>
      <xdr:spPr>
        <a:xfrm flipV="1">
          <a:off x="14038560" y="11343600"/>
          <a:ext cx="152496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1014480</xdr:colOff>
      <xdr:row>37</xdr:row>
      <xdr:rowOff>47160</xdr:rowOff>
    </xdr:from>
    <xdr:to>
      <xdr:col>14</xdr:col>
      <xdr:colOff>229680</xdr:colOff>
      <xdr:row>39</xdr:row>
      <xdr:rowOff>84960</xdr:rowOff>
    </xdr:to>
    <xdr:cxnSp>
      <xdr:nvCxnSpPr>
        <xdr:cNvPr id="1496" name="Connecteur droit avec flèche 147"/>
        <xdr:cNvCxnSpPr/>
        <xdr:nvPr/>
      </xdr:nvCxnSpPr>
      <xdr:spPr>
        <a:xfrm flipV="1">
          <a:off x="16310520" y="9591120"/>
          <a:ext cx="127152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964800</xdr:colOff>
      <xdr:row>39</xdr:row>
      <xdr:rowOff>84960</xdr:rowOff>
    </xdr:from>
    <xdr:to>
      <xdr:col>14</xdr:col>
      <xdr:colOff>115560</xdr:colOff>
      <xdr:row>39</xdr:row>
      <xdr:rowOff>95040</xdr:rowOff>
    </xdr:to>
    <xdr:cxnSp>
      <xdr:nvCxnSpPr>
        <xdr:cNvPr id="1497" name="Connecteur droit avec flèche 148"/>
        <xdr:cNvCxnSpPr/>
        <xdr:nvPr/>
      </xdr:nvCxnSpPr>
      <xdr:spPr>
        <a:xfrm>
          <a:off x="16260840" y="1001016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41</xdr:row>
      <xdr:rowOff>85320</xdr:rowOff>
    </xdr:from>
    <xdr:to>
      <xdr:col>14</xdr:col>
      <xdr:colOff>115560</xdr:colOff>
      <xdr:row>43</xdr:row>
      <xdr:rowOff>85680</xdr:rowOff>
    </xdr:to>
    <xdr:cxnSp>
      <xdr:nvCxnSpPr>
        <xdr:cNvPr id="1498" name="Connecteur droit avec flèche 149"/>
        <xdr:cNvCxnSpPr/>
        <xdr:nvPr/>
      </xdr:nvCxnSpPr>
      <xdr:spPr>
        <a:xfrm flipV="1">
          <a:off x="16094520" y="10391400"/>
          <a:ext cx="13734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46</xdr:row>
      <xdr:rowOff>75960</xdr:rowOff>
    </xdr:from>
    <xdr:to>
      <xdr:col>14</xdr:col>
      <xdr:colOff>102600</xdr:colOff>
      <xdr:row>46</xdr:row>
      <xdr:rowOff>85680</xdr:rowOff>
    </xdr:to>
    <xdr:cxnSp>
      <xdr:nvCxnSpPr>
        <xdr:cNvPr id="1499" name="Connecteur droit avec flèche 150"/>
        <xdr:cNvCxnSpPr/>
        <xdr:nvPr/>
      </xdr:nvCxnSpPr>
      <xdr:spPr>
        <a:xfrm>
          <a:off x="16272720" y="1133460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44</xdr:row>
      <xdr:rowOff>66960</xdr:rowOff>
    </xdr:from>
    <xdr:to>
      <xdr:col>14</xdr:col>
      <xdr:colOff>127440</xdr:colOff>
      <xdr:row>44</xdr:row>
      <xdr:rowOff>86040</xdr:rowOff>
    </xdr:to>
    <xdr:cxnSp>
      <xdr:nvCxnSpPr>
        <xdr:cNvPr id="1500" name="Connecteur droit avec flèche 151"/>
        <xdr:cNvCxnSpPr/>
        <xdr:nvPr/>
      </xdr:nvCxnSpPr>
      <xdr:spPr>
        <a:xfrm>
          <a:off x="16362000" y="10944360"/>
          <a:ext cx="11178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43</xdr:row>
      <xdr:rowOff>47520</xdr:rowOff>
    </xdr:from>
    <xdr:to>
      <xdr:col>14</xdr:col>
      <xdr:colOff>64440</xdr:colOff>
      <xdr:row>43</xdr:row>
      <xdr:rowOff>85680</xdr:rowOff>
    </xdr:to>
    <xdr:cxnSp>
      <xdr:nvCxnSpPr>
        <xdr:cNvPr id="1501" name="Connecteur droit avec flèche 152"/>
        <xdr:cNvCxnSpPr/>
        <xdr:nvPr/>
      </xdr:nvCxnSpPr>
      <xdr:spPr>
        <a:xfrm>
          <a:off x="16170840" y="10734480"/>
          <a:ext cx="124596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45</xdr:row>
      <xdr:rowOff>122760</xdr:rowOff>
    </xdr:from>
    <xdr:to>
      <xdr:col>14</xdr:col>
      <xdr:colOff>140760</xdr:colOff>
      <xdr:row>46</xdr:row>
      <xdr:rowOff>75600</xdr:rowOff>
    </xdr:to>
    <xdr:cxnSp>
      <xdr:nvCxnSpPr>
        <xdr:cNvPr id="1502" name="Connecteur droit avec flèche 153"/>
        <xdr:cNvCxnSpPr/>
        <xdr:nvPr/>
      </xdr:nvCxnSpPr>
      <xdr:spPr>
        <a:xfrm flipV="1">
          <a:off x="16272720" y="11190960"/>
          <a:ext cx="122040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88200</xdr:colOff>
      <xdr:row>37</xdr:row>
      <xdr:rowOff>47880</xdr:rowOff>
    </xdr:from>
    <xdr:to>
      <xdr:col>16</xdr:col>
      <xdr:colOff>254880</xdr:colOff>
      <xdr:row>37</xdr:row>
      <xdr:rowOff>57600</xdr:rowOff>
    </xdr:to>
    <xdr:cxnSp>
      <xdr:nvCxnSpPr>
        <xdr:cNvPr id="1503" name="Connecteur droit avec flèche 154"/>
        <xdr:cNvCxnSpPr/>
        <xdr:nvPr/>
      </xdr:nvCxnSpPr>
      <xdr:spPr>
        <a:xfrm>
          <a:off x="18468360" y="9591840"/>
          <a:ext cx="11952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38160</xdr:colOff>
      <xdr:row>41</xdr:row>
      <xdr:rowOff>75600</xdr:rowOff>
    </xdr:from>
    <xdr:to>
      <xdr:col>16</xdr:col>
      <xdr:colOff>191880</xdr:colOff>
      <xdr:row>41</xdr:row>
      <xdr:rowOff>76320</xdr:rowOff>
    </xdr:to>
    <xdr:cxnSp>
      <xdr:nvCxnSpPr>
        <xdr:cNvPr id="1504" name="Connecteur droit avec flèche 155"/>
        <xdr:cNvCxnSpPr/>
        <xdr:nvPr/>
      </xdr:nvCxnSpPr>
      <xdr:spPr>
        <a:xfrm>
          <a:off x="18418320" y="1038168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138960</xdr:colOff>
      <xdr:row>39</xdr:row>
      <xdr:rowOff>75240</xdr:rowOff>
    </xdr:from>
    <xdr:to>
      <xdr:col>16</xdr:col>
      <xdr:colOff>280080</xdr:colOff>
      <xdr:row>39</xdr:row>
      <xdr:rowOff>75960</xdr:rowOff>
    </xdr:to>
    <xdr:cxnSp>
      <xdr:nvCxnSpPr>
        <xdr:cNvPr id="1505" name="Connecteur droit avec flèche 156"/>
        <xdr:cNvCxnSpPr/>
        <xdr:nvPr/>
      </xdr:nvCxnSpPr>
      <xdr:spPr>
        <a:xfrm>
          <a:off x="18519120" y="100004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43</xdr:row>
      <xdr:rowOff>66600</xdr:rowOff>
    </xdr:from>
    <xdr:to>
      <xdr:col>16</xdr:col>
      <xdr:colOff>267840</xdr:colOff>
      <xdr:row>43</xdr:row>
      <xdr:rowOff>75960</xdr:rowOff>
    </xdr:to>
    <xdr:cxnSp>
      <xdr:nvCxnSpPr>
        <xdr:cNvPr id="1506" name="Connecteur droit avec flèche 157"/>
        <xdr:cNvCxnSpPr/>
        <xdr:nvPr/>
      </xdr:nvCxnSpPr>
      <xdr:spPr>
        <a:xfrm>
          <a:off x="18506520" y="10753560"/>
          <a:ext cx="117000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45</xdr:row>
      <xdr:rowOff>66960</xdr:rowOff>
    </xdr:from>
    <xdr:to>
      <xdr:col>16</xdr:col>
      <xdr:colOff>191880</xdr:colOff>
      <xdr:row>45</xdr:row>
      <xdr:rowOff>75960</xdr:rowOff>
    </xdr:to>
    <xdr:cxnSp>
      <xdr:nvCxnSpPr>
        <xdr:cNvPr id="1507" name="Connecteur droit avec flèche 158"/>
        <xdr:cNvCxnSpPr/>
        <xdr:nvPr/>
      </xdr:nvCxnSpPr>
      <xdr:spPr>
        <a:xfrm>
          <a:off x="18431280" y="11135160"/>
          <a:ext cx="116928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38160</xdr:colOff>
      <xdr:row>46</xdr:row>
      <xdr:rowOff>75600</xdr:rowOff>
    </xdr:from>
    <xdr:to>
      <xdr:col>16</xdr:col>
      <xdr:colOff>191880</xdr:colOff>
      <xdr:row>46</xdr:row>
      <xdr:rowOff>76320</xdr:rowOff>
    </xdr:to>
    <xdr:cxnSp>
      <xdr:nvCxnSpPr>
        <xdr:cNvPr id="1508" name="Connecteur droit avec flèche 159"/>
        <xdr:cNvCxnSpPr/>
        <xdr:nvPr/>
      </xdr:nvCxnSpPr>
      <xdr:spPr>
        <a:xfrm>
          <a:off x="18418320" y="1133424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44</xdr:row>
      <xdr:rowOff>75600</xdr:rowOff>
    </xdr:from>
    <xdr:to>
      <xdr:col>16</xdr:col>
      <xdr:colOff>140760</xdr:colOff>
      <xdr:row>44</xdr:row>
      <xdr:rowOff>76320</xdr:rowOff>
    </xdr:to>
    <xdr:cxnSp>
      <xdr:nvCxnSpPr>
        <xdr:cNvPr id="1509" name="Connecteur droit avec flèche 160"/>
        <xdr:cNvCxnSpPr/>
        <xdr:nvPr/>
      </xdr:nvCxnSpPr>
      <xdr:spPr>
        <a:xfrm>
          <a:off x="18380160" y="10953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36</xdr:row>
      <xdr:rowOff>66240</xdr:rowOff>
    </xdr:from>
    <xdr:to>
      <xdr:col>16</xdr:col>
      <xdr:colOff>216720</xdr:colOff>
      <xdr:row>37</xdr:row>
      <xdr:rowOff>37800</xdr:rowOff>
    </xdr:to>
    <xdr:cxnSp>
      <xdr:nvCxnSpPr>
        <xdr:cNvPr id="1510" name="Connecteur droit avec flèche 161"/>
        <xdr:cNvCxnSpPr/>
        <xdr:nvPr/>
      </xdr:nvCxnSpPr>
      <xdr:spPr>
        <a:xfrm flipV="1">
          <a:off x="18443160" y="941976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138960</xdr:colOff>
      <xdr:row>38</xdr:row>
      <xdr:rowOff>85320</xdr:rowOff>
    </xdr:from>
    <xdr:to>
      <xdr:col>16</xdr:col>
      <xdr:colOff>280080</xdr:colOff>
      <xdr:row>39</xdr:row>
      <xdr:rowOff>47520</xdr:rowOff>
    </xdr:to>
    <xdr:cxnSp>
      <xdr:nvCxnSpPr>
        <xdr:cNvPr id="1511" name="Connecteur droit avec flèche 162"/>
        <xdr:cNvCxnSpPr/>
        <xdr:nvPr/>
      </xdr:nvCxnSpPr>
      <xdr:spPr>
        <a:xfrm flipV="1">
          <a:off x="18519120" y="9819720"/>
          <a:ext cx="11696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40</xdr:row>
      <xdr:rowOff>84960</xdr:rowOff>
    </xdr:from>
    <xdr:to>
      <xdr:col>16</xdr:col>
      <xdr:colOff>216720</xdr:colOff>
      <xdr:row>41</xdr:row>
      <xdr:rowOff>47520</xdr:rowOff>
    </xdr:to>
    <xdr:cxnSp>
      <xdr:nvCxnSpPr>
        <xdr:cNvPr id="1512" name="Connecteur droit avec flèche 163"/>
        <xdr:cNvCxnSpPr/>
        <xdr:nvPr/>
      </xdr:nvCxnSpPr>
      <xdr:spPr>
        <a:xfrm flipV="1">
          <a:off x="18405000" y="10200600"/>
          <a:ext cx="12204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42</xdr:row>
      <xdr:rowOff>85320</xdr:rowOff>
    </xdr:from>
    <xdr:to>
      <xdr:col>16</xdr:col>
      <xdr:colOff>306000</xdr:colOff>
      <xdr:row>43</xdr:row>
      <xdr:rowOff>47880</xdr:rowOff>
    </xdr:to>
    <xdr:cxnSp>
      <xdr:nvCxnSpPr>
        <xdr:cNvPr id="1513" name="Connecteur droit avec flèche 164"/>
        <xdr:cNvCxnSpPr/>
        <xdr:nvPr/>
      </xdr:nvCxnSpPr>
      <xdr:spPr>
        <a:xfrm flipV="1">
          <a:off x="18481320" y="10581840"/>
          <a:ext cx="12333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1637280</xdr:colOff>
      <xdr:row>51</xdr:row>
      <xdr:rowOff>114120</xdr:rowOff>
    </xdr:from>
    <xdr:to>
      <xdr:col>12</xdr:col>
      <xdr:colOff>648720</xdr:colOff>
      <xdr:row>58</xdr:row>
      <xdr:rowOff>114480</xdr:rowOff>
    </xdr:to>
    <xdr:cxnSp>
      <xdr:nvCxnSpPr>
        <xdr:cNvPr id="1514" name="Connecteur droit avec flèche 165"/>
        <xdr:cNvCxnSpPr/>
        <xdr:nvPr/>
      </xdr:nvCxnSpPr>
      <xdr:spPr>
        <a:xfrm flipV="1">
          <a:off x="14166000" y="12325320"/>
          <a:ext cx="177912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1637280</xdr:colOff>
      <xdr:row>55</xdr:row>
      <xdr:rowOff>85320</xdr:rowOff>
    </xdr:from>
    <xdr:to>
      <xdr:col>12</xdr:col>
      <xdr:colOff>419760</xdr:colOff>
      <xdr:row>58</xdr:row>
      <xdr:rowOff>114480</xdr:rowOff>
    </xdr:to>
    <xdr:cxnSp>
      <xdr:nvCxnSpPr>
        <xdr:cNvPr id="1515" name="Connecteur droit avec flèche 166"/>
        <xdr:cNvCxnSpPr/>
        <xdr:nvPr/>
      </xdr:nvCxnSpPr>
      <xdr:spPr>
        <a:xfrm flipV="1">
          <a:off x="14166000" y="13058280"/>
          <a:ext cx="1550160" cy="601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1676160</xdr:colOff>
      <xdr:row>56</xdr:row>
      <xdr:rowOff>85320</xdr:rowOff>
    </xdr:from>
    <xdr:to>
      <xdr:col>12</xdr:col>
      <xdr:colOff>597600</xdr:colOff>
      <xdr:row>58</xdr:row>
      <xdr:rowOff>142920</xdr:rowOff>
    </xdr:to>
    <xdr:cxnSp>
      <xdr:nvCxnSpPr>
        <xdr:cNvPr id="1516" name="Connecteur droit avec flèche 167"/>
        <xdr:cNvCxnSpPr/>
        <xdr:nvPr/>
      </xdr:nvCxnSpPr>
      <xdr:spPr>
        <a:xfrm flipV="1">
          <a:off x="14204880" y="13248720"/>
          <a:ext cx="168912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1701360</xdr:colOff>
      <xdr:row>58</xdr:row>
      <xdr:rowOff>94320</xdr:rowOff>
    </xdr:from>
    <xdr:to>
      <xdr:col>12</xdr:col>
      <xdr:colOff>457560</xdr:colOff>
      <xdr:row>58</xdr:row>
      <xdr:rowOff>123120</xdr:rowOff>
    </xdr:to>
    <xdr:cxnSp>
      <xdr:nvCxnSpPr>
        <xdr:cNvPr id="1517" name="Connecteur droit avec flèche 168"/>
        <xdr:cNvCxnSpPr/>
        <xdr:nvPr/>
      </xdr:nvCxnSpPr>
      <xdr:spPr>
        <a:xfrm flipV="1">
          <a:off x="14230080" y="13638960"/>
          <a:ext cx="15238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177840</xdr:colOff>
      <xdr:row>49</xdr:row>
      <xdr:rowOff>56880</xdr:rowOff>
    </xdr:from>
    <xdr:to>
      <xdr:col>14</xdr:col>
      <xdr:colOff>420120</xdr:colOff>
      <xdr:row>51</xdr:row>
      <xdr:rowOff>95040</xdr:rowOff>
    </xdr:to>
    <xdr:cxnSp>
      <xdr:nvCxnSpPr>
        <xdr:cNvPr id="1518" name="Connecteur droit avec flèche 169"/>
        <xdr:cNvCxnSpPr/>
        <xdr:nvPr/>
      </xdr:nvCxnSpPr>
      <xdr:spPr>
        <a:xfrm flipV="1">
          <a:off x="16501680" y="11886840"/>
          <a:ext cx="127080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114480</xdr:colOff>
      <xdr:row>51</xdr:row>
      <xdr:rowOff>95040</xdr:rowOff>
    </xdr:from>
    <xdr:to>
      <xdr:col>14</xdr:col>
      <xdr:colOff>293040</xdr:colOff>
      <xdr:row>51</xdr:row>
      <xdr:rowOff>114840</xdr:rowOff>
    </xdr:to>
    <xdr:cxnSp>
      <xdr:nvCxnSpPr>
        <xdr:cNvPr id="1519" name="Connecteur droit avec flèche 170"/>
        <xdr:cNvCxnSpPr/>
        <xdr:nvPr/>
      </xdr:nvCxnSpPr>
      <xdr:spPr>
        <a:xfrm>
          <a:off x="16438320" y="12306240"/>
          <a:ext cx="12070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53</xdr:row>
      <xdr:rowOff>95040</xdr:rowOff>
    </xdr:from>
    <xdr:to>
      <xdr:col>14</xdr:col>
      <xdr:colOff>293400</xdr:colOff>
      <xdr:row>55</xdr:row>
      <xdr:rowOff>95400</xdr:rowOff>
    </xdr:to>
    <xdr:cxnSp>
      <xdr:nvCxnSpPr>
        <xdr:cNvPr id="1520" name="Connecteur droit avec flèche 171"/>
        <xdr:cNvCxnSpPr/>
        <xdr:nvPr/>
      </xdr:nvCxnSpPr>
      <xdr:spPr>
        <a:xfrm flipV="1">
          <a:off x="16285680" y="1268712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114480</xdr:colOff>
      <xdr:row>58</xdr:row>
      <xdr:rowOff>84960</xdr:rowOff>
    </xdr:from>
    <xdr:to>
      <xdr:col>14</xdr:col>
      <xdr:colOff>293040</xdr:colOff>
      <xdr:row>58</xdr:row>
      <xdr:rowOff>95040</xdr:rowOff>
    </xdr:to>
    <xdr:cxnSp>
      <xdr:nvCxnSpPr>
        <xdr:cNvPr id="1521" name="Connecteur droit avec flèche 172"/>
        <xdr:cNvCxnSpPr/>
        <xdr:nvPr/>
      </xdr:nvCxnSpPr>
      <xdr:spPr>
        <a:xfrm>
          <a:off x="16438320" y="1362960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216000</xdr:colOff>
      <xdr:row>56</xdr:row>
      <xdr:rowOff>85320</xdr:rowOff>
    </xdr:from>
    <xdr:to>
      <xdr:col>14</xdr:col>
      <xdr:colOff>305280</xdr:colOff>
      <xdr:row>56</xdr:row>
      <xdr:rowOff>86040</xdr:rowOff>
    </xdr:to>
    <xdr:cxnSp>
      <xdr:nvCxnSpPr>
        <xdr:cNvPr id="1522" name="Connecteur droit avec flèche 173"/>
        <xdr:cNvCxnSpPr/>
        <xdr:nvPr/>
      </xdr:nvCxnSpPr>
      <xdr:spPr>
        <a:xfrm>
          <a:off x="16539840" y="1324872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25200</xdr:colOff>
      <xdr:row>55</xdr:row>
      <xdr:rowOff>75600</xdr:rowOff>
    </xdr:from>
    <xdr:to>
      <xdr:col>14</xdr:col>
      <xdr:colOff>255240</xdr:colOff>
      <xdr:row>55</xdr:row>
      <xdr:rowOff>85680</xdr:rowOff>
    </xdr:to>
    <xdr:cxnSp>
      <xdr:nvCxnSpPr>
        <xdr:cNvPr id="1523" name="Connecteur droit avec flèche 174"/>
        <xdr:cNvCxnSpPr/>
        <xdr:nvPr/>
      </xdr:nvCxnSpPr>
      <xdr:spPr>
        <a:xfrm>
          <a:off x="16349040" y="13048560"/>
          <a:ext cx="12585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114480</xdr:colOff>
      <xdr:row>57</xdr:row>
      <xdr:rowOff>122760</xdr:rowOff>
    </xdr:from>
    <xdr:to>
      <xdr:col>14</xdr:col>
      <xdr:colOff>331560</xdr:colOff>
      <xdr:row>58</xdr:row>
      <xdr:rowOff>84960</xdr:rowOff>
    </xdr:to>
    <xdr:cxnSp>
      <xdr:nvCxnSpPr>
        <xdr:cNvPr id="1524" name="Connecteur droit avec flèche 175"/>
        <xdr:cNvCxnSpPr/>
        <xdr:nvPr/>
      </xdr:nvCxnSpPr>
      <xdr:spPr>
        <a:xfrm flipV="1">
          <a:off x="16438320" y="13476960"/>
          <a:ext cx="124560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265680</xdr:colOff>
      <xdr:row>49</xdr:row>
      <xdr:rowOff>57240</xdr:rowOff>
    </xdr:from>
    <xdr:to>
      <xdr:col>16</xdr:col>
      <xdr:colOff>432720</xdr:colOff>
      <xdr:row>49</xdr:row>
      <xdr:rowOff>95760</xdr:rowOff>
    </xdr:to>
    <xdr:cxnSp>
      <xdr:nvCxnSpPr>
        <xdr:cNvPr id="1525" name="Connecteur droit avec flèche 176"/>
        <xdr:cNvCxnSpPr/>
        <xdr:nvPr/>
      </xdr:nvCxnSpPr>
      <xdr:spPr>
        <a:xfrm>
          <a:off x="18645840" y="11887200"/>
          <a:ext cx="119556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215280</xdr:colOff>
      <xdr:row>53</xdr:row>
      <xdr:rowOff>85320</xdr:rowOff>
    </xdr:from>
    <xdr:to>
      <xdr:col>16</xdr:col>
      <xdr:colOff>368640</xdr:colOff>
      <xdr:row>53</xdr:row>
      <xdr:rowOff>86040</xdr:rowOff>
    </xdr:to>
    <xdr:cxnSp>
      <xdr:nvCxnSpPr>
        <xdr:cNvPr id="1526" name="Connecteur droit avec flèche 177"/>
        <xdr:cNvCxnSpPr/>
        <xdr:nvPr/>
      </xdr:nvCxnSpPr>
      <xdr:spPr>
        <a:xfrm>
          <a:off x="18595440" y="1267740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329760</xdr:colOff>
      <xdr:row>51</xdr:row>
      <xdr:rowOff>84960</xdr:rowOff>
    </xdr:from>
    <xdr:to>
      <xdr:col>16</xdr:col>
      <xdr:colOff>470880</xdr:colOff>
      <xdr:row>51</xdr:row>
      <xdr:rowOff>85680</xdr:rowOff>
    </xdr:to>
    <xdr:cxnSp>
      <xdr:nvCxnSpPr>
        <xdr:cNvPr id="1527" name="Connecteur droit avec flèche 178"/>
        <xdr:cNvCxnSpPr/>
        <xdr:nvPr/>
      </xdr:nvCxnSpPr>
      <xdr:spPr>
        <a:xfrm>
          <a:off x="18709920" y="122961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304200</xdr:colOff>
      <xdr:row>55</xdr:row>
      <xdr:rowOff>85320</xdr:rowOff>
    </xdr:from>
    <xdr:to>
      <xdr:col>16</xdr:col>
      <xdr:colOff>445680</xdr:colOff>
      <xdr:row>55</xdr:row>
      <xdr:rowOff>86040</xdr:rowOff>
    </xdr:to>
    <xdr:cxnSp>
      <xdr:nvCxnSpPr>
        <xdr:cNvPr id="1528" name="Connecteur droit avec flèche 179"/>
        <xdr:cNvCxnSpPr/>
        <xdr:nvPr/>
      </xdr:nvCxnSpPr>
      <xdr:spPr>
        <a:xfrm>
          <a:off x="18684360" y="1305828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253440</xdr:colOff>
      <xdr:row>57</xdr:row>
      <xdr:rowOff>84960</xdr:rowOff>
    </xdr:from>
    <xdr:to>
      <xdr:col>16</xdr:col>
      <xdr:colOff>381600</xdr:colOff>
      <xdr:row>57</xdr:row>
      <xdr:rowOff>85680</xdr:rowOff>
    </xdr:to>
    <xdr:cxnSp>
      <xdr:nvCxnSpPr>
        <xdr:cNvPr id="1529" name="Connecteur droit avec flèche 180"/>
        <xdr:cNvCxnSpPr/>
        <xdr:nvPr/>
      </xdr:nvCxnSpPr>
      <xdr:spPr>
        <a:xfrm>
          <a:off x="18633600" y="13439160"/>
          <a:ext cx="1156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215280</xdr:colOff>
      <xdr:row>58</xdr:row>
      <xdr:rowOff>84960</xdr:rowOff>
    </xdr:from>
    <xdr:to>
      <xdr:col>16</xdr:col>
      <xdr:colOff>368640</xdr:colOff>
      <xdr:row>58</xdr:row>
      <xdr:rowOff>85680</xdr:rowOff>
    </xdr:to>
    <xdr:cxnSp>
      <xdr:nvCxnSpPr>
        <xdr:cNvPr id="1530" name="Connecteur droit avec flèche 181"/>
        <xdr:cNvCxnSpPr/>
        <xdr:nvPr/>
      </xdr:nvCxnSpPr>
      <xdr:spPr>
        <a:xfrm>
          <a:off x="18595440" y="1362960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177120</xdr:colOff>
      <xdr:row>56</xdr:row>
      <xdr:rowOff>85320</xdr:rowOff>
    </xdr:from>
    <xdr:to>
      <xdr:col>16</xdr:col>
      <xdr:colOff>330840</xdr:colOff>
      <xdr:row>56</xdr:row>
      <xdr:rowOff>86040</xdr:rowOff>
    </xdr:to>
    <xdr:cxnSp>
      <xdr:nvCxnSpPr>
        <xdr:cNvPr id="1531" name="Connecteur droit avec flèche 182"/>
        <xdr:cNvCxnSpPr/>
        <xdr:nvPr/>
      </xdr:nvCxnSpPr>
      <xdr:spPr>
        <a:xfrm>
          <a:off x="18557280" y="132487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253800</xdr:colOff>
      <xdr:row>48</xdr:row>
      <xdr:rowOff>85320</xdr:rowOff>
    </xdr:from>
    <xdr:to>
      <xdr:col>16</xdr:col>
      <xdr:colOff>407520</xdr:colOff>
      <xdr:row>49</xdr:row>
      <xdr:rowOff>47880</xdr:rowOff>
    </xdr:to>
    <xdr:cxnSp>
      <xdr:nvCxnSpPr>
        <xdr:cNvPr id="1532" name="Connecteur droit avec flèche 183"/>
        <xdr:cNvCxnSpPr/>
        <xdr:nvPr/>
      </xdr:nvCxnSpPr>
      <xdr:spPr>
        <a:xfrm flipV="1">
          <a:off x="18633960" y="11724840"/>
          <a:ext cx="1182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329760</xdr:colOff>
      <xdr:row>50</xdr:row>
      <xdr:rowOff>95040</xdr:rowOff>
    </xdr:from>
    <xdr:to>
      <xdr:col>16</xdr:col>
      <xdr:colOff>470880</xdr:colOff>
      <xdr:row>51</xdr:row>
      <xdr:rowOff>75240</xdr:rowOff>
    </xdr:to>
    <xdr:cxnSp>
      <xdr:nvCxnSpPr>
        <xdr:cNvPr id="1533" name="Connecteur droit avec flèche 184"/>
        <xdr:cNvCxnSpPr/>
        <xdr:nvPr/>
      </xdr:nvCxnSpPr>
      <xdr:spPr>
        <a:xfrm flipV="1">
          <a:off x="18709920" y="12115440"/>
          <a:ext cx="116964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202680</xdr:colOff>
      <xdr:row>52</xdr:row>
      <xdr:rowOff>94680</xdr:rowOff>
    </xdr:from>
    <xdr:to>
      <xdr:col>16</xdr:col>
      <xdr:colOff>394560</xdr:colOff>
      <xdr:row>53</xdr:row>
      <xdr:rowOff>75960</xdr:rowOff>
    </xdr:to>
    <xdr:cxnSp>
      <xdr:nvCxnSpPr>
        <xdr:cNvPr id="1534" name="Connecteur droit avec flèche 185"/>
        <xdr:cNvCxnSpPr/>
        <xdr:nvPr/>
      </xdr:nvCxnSpPr>
      <xdr:spPr>
        <a:xfrm flipV="1">
          <a:off x="18582840" y="12496320"/>
          <a:ext cx="122040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291600</xdr:colOff>
      <xdr:row>54</xdr:row>
      <xdr:rowOff>94680</xdr:rowOff>
    </xdr:from>
    <xdr:to>
      <xdr:col>16</xdr:col>
      <xdr:colOff>495000</xdr:colOff>
      <xdr:row>55</xdr:row>
      <xdr:rowOff>56880</xdr:rowOff>
    </xdr:to>
    <xdr:cxnSp>
      <xdr:nvCxnSpPr>
        <xdr:cNvPr id="1535" name="Connecteur droit avec flèche 186"/>
        <xdr:cNvCxnSpPr/>
        <xdr:nvPr/>
      </xdr:nvCxnSpPr>
      <xdr:spPr>
        <a:xfrm flipV="1">
          <a:off x="18671760" y="12877200"/>
          <a:ext cx="12319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1472400</xdr:colOff>
      <xdr:row>63</xdr:row>
      <xdr:rowOff>123120</xdr:rowOff>
    </xdr:from>
    <xdr:to>
      <xdr:col>12</xdr:col>
      <xdr:colOff>483120</xdr:colOff>
      <xdr:row>70</xdr:row>
      <xdr:rowOff>123480</xdr:rowOff>
    </xdr:to>
    <xdr:cxnSp>
      <xdr:nvCxnSpPr>
        <xdr:cNvPr id="1536" name="Connecteur droit avec flèche 187"/>
        <xdr:cNvCxnSpPr/>
        <xdr:nvPr/>
      </xdr:nvCxnSpPr>
      <xdr:spPr>
        <a:xfrm flipV="1">
          <a:off x="14001120" y="14620320"/>
          <a:ext cx="177840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1472040</xdr:colOff>
      <xdr:row>67</xdr:row>
      <xdr:rowOff>84960</xdr:rowOff>
    </xdr:from>
    <xdr:to>
      <xdr:col>12</xdr:col>
      <xdr:colOff>241920</xdr:colOff>
      <xdr:row>70</xdr:row>
      <xdr:rowOff>123120</xdr:rowOff>
    </xdr:to>
    <xdr:cxnSp>
      <xdr:nvCxnSpPr>
        <xdr:cNvPr id="1537" name="Connecteur droit avec flèche 188"/>
        <xdr:cNvCxnSpPr/>
        <xdr:nvPr/>
      </xdr:nvCxnSpPr>
      <xdr:spPr>
        <a:xfrm flipV="1">
          <a:off x="14000760" y="15343920"/>
          <a:ext cx="153756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1509480</xdr:colOff>
      <xdr:row>68</xdr:row>
      <xdr:rowOff>104400</xdr:rowOff>
    </xdr:from>
    <xdr:to>
      <xdr:col>12</xdr:col>
      <xdr:colOff>432720</xdr:colOff>
      <xdr:row>70</xdr:row>
      <xdr:rowOff>161640</xdr:rowOff>
    </xdr:to>
    <xdr:cxnSp>
      <xdr:nvCxnSpPr>
        <xdr:cNvPr id="1538" name="Connecteur droit avec flèche 189"/>
        <xdr:cNvCxnSpPr/>
        <xdr:nvPr/>
      </xdr:nvCxnSpPr>
      <xdr:spPr>
        <a:xfrm flipV="1">
          <a:off x="14038200" y="15553800"/>
          <a:ext cx="169092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1535400</xdr:colOff>
      <xdr:row>70</xdr:row>
      <xdr:rowOff>113760</xdr:rowOff>
    </xdr:from>
    <xdr:to>
      <xdr:col>12</xdr:col>
      <xdr:colOff>293400</xdr:colOff>
      <xdr:row>70</xdr:row>
      <xdr:rowOff>151920</xdr:rowOff>
    </xdr:to>
    <xdr:cxnSp>
      <xdr:nvCxnSpPr>
        <xdr:cNvPr id="1539" name="Connecteur droit avec flèche 190"/>
        <xdr:cNvCxnSpPr/>
        <xdr:nvPr/>
      </xdr:nvCxnSpPr>
      <xdr:spPr>
        <a:xfrm flipV="1">
          <a:off x="14064120" y="15944400"/>
          <a:ext cx="152568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61</xdr:row>
      <xdr:rowOff>75600</xdr:rowOff>
    </xdr:from>
    <xdr:to>
      <xdr:col>14</xdr:col>
      <xdr:colOff>242280</xdr:colOff>
      <xdr:row>63</xdr:row>
      <xdr:rowOff>114480</xdr:rowOff>
    </xdr:to>
    <xdr:cxnSp>
      <xdr:nvCxnSpPr>
        <xdr:cNvPr id="1540" name="Connecteur droit avec flèche 191"/>
        <xdr:cNvCxnSpPr/>
        <xdr:nvPr/>
      </xdr:nvCxnSpPr>
      <xdr:spPr>
        <a:xfrm flipV="1">
          <a:off x="16323840" y="14191560"/>
          <a:ext cx="1270800" cy="42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976680</xdr:colOff>
      <xdr:row>63</xdr:row>
      <xdr:rowOff>114480</xdr:rowOff>
    </xdr:from>
    <xdr:to>
      <xdr:col>14</xdr:col>
      <xdr:colOff>127440</xdr:colOff>
      <xdr:row>63</xdr:row>
      <xdr:rowOff>133560</xdr:rowOff>
    </xdr:to>
    <xdr:cxnSp>
      <xdr:nvCxnSpPr>
        <xdr:cNvPr id="1541" name="Connecteur droit avec flèche 192"/>
        <xdr:cNvCxnSpPr/>
        <xdr:nvPr/>
      </xdr:nvCxnSpPr>
      <xdr:spPr>
        <a:xfrm>
          <a:off x="16272720" y="14611680"/>
          <a:ext cx="120708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824760</xdr:colOff>
      <xdr:row>65</xdr:row>
      <xdr:rowOff>113760</xdr:rowOff>
    </xdr:from>
    <xdr:to>
      <xdr:col>14</xdr:col>
      <xdr:colOff>127440</xdr:colOff>
      <xdr:row>67</xdr:row>
      <xdr:rowOff>114480</xdr:rowOff>
    </xdr:to>
    <xdr:cxnSp>
      <xdr:nvCxnSpPr>
        <xdr:cNvPr id="1542" name="Connecteur droit avec flèche 193"/>
        <xdr:cNvCxnSpPr/>
        <xdr:nvPr/>
      </xdr:nvCxnSpPr>
      <xdr:spPr>
        <a:xfrm flipV="1">
          <a:off x="16120800" y="14991840"/>
          <a:ext cx="135900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70</xdr:row>
      <xdr:rowOff>104400</xdr:rowOff>
    </xdr:from>
    <xdr:to>
      <xdr:col>14</xdr:col>
      <xdr:colOff>127800</xdr:colOff>
      <xdr:row>70</xdr:row>
      <xdr:rowOff>114480</xdr:rowOff>
    </xdr:to>
    <xdr:cxnSp>
      <xdr:nvCxnSpPr>
        <xdr:cNvPr id="1543" name="Connecteur droit avec flèche 194"/>
        <xdr:cNvCxnSpPr/>
        <xdr:nvPr/>
      </xdr:nvCxnSpPr>
      <xdr:spPr>
        <a:xfrm>
          <a:off x="16285680" y="15935040"/>
          <a:ext cx="11944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63360</xdr:colOff>
      <xdr:row>68</xdr:row>
      <xdr:rowOff>85320</xdr:rowOff>
    </xdr:from>
    <xdr:to>
      <xdr:col>14</xdr:col>
      <xdr:colOff>140760</xdr:colOff>
      <xdr:row>68</xdr:row>
      <xdr:rowOff>95400</xdr:rowOff>
    </xdr:to>
    <xdr:cxnSp>
      <xdr:nvCxnSpPr>
        <xdr:cNvPr id="1544" name="Connecteur droit avec flèche 195"/>
        <xdr:cNvCxnSpPr/>
        <xdr:nvPr/>
      </xdr:nvCxnSpPr>
      <xdr:spPr>
        <a:xfrm>
          <a:off x="16387200" y="15534720"/>
          <a:ext cx="1105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67</xdr:row>
      <xdr:rowOff>85320</xdr:rowOff>
    </xdr:from>
    <xdr:to>
      <xdr:col>14</xdr:col>
      <xdr:colOff>88920</xdr:colOff>
      <xdr:row>67</xdr:row>
      <xdr:rowOff>114840</xdr:rowOff>
    </xdr:to>
    <xdr:cxnSp>
      <xdr:nvCxnSpPr>
        <xdr:cNvPr id="1545" name="Connecteur droit avec flèche 196"/>
        <xdr:cNvCxnSpPr/>
        <xdr:nvPr/>
      </xdr:nvCxnSpPr>
      <xdr:spPr>
        <a:xfrm>
          <a:off x="16184160" y="15344280"/>
          <a:ext cx="125712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989280</xdr:colOff>
      <xdr:row>69</xdr:row>
      <xdr:rowOff>151560</xdr:rowOff>
    </xdr:from>
    <xdr:to>
      <xdr:col>14</xdr:col>
      <xdr:colOff>153720</xdr:colOff>
      <xdr:row>70</xdr:row>
      <xdr:rowOff>104400</xdr:rowOff>
    </xdr:to>
    <xdr:cxnSp>
      <xdr:nvCxnSpPr>
        <xdr:cNvPr id="1546" name="Connecteur droit avec flèche 197"/>
        <xdr:cNvCxnSpPr/>
        <xdr:nvPr/>
      </xdr:nvCxnSpPr>
      <xdr:spPr>
        <a:xfrm flipV="1">
          <a:off x="16285320" y="15791760"/>
          <a:ext cx="122076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61</xdr:row>
      <xdr:rowOff>75600</xdr:rowOff>
    </xdr:from>
    <xdr:to>
      <xdr:col>16</xdr:col>
      <xdr:colOff>279720</xdr:colOff>
      <xdr:row>61</xdr:row>
      <xdr:rowOff>85680</xdr:rowOff>
    </xdr:to>
    <xdr:cxnSp>
      <xdr:nvCxnSpPr>
        <xdr:cNvPr id="1547" name="Connecteur droit avec flèche 198"/>
        <xdr:cNvCxnSpPr/>
        <xdr:nvPr/>
      </xdr:nvCxnSpPr>
      <xdr:spPr>
        <a:xfrm>
          <a:off x="18480960" y="14191560"/>
          <a:ext cx="1207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65</xdr:row>
      <xdr:rowOff>104400</xdr:rowOff>
    </xdr:from>
    <xdr:to>
      <xdr:col>16</xdr:col>
      <xdr:colOff>204480</xdr:colOff>
      <xdr:row>65</xdr:row>
      <xdr:rowOff>114480</xdr:rowOff>
    </xdr:to>
    <xdr:cxnSp>
      <xdr:nvCxnSpPr>
        <xdr:cNvPr id="1548" name="Connecteur droit avec flèche 199"/>
        <xdr:cNvCxnSpPr/>
        <xdr:nvPr/>
      </xdr:nvCxnSpPr>
      <xdr:spPr>
        <a:xfrm>
          <a:off x="18442800" y="14982480"/>
          <a:ext cx="11703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152280</xdr:colOff>
      <xdr:row>63</xdr:row>
      <xdr:rowOff>104400</xdr:rowOff>
    </xdr:from>
    <xdr:to>
      <xdr:col>16</xdr:col>
      <xdr:colOff>305640</xdr:colOff>
      <xdr:row>63</xdr:row>
      <xdr:rowOff>114480</xdr:rowOff>
    </xdr:to>
    <xdr:cxnSp>
      <xdr:nvCxnSpPr>
        <xdr:cNvPr id="1549" name="Connecteur droit avec flèche 200"/>
        <xdr:cNvCxnSpPr/>
        <xdr:nvPr/>
      </xdr:nvCxnSpPr>
      <xdr:spPr>
        <a:xfrm>
          <a:off x="18532440" y="14601600"/>
          <a:ext cx="11818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138960</xdr:colOff>
      <xdr:row>67</xdr:row>
      <xdr:rowOff>85320</xdr:rowOff>
    </xdr:from>
    <xdr:to>
      <xdr:col>16</xdr:col>
      <xdr:colOff>292680</xdr:colOff>
      <xdr:row>67</xdr:row>
      <xdr:rowOff>86040</xdr:rowOff>
    </xdr:to>
    <xdr:cxnSp>
      <xdr:nvCxnSpPr>
        <xdr:cNvPr id="1550" name="Connecteur droit avec flèche 201"/>
        <xdr:cNvCxnSpPr/>
        <xdr:nvPr/>
      </xdr:nvCxnSpPr>
      <xdr:spPr>
        <a:xfrm>
          <a:off x="18519120" y="1534428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69</xdr:row>
      <xdr:rowOff>84960</xdr:rowOff>
    </xdr:from>
    <xdr:to>
      <xdr:col>16</xdr:col>
      <xdr:colOff>216720</xdr:colOff>
      <xdr:row>69</xdr:row>
      <xdr:rowOff>85680</xdr:rowOff>
    </xdr:to>
    <xdr:cxnSp>
      <xdr:nvCxnSpPr>
        <xdr:cNvPr id="1551" name="Connecteur droit avec flèche 202"/>
        <xdr:cNvCxnSpPr/>
        <xdr:nvPr/>
      </xdr:nvCxnSpPr>
      <xdr:spPr>
        <a:xfrm>
          <a:off x="18443160" y="1572516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70</xdr:row>
      <xdr:rowOff>104400</xdr:rowOff>
    </xdr:from>
    <xdr:to>
      <xdr:col>16</xdr:col>
      <xdr:colOff>204480</xdr:colOff>
      <xdr:row>70</xdr:row>
      <xdr:rowOff>114480</xdr:rowOff>
    </xdr:to>
    <xdr:cxnSp>
      <xdr:nvCxnSpPr>
        <xdr:cNvPr id="1552" name="Connecteur droit avec flèche 203"/>
        <xdr:cNvCxnSpPr/>
        <xdr:nvPr/>
      </xdr:nvCxnSpPr>
      <xdr:spPr>
        <a:xfrm>
          <a:off x="18442800" y="15935040"/>
          <a:ext cx="11703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68</xdr:row>
      <xdr:rowOff>104760</xdr:rowOff>
    </xdr:from>
    <xdr:to>
      <xdr:col>16</xdr:col>
      <xdr:colOff>153720</xdr:colOff>
      <xdr:row>68</xdr:row>
      <xdr:rowOff>114840</xdr:rowOff>
    </xdr:to>
    <xdr:cxnSp>
      <xdr:nvCxnSpPr>
        <xdr:cNvPr id="1553" name="Connecteur droit avec flèche 204"/>
        <xdr:cNvCxnSpPr/>
        <xdr:nvPr/>
      </xdr:nvCxnSpPr>
      <xdr:spPr>
        <a:xfrm>
          <a:off x="18393120" y="1555416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60</xdr:row>
      <xdr:rowOff>85320</xdr:rowOff>
    </xdr:from>
    <xdr:to>
      <xdr:col>16</xdr:col>
      <xdr:colOff>241560</xdr:colOff>
      <xdr:row>61</xdr:row>
      <xdr:rowOff>57240</xdr:rowOff>
    </xdr:to>
    <xdr:cxnSp>
      <xdr:nvCxnSpPr>
        <xdr:cNvPr id="1554" name="Connecteur droit avec flèche 205"/>
        <xdr:cNvCxnSpPr/>
        <xdr:nvPr/>
      </xdr:nvCxnSpPr>
      <xdr:spPr>
        <a:xfrm flipV="1">
          <a:off x="18468000" y="14010840"/>
          <a:ext cx="11822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152280</xdr:colOff>
      <xdr:row>62</xdr:row>
      <xdr:rowOff>114480</xdr:rowOff>
    </xdr:from>
    <xdr:to>
      <xdr:col>16</xdr:col>
      <xdr:colOff>305640</xdr:colOff>
      <xdr:row>63</xdr:row>
      <xdr:rowOff>85320</xdr:rowOff>
    </xdr:to>
    <xdr:cxnSp>
      <xdr:nvCxnSpPr>
        <xdr:cNvPr id="1555" name="Connecteur droit avec flèche 206"/>
        <xdr:cNvCxnSpPr/>
        <xdr:nvPr/>
      </xdr:nvCxnSpPr>
      <xdr:spPr>
        <a:xfrm flipV="1">
          <a:off x="18532440" y="14420880"/>
          <a:ext cx="118188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64</xdr:row>
      <xdr:rowOff>113760</xdr:rowOff>
    </xdr:from>
    <xdr:to>
      <xdr:col>16</xdr:col>
      <xdr:colOff>229320</xdr:colOff>
      <xdr:row>65</xdr:row>
      <xdr:rowOff>85320</xdr:rowOff>
    </xdr:to>
    <xdr:cxnSp>
      <xdr:nvCxnSpPr>
        <xdr:cNvPr id="1556" name="Connecteur droit avec flèche 207"/>
        <xdr:cNvCxnSpPr/>
        <xdr:nvPr/>
      </xdr:nvCxnSpPr>
      <xdr:spPr>
        <a:xfrm flipV="1">
          <a:off x="18431280" y="14801400"/>
          <a:ext cx="120672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66</xdr:row>
      <xdr:rowOff>114120</xdr:rowOff>
    </xdr:from>
    <xdr:to>
      <xdr:col>16</xdr:col>
      <xdr:colOff>343440</xdr:colOff>
      <xdr:row>67</xdr:row>
      <xdr:rowOff>75960</xdr:rowOff>
    </xdr:to>
    <xdr:cxnSp>
      <xdr:nvCxnSpPr>
        <xdr:cNvPr id="1557" name="Connecteur droit avec flèche 208"/>
        <xdr:cNvCxnSpPr/>
        <xdr:nvPr/>
      </xdr:nvCxnSpPr>
      <xdr:spPr>
        <a:xfrm flipV="1">
          <a:off x="18506520" y="15182640"/>
          <a:ext cx="124560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75</xdr:row>
      <xdr:rowOff>132840</xdr:rowOff>
    </xdr:from>
    <xdr:to>
      <xdr:col>12</xdr:col>
      <xdr:colOff>394920</xdr:colOff>
      <xdr:row>82</xdr:row>
      <xdr:rowOff>133200</xdr:rowOff>
    </xdr:to>
    <xdr:cxnSp>
      <xdr:nvCxnSpPr>
        <xdr:cNvPr id="1558" name="Connecteur droit avec flèche 209"/>
        <xdr:cNvCxnSpPr/>
        <xdr:nvPr/>
      </xdr:nvCxnSpPr>
      <xdr:spPr>
        <a:xfrm flipV="1">
          <a:off x="13912920" y="16916040"/>
          <a:ext cx="177840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1395720</xdr:colOff>
      <xdr:row>79</xdr:row>
      <xdr:rowOff>114120</xdr:rowOff>
    </xdr:from>
    <xdr:to>
      <xdr:col>12</xdr:col>
      <xdr:colOff>165600</xdr:colOff>
      <xdr:row>82</xdr:row>
      <xdr:rowOff>132840</xdr:rowOff>
    </xdr:to>
    <xdr:cxnSp>
      <xdr:nvCxnSpPr>
        <xdr:cNvPr id="1559" name="Connecteur droit avec flèche 210"/>
        <xdr:cNvCxnSpPr/>
        <xdr:nvPr/>
      </xdr:nvCxnSpPr>
      <xdr:spPr>
        <a:xfrm flipV="1">
          <a:off x="13924440" y="17659080"/>
          <a:ext cx="1537560" cy="590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1434600</xdr:colOff>
      <xdr:row>80</xdr:row>
      <xdr:rowOff>123120</xdr:rowOff>
    </xdr:from>
    <xdr:to>
      <xdr:col>12</xdr:col>
      <xdr:colOff>356400</xdr:colOff>
      <xdr:row>82</xdr:row>
      <xdr:rowOff>161640</xdr:rowOff>
    </xdr:to>
    <xdr:cxnSp>
      <xdr:nvCxnSpPr>
        <xdr:cNvPr id="1560" name="Connecteur droit avec flèche 211"/>
        <xdr:cNvCxnSpPr/>
        <xdr:nvPr/>
      </xdr:nvCxnSpPr>
      <xdr:spPr>
        <a:xfrm flipV="1">
          <a:off x="13963320" y="17858520"/>
          <a:ext cx="1689480" cy="420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82</xdr:row>
      <xdr:rowOff>122760</xdr:rowOff>
    </xdr:from>
    <xdr:to>
      <xdr:col>12</xdr:col>
      <xdr:colOff>217080</xdr:colOff>
      <xdr:row>82</xdr:row>
      <xdr:rowOff>161640</xdr:rowOff>
    </xdr:to>
    <xdr:cxnSp>
      <xdr:nvCxnSpPr>
        <xdr:cNvPr id="1561" name="Connecteur droit avec flèche 212"/>
        <xdr:cNvCxnSpPr/>
        <xdr:nvPr/>
      </xdr:nvCxnSpPr>
      <xdr:spPr>
        <a:xfrm flipV="1">
          <a:off x="13975560" y="18239400"/>
          <a:ext cx="1537920" cy="3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964440</xdr:colOff>
      <xdr:row>73</xdr:row>
      <xdr:rowOff>85320</xdr:rowOff>
    </xdr:from>
    <xdr:to>
      <xdr:col>14</xdr:col>
      <xdr:colOff>165240</xdr:colOff>
      <xdr:row>75</xdr:row>
      <xdr:rowOff>123480</xdr:rowOff>
    </xdr:to>
    <xdr:cxnSp>
      <xdr:nvCxnSpPr>
        <xdr:cNvPr id="1562" name="Connecteur droit avec flèche 213"/>
        <xdr:cNvCxnSpPr/>
        <xdr:nvPr/>
      </xdr:nvCxnSpPr>
      <xdr:spPr>
        <a:xfrm flipV="1">
          <a:off x="16260480" y="16487280"/>
          <a:ext cx="12571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75</xdr:row>
      <xdr:rowOff>123120</xdr:rowOff>
    </xdr:from>
    <xdr:to>
      <xdr:col>14</xdr:col>
      <xdr:colOff>52200</xdr:colOff>
      <xdr:row>75</xdr:row>
      <xdr:rowOff>133200</xdr:rowOff>
    </xdr:to>
    <xdr:cxnSp>
      <xdr:nvCxnSpPr>
        <xdr:cNvPr id="1563" name="Connecteur droit avec flèche 214"/>
        <xdr:cNvCxnSpPr/>
        <xdr:nvPr/>
      </xdr:nvCxnSpPr>
      <xdr:spPr>
        <a:xfrm>
          <a:off x="16197480" y="1690632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77</xdr:row>
      <xdr:rowOff>123120</xdr:rowOff>
    </xdr:from>
    <xdr:to>
      <xdr:col>14</xdr:col>
      <xdr:colOff>52560</xdr:colOff>
      <xdr:row>79</xdr:row>
      <xdr:rowOff>123480</xdr:rowOff>
    </xdr:to>
    <xdr:cxnSp>
      <xdr:nvCxnSpPr>
        <xdr:cNvPr id="1564" name="Connecteur droit avec flèche 215"/>
        <xdr:cNvCxnSpPr/>
        <xdr:nvPr/>
      </xdr:nvCxnSpPr>
      <xdr:spPr>
        <a:xfrm flipV="1">
          <a:off x="16031880" y="17287200"/>
          <a:ext cx="137304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912960</xdr:colOff>
      <xdr:row>82</xdr:row>
      <xdr:rowOff>123120</xdr:rowOff>
    </xdr:from>
    <xdr:to>
      <xdr:col>14</xdr:col>
      <xdr:colOff>52200</xdr:colOff>
      <xdr:row>82</xdr:row>
      <xdr:rowOff>123840</xdr:rowOff>
    </xdr:to>
    <xdr:cxnSp>
      <xdr:nvCxnSpPr>
        <xdr:cNvPr id="1565" name="Connecteur droit avec flèche 216"/>
        <xdr:cNvCxnSpPr/>
        <xdr:nvPr/>
      </xdr:nvCxnSpPr>
      <xdr:spPr>
        <a:xfrm>
          <a:off x="16209000" y="18239760"/>
          <a:ext cx="1195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1014480</xdr:colOff>
      <xdr:row>80</xdr:row>
      <xdr:rowOff>114480</xdr:rowOff>
    </xdr:from>
    <xdr:to>
      <xdr:col>14</xdr:col>
      <xdr:colOff>64440</xdr:colOff>
      <xdr:row>80</xdr:row>
      <xdr:rowOff>123840</xdr:rowOff>
    </xdr:to>
    <xdr:cxnSp>
      <xdr:nvCxnSpPr>
        <xdr:cNvPr id="1566" name="Connecteur droit avec flèche 217"/>
        <xdr:cNvCxnSpPr/>
        <xdr:nvPr/>
      </xdr:nvCxnSpPr>
      <xdr:spPr>
        <a:xfrm>
          <a:off x="16310520" y="17849880"/>
          <a:ext cx="1106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79</xdr:row>
      <xdr:rowOff>95400</xdr:rowOff>
    </xdr:from>
    <xdr:to>
      <xdr:col>14</xdr:col>
      <xdr:colOff>14400</xdr:colOff>
      <xdr:row>79</xdr:row>
      <xdr:rowOff>115200</xdr:rowOff>
    </xdr:to>
    <xdr:cxnSp>
      <xdr:nvCxnSpPr>
        <xdr:cNvPr id="1567" name="Connecteur droit avec flèche 218"/>
        <xdr:cNvCxnSpPr/>
        <xdr:nvPr/>
      </xdr:nvCxnSpPr>
      <xdr:spPr>
        <a:xfrm>
          <a:off x="16108200" y="17640360"/>
          <a:ext cx="125856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913320</xdr:colOff>
      <xdr:row>81</xdr:row>
      <xdr:rowOff>161640</xdr:rowOff>
    </xdr:from>
    <xdr:to>
      <xdr:col>14</xdr:col>
      <xdr:colOff>89280</xdr:colOff>
      <xdr:row>82</xdr:row>
      <xdr:rowOff>123480</xdr:rowOff>
    </xdr:to>
    <xdr:cxnSp>
      <xdr:nvCxnSpPr>
        <xdr:cNvPr id="1568" name="Connecteur droit avec flèche 219"/>
        <xdr:cNvCxnSpPr/>
        <xdr:nvPr/>
      </xdr:nvCxnSpPr>
      <xdr:spPr>
        <a:xfrm flipV="1">
          <a:off x="16209360" y="18087840"/>
          <a:ext cx="123228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73</xdr:row>
      <xdr:rowOff>85320</xdr:rowOff>
    </xdr:from>
    <xdr:to>
      <xdr:col>16</xdr:col>
      <xdr:colOff>204480</xdr:colOff>
      <xdr:row>73</xdr:row>
      <xdr:rowOff>95400</xdr:rowOff>
    </xdr:to>
    <xdr:cxnSp>
      <xdr:nvCxnSpPr>
        <xdr:cNvPr id="1569" name="Connecteur droit avec flèche 220"/>
        <xdr:cNvCxnSpPr/>
        <xdr:nvPr/>
      </xdr:nvCxnSpPr>
      <xdr:spPr>
        <a:xfrm>
          <a:off x="18404640" y="16487280"/>
          <a:ext cx="12085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77</xdr:row>
      <xdr:rowOff>123120</xdr:rowOff>
    </xdr:from>
    <xdr:to>
      <xdr:col>16</xdr:col>
      <xdr:colOff>127800</xdr:colOff>
      <xdr:row>77</xdr:row>
      <xdr:rowOff>123840</xdr:rowOff>
    </xdr:to>
    <xdr:cxnSp>
      <xdr:nvCxnSpPr>
        <xdr:cNvPr id="1570" name="Connecteur droit avec flèche 221"/>
        <xdr:cNvCxnSpPr/>
        <xdr:nvPr/>
      </xdr:nvCxnSpPr>
      <xdr:spPr>
        <a:xfrm>
          <a:off x="18366840" y="172872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75</xdr:row>
      <xdr:rowOff>123120</xdr:rowOff>
    </xdr:from>
    <xdr:to>
      <xdr:col>16</xdr:col>
      <xdr:colOff>228960</xdr:colOff>
      <xdr:row>75</xdr:row>
      <xdr:rowOff>123840</xdr:rowOff>
    </xdr:to>
    <xdr:cxnSp>
      <xdr:nvCxnSpPr>
        <xdr:cNvPr id="1571" name="Connecteur droit avec flèche 222"/>
        <xdr:cNvCxnSpPr/>
        <xdr:nvPr/>
      </xdr:nvCxnSpPr>
      <xdr:spPr>
        <a:xfrm>
          <a:off x="18468000" y="169063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79</xdr:row>
      <xdr:rowOff>114480</xdr:rowOff>
    </xdr:from>
    <xdr:to>
      <xdr:col>16</xdr:col>
      <xdr:colOff>216720</xdr:colOff>
      <xdr:row>79</xdr:row>
      <xdr:rowOff>115200</xdr:rowOff>
    </xdr:to>
    <xdr:cxnSp>
      <xdr:nvCxnSpPr>
        <xdr:cNvPr id="1572" name="Connecteur droit avec flèche 223"/>
        <xdr:cNvCxnSpPr/>
        <xdr:nvPr/>
      </xdr:nvCxnSpPr>
      <xdr:spPr>
        <a:xfrm>
          <a:off x="18443160" y="1765944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81</xdr:row>
      <xdr:rowOff>114120</xdr:rowOff>
    </xdr:from>
    <xdr:to>
      <xdr:col>16</xdr:col>
      <xdr:colOff>140760</xdr:colOff>
      <xdr:row>81</xdr:row>
      <xdr:rowOff>114840</xdr:rowOff>
    </xdr:to>
    <xdr:cxnSp>
      <xdr:nvCxnSpPr>
        <xdr:cNvPr id="1573" name="Connecteur droit avec flèche 224"/>
        <xdr:cNvCxnSpPr/>
        <xdr:nvPr/>
      </xdr:nvCxnSpPr>
      <xdr:spPr>
        <a:xfrm>
          <a:off x="18380160" y="180403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82</xdr:row>
      <xdr:rowOff>123120</xdr:rowOff>
    </xdr:from>
    <xdr:to>
      <xdr:col>16</xdr:col>
      <xdr:colOff>127800</xdr:colOff>
      <xdr:row>82</xdr:row>
      <xdr:rowOff>123840</xdr:rowOff>
    </xdr:to>
    <xdr:cxnSp>
      <xdr:nvCxnSpPr>
        <xdr:cNvPr id="1574" name="Connecteur droit avec flèche 225"/>
        <xdr:cNvCxnSpPr/>
        <xdr:nvPr/>
      </xdr:nvCxnSpPr>
      <xdr:spPr>
        <a:xfrm>
          <a:off x="18366840" y="182397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80</xdr:row>
      <xdr:rowOff>123480</xdr:rowOff>
    </xdr:from>
    <xdr:to>
      <xdr:col>16</xdr:col>
      <xdr:colOff>89640</xdr:colOff>
      <xdr:row>80</xdr:row>
      <xdr:rowOff>124200</xdr:rowOff>
    </xdr:to>
    <xdr:cxnSp>
      <xdr:nvCxnSpPr>
        <xdr:cNvPr id="1575" name="Connecteur droit avec flèche 226"/>
        <xdr:cNvCxnSpPr/>
        <xdr:nvPr/>
      </xdr:nvCxnSpPr>
      <xdr:spPr>
        <a:xfrm>
          <a:off x="18329040" y="178588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12600</xdr:colOff>
      <xdr:row>72</xdr:row>
      <xdr:rowOff>114120</xdr:rowOff>
    </xdr:from>
    <xdr:to>
      <xdr:col>16</xdr:col>
      <xdr:colOff>165960</xdr:colOff>
      <xdr:row>73</xdr:row>
      <xdr:rowOff>75960</xdr:rowOff>
    </xdr:to>
    <xdr:cxnSp>
      <xdr:nvCxnSpPr>
        <xdr:cNvPr id="1576" name="Connecteur droit avec flèche 227"/>
        <xdr:cNvCxnSpPr/>
        <xdr:nvPr/>
      </xdr:nvCxnSpPr>
      <xdr:spPr>
        <a:xfrm flipV="1">
          <a:off x="18392760" y="16325640"/>
          <a:ext cx="118188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87840</xdr:colOff>
      <xdr:row>74</xdr:row>
      <xdr:rowOff>123480</xdr:rowOff>
    </xdr:from>
    <xdr:to>
      <xdr:col>16</xdr:col>
      <xdr:colOff>228960</xdr:colOff>
      <xdr:row>75</xdr:row>
      <xdr:rowOff>95040</xdr:rowOff>
    </xdr:to>
    <xdr:cxnSp>
      <xdr:nvCxnSpPr>
        <xdr:cNvPr id="1577" name="Connecteur droit avec flèche 228"/>
        <xdr:cNvCxnSpPr/>
        <xdr:nvPr/>
      </xdr:nvCxnSpPr>
      <xdr:spPr>
        <a:xfrm flipV="1">
          <a:off x="18468000" y="16715880"/>
          <a:ext cx="11696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76</xdr:row>
      <xdr:rowOff>123120</xdr:rowOff>
    </xdr:from>
    <xdr:to>
      <xdr:col>16</xdr:col>
      <xdr:colOff>153720</xdr:colOff>
      <xdr:row>77</xdr:row>
      <xdr:rowOff>95040</xdr:rowOff>
    </xdr:to>
    <xdr:cxnSp>
      <xdr:nvCxnSpPr>
        <xdr:cNvPr id="1578" name="Connecteur droit avec flèche 229"/>
        <xdr:cNvCxnSpPr/>
        <xdr:nvPr/>
      </xdr:nvCxnSpPr>
      <xdr:spPr>
        <a:xfrm flipV="1">
          <a:off x="18342000" y="17096760"/>
          <a:ext cx="1220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50760</xdr:colOff>
      <xdr:row>78</xdr:row>
      <xdr:rowOff>123120</xdr:rowOff>
    </xdr:from>
    <xdr:to>
      <xdr:col>16</xdr:col>
      <xdr:colOff>254160</xdr:colOff>
      <xdr:row>79</xdr:row>
      <xdr:rowOff>85680</xdr:rowOff>
    </xdr:to>
    <xdr:cxnSp>
      <xdr:nvCxnSpPr>
        <xdr:cNvPr id="1579" name="Connecteur droit avec flèche 230"/>
        <xdr:cNvCxnSpPr/>
        <xdr:nvPr/>
      </xdr:nvCxnSpPr>
      <xdr:spPr>
        <a:xfrm flipV="1">
          <a:off x="18430920" y="17477640"/>
          <a:ext cx="12319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1358280</xdr:colOff>
      <xdr:row>87</xdr:row>
      <xdr:rowOff>84960</xdr:rowOff>
    </xdr:from>
    <xdr:to>
      <xdr:col>12</xdr:col>
      <xdr:colOff>356400</xdr:colOff>
      <xdr:row>94</xdr:row>
      <xdr:rowOff>85320</xdr:rowOff>
    </xdr:to>
    <xdr:cxnSp>
      <xdr:nvCxnSpPr>
        <xdr:cNvPr id="1580" name="Connecteur droit avec flèche 231"/>
        <xdr:cNvCxnSpPr/>
        <xdr:nvPr/>
      </xdr:nvCxnSpPr>
      <xdr:spPr>
        <a:xfrm flipV="1">
          <a:off x="13887000" y="19154160"/>
          <a:ext cx="176580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91</xdr:row>
      <xdr:rowOff>47520</xdr:rowOff>
    </xdr:from>
    <xdr:to>
      <xdr:col>12</xdr:col>
      <xdr:colOff>140760</xdr:colOff>
      <xdr:row>94</xdr:row>
      <xdr:rowOff>85320</xdr:rowOff>
    </xdr:to>
    <xdr:cxnSp>
      <xdr:nvCxnSpPr>
        <xdr:cNvPr id="1581" name="Connecteur droit avec flèche 232"/>
        <xdr:cNvCxnSpPr/>
        <xdr:nvPr/>
      </xdr:nvCxnSpPr>
      <xdr:spPr>
        <a:xfrm flipV="1">
          <a:off x="13899240" y="19878480"/>
          <a:ext cx="1537920" cy="609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1409760</xdr:colOff>
      <xdr:row>92</xdr:row>
      <xdr:rowOff>66600</xdr:rowOff>
    </xdr:from>
    <xdr:to>
      <xdr:col>12</xdr:col>
      <xdr:colOff>343440</xdr:colOff>
      <xdr:row>94</xdr:row>
      <xdr:rowOff>123480</xdr:rowOff>
    </xdr:to>
    <xdr:cxnSp>
      <xdr:nvCxnSpPr>
        <xdr:cNvPr id="1582" name="Connecteur droit avec flèche 233"/>
        <xdr:cNvCxnSpPr/>
        <xdr:nvPr/>
      </xdr:nvCxnSpPr>
      <xdr:spPr>
        <a:xfrm flipV="1">
          <a:off x="13938480" y="20088000"/>
          <a:ext cx="1701360" cy="438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94</xdr:row>
      <xdr:rowOff>75240</xdr:rowOff>
    </xdr:from>
    <xdr:to>
      <xdr:col>12</xdr:col>
      <xdr:colOff>178920</xdr:colOff>
      <xdr:row>94</xdr:row>
      <xdr:rowOff>114120</xdr:rowOff>
    </xdr:to>
    <xdr:cxnSp>
      <xdr:nvCxnSpPr>
        <xdr:cNvPr id="1583" name="Connecteur droit avec flèche 234"/>
        <xdr:cNvCxnSpPr/>
        <xdr:nvPr/>
      </xdr:nvCxnSpPr>
      <xdr:spPr>
        <a:xfrm flipV="1">
          <a:off x="13950360" y="20477880"/>
          <a:ext cx="1524960" cy="39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926280</xdr:colOff>
      <xdr:row>85</xdr:row>
      <xdr:rowOff>28080</xdr:rowOff>
    </xdr:from>
    <xdr:to>
      <xdr:col>14</xdr:col>
      <xdr:colOff>140400</xdr:colOff>
      <xdr:row>87</xdr:row>
      <xdr:rowOff>75600</xdr:rowOff>
    </xdr:to>
    <xdr:cxnSp>
      <xdr:nvCxnSpPr>
        <xdr:cNvPr id="1584" name="Connecteur droit avec flèche 235"/>
        <xdr:cNvCxnSpPr/>
        <xdr:nvPr/>
      </xdr:nvCxnSpPr>
      <xdr:spPr>
        <a:xfrm flipV="1">
          <a:off x="16222320" y="18716040"/>
          <a:ext cx="127044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87</xdr:row>
      <xdr:rowOff>75240</xdr:rowOff>
    </xdr:from>
    <xdr:to>
      <xdr:col>14</xdr:col>
      <xdr:colOff>26640</xdr:colOff>
      <xdr:row>87</xdr:row>
      <xdr:rowOff>85320</xdr:rowOff>
    </xdr:to>
    <xdr:cxnSp>
      <xdr:nvCxnSpPr>
        <xdr:cNvPr id="1585" name="Connecteur droit avec flèche 236"/>
        <xdr:cNvCxnSpPr/>
        <xdr:nvPr/>
      </xdr:nvCxnSpPr>
      <xdr:spPr>
        <a:xfrm>
          <a:off x="16159320" y="19144440"/>
          <a:ext cx="12196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89</xdr:row>
      <xdr:rowOff>75600</xdr:rowOff>
    </xdr:from>
    <xdr:to>
      <xdr:col>14</xdr:col>
      <xdr:colOff>26640</xdr:colOff>
      <xdr:row>91</xdr:row>
      <xdr:rowOff>75960</xdr:rowOff>
    </xdr:to>
    <xdr:cxnSp>
      <xdr:nvCxnSpPr>
        <xdr:cNvPr id="1586" name="Connecteur droit avec flèche 237"/>
        <xdr:cNvCxnSpPr/>
        <xdr:nvPr/>
      </xdr:nvCxnSpPr>
      <xdr:spPr>
        <a:xfrm flipV="1">
          <a:off x="16006680" y="19525680"/>
          <a:ext cx="137232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94</xdr:row>
      <xdr:rowOff>66600</xdr:rowOff>
    </xdr:from>
    <xdr:to>
      <xdr:col>14</xdr:col>
      <xdr:colOff>14040</xdr:colOff>
      <xdr:row>94</xdr:row>
      <xdr:rowOff>75960</xdr:rowOff>
    </xdr:to>
    <xdr:cxnSp>
      <xdr:nvCxnSpPr>
        <xdr:cNvPr id="1587" name="Connecteur droit avec flèche 238"/>
        <xdr:cNvCxnSpPr/>
        <xdr:nvPr/>
      </xdr:nvCxnSpPr>
      <xdr:spPr>
        <a:xfrm>
          <a:off x="16170840" y="20469240"/>
          <a:ext cx="119556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92</xdr:row>
      <xdr:rowOff>47520</xdr:rowOff>
    </xdr:from>
    <xdr:to>
      <xdr:col>14</xdr:col>
      <xdr:colOff>39240</xdr:colOff>
      <xdr:row>92</xdr:row>
      <xdr:rowOff>66960</xdr:rowOff>
    </xdr:to>
    <xdr:cxnSp>
      <xdr:nvCxnSpPr>
        <xdr:cNvPr id="1588" name="Connecteur droit avec flèche 239"/>
        <xdr:cNvCxnSpPr/>
        <xdr:nvPr/>
      </xdr:nvCxnSpPr>
      <xdr:spPr>
        <a:xfrm>
          <a:off x="16272360" y="20068920"/>
          <a:ext cx="111924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91</xdr:row>
      <xdr:rowOff>47880</xdr:rowOff>
    </xdr:from>
    <xdr:to>
      <xdr:col>13</xdr:col>
      <xdr:colOff>1004400</xdr:colOff>
      <xdr:row>91</xdr:row>
      <xdr:rowOff>76320</xdr:rowOff>
    </xdr:to>
    <xdr:cxnSp>
      <xdr:nvCxnSpPr>
        <xdr:cNvPr id="1589" name="Connecteur droit avec flèche 240"/>
        <xdr:cNvCxnSpPr/>
        <xdr:nvPr/>
      </xdr:nvCxnSpPr>
      <xdr:spPr>
        <a:xfrm>
          <a:off x="16083000" y="19878840"/>
          <a:ext cx="124560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874800</xdr:colOff>
      <xdr:row>93</xdr:row>
      <xdr:rowOff>104400</xdr:rowOff>
    </xdr:from>
    <xdr:to>
      <xdr:col>14</xdr:col>
      <xdr:colOff>52200</xdr:colOff>
      <xdr:row>94</xdr:row>
      <xdr:rowOff>66960</xdr:rowOff>
    </xdr:to>
    <xdr:cxnSp>
      <xdr:nvCxnSpPr>
        <xdr:cNvPr id="1590" name="Connecteur droit avec flèche 241"/>
        <xdr:cNvCxnSpPr/>
        <xdr:nvPr/>
      </xdr:nvCxnSpPr>
      <xdr:spPr>
        <a:xfrm flipV="1">
          <a:off x="16170840" y="20316600"/>
          <a:ext cx="12337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85</xdr:row>
      <xdr:rowOff>28440</xdr:rowOff>
    </xdr:from>
    <xdr:to>
      <xdr:col>16</xdr:col>
      <xdr:colOff>165600</xdr:colOff>
      <xdr:row>85</xdr:row>
      <xdr:rowOff>48240</xdr:rowOff>
    </xdr:to>
    <xdr:cxnSp>
      <xdr:nvCxnSpPr>
        <xdr:cNvPr id="1591" name="Connecteur droit avec flèche 242"/>
        <xdr:cNvCxnSpPr/>
        <xdr:nvPr/>
      </xdr:nvCxnSpPr>
      <xdr:spPr>
        <a:xfrm>
          <a:off x="18366840" y="18716400"/>
          <a:ext cx="120744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89</xdr:row>
      <xdr:rowOff>66600</xdr:rowOff>
    </xdr:from>
    <xdr:to>
      <xdr:col>16</xdr:col>
      <xdr:colOff>89640</xdr:colOff>
      <xdr:row>89</xdr:row>
      <xdr:rowOff>67320</xdr:rowOff>
    </xdr:to>
    <xdr:cxnSp>
      <xdr:nvCxnSpPr>
        <xdr:cNvPr id="1592" name="Connecteur droit avec flèche 243"/>
        <xdr:cNvCxnSpPr/>
        <xdr:nvPr/>
      </xdr:nvCxnSpPr>
      <xdr:spPr>
        <a:xfrm>
          <a:off x="18329040" y="195166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87</xdr:row>
      <xdr:rowOff>66600</xdr:rowOff>
    </xdr:from>
    <xdr:to>
      <xdr:col>16</xdr:col>
      <xdr:colOff>191880</xdr:colOff>
      <xdr:row>87</xdr:row>
      <xdr:rowOff>67320</xdr:rowOff>
    </xdr:to>
    <xdr:cxnSp>
      <xdr:nvCxnSpPr>
        <xdr:cNvPr id="1593" name="Connecteur droit avec flèche 244"/>
        <xdr:cNvCxnSpPr/>
        <xdr:nvPr/>
      </xdr:nvCxnSpPr>
      <xdr:spPr>
        <a:xfrm>
          <a:off x="18431280" y="191358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37800</xdr:colOff>
      <xdr:row>91</xdr:row>
      <xdr:rowOff>47520</xdr:rowOff>
    </xdr:from>
    <xdr:to>
      <xdr:col>16</xdr:col>
      <xdr:colOff>178920</xdr:colOff>
      <xdr:row>91</xdr:row>
      <xdr:rowOff>48240</xdr:rowOff>
    </xdr:to>
    <xdr:cxnSp>
      <xdr:nvCxnSpPr>
        <xdr:cNvPr id="1594" name="Connecteur droit avec flèche 245"/>
        <xdr:cNvCxnSpPr/>
        <xdr:nvPr/>
      </xdr:nvCxnSpPr>
      <xdr:spPr>
        <a:xfrm>
          <a:off x="18417960" y="198784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93</xdr:row>
      <xdr:rowOff>47160</xdr:rowOff>
    </xdr:from>
    <xdr:to>
      <xdr:col>16</xdr:col>
      <xdr:colOff>89280</xdr:colOff>
      <xdr:row>93</xdr:row>
      <xdr:rowOff>47880</xdr:rowOff>
    </xdr:to>
    <xdr:cxnSp>
      <xdr:nvCxnSpPr>
        <xdr:cNvPr id="1595" name="Connecteur droit avec flèche 246"/>
        <xdr:cNvCxnSpPr/>
        <xdr:nvPr/>
      </xdr:nvCxnSpPr>
      <xdr:spPr>
        <a:xfrm>
          <a:off x="18354960" y="20259360"/>
          <a:ext cx="1143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94</xdr:row>
      <xdr:rowOff>66600</xdr:rowOff>
    </xdr:from>
    <xdr:to>
      <xdr:col>16</xdr:col>
      <xdr:colOff>89640</xdr:colOff>
      <xdr:row>94</xdr:row>
      <xdr:rowOff>67320</xdr:rowOff>
    </xdr:to>
    <xdr:cxnSp>
      <xdr:nvCxnSpPr>
        <xdr:cNvPr id="1596" name="Connecteur droit avec flèche 247"/>
        <xdr:cNvCxnSpPr/>
        <xdr:nvPr/>
      </xdr:nvCxnSpPr>
      <xdr:spPr>
        <a:xfrm>
          <a:off x="18329040" y="20469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92</xdr:row>
      <xdr:rowOff>66600</xdr:rowOff>
    </xdr:from>
    <xdr:to>
      <xdr:col>16</xdr:col>
      <xdr:colOff>52200</xdr:colOff>
      <xdr:row>92</xdr:row>
      <xdr:rowOff>67320</xdr:rowOff>
    </xdr:to>
    <xdr:cxnSp>
      <xdr:nvCxnSpPr>
        <xdr:cNvPr id="1597" name="Connecteur droit avec flèche 248"/>
        <xdr:cNvCxnSpPr/>
        <xdr:nvPr/>
      </xdr:nvCxnSpPr>
      <xdr:spPr>
        <a:xfrm>
          <a:off x="18291240" y="200880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1002960</xdr:colOff>
      <xdr:row>84</xdr:row>
      <xdr:rowOff>47160</xdr:rowOff>
    </xdr:from>
    <xdr:to>
      <xdr:col>16</xdr:col>
      <xdr:colOff>140760</xdr:colOff>
      <xdr:row>85</xdr:row>
      <xdr:rowOff>19080</xdr:rowOff>
    </xdr:to>
    <xdr:cxnSp>
      <xdr:nvCxnSpPr>
        <xdr:cNvPr id="1598" name="Connecteur droit avec flèche 249"/>
        <xdr:cNvCxnSpPr/>
        <xdr:nvPr/>
      </xdr:nvCxnSpPr>
      <xdr:spPr>
        <a:xfrm flipV="1">
          <a:off x="18354960" y="18544680"/>
          <a:ext cx="11944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86</xdr:row>
      <xdr:rowOff>75600</xdr:rowOff>
    </xdr:from>
    <xdr:to>
      <xdr:col>16</xdr:col>
      <xdr:colOff>191880</xdr:colOff>
      <xdr:row>87</xdr:row>
      <xdr:rowOff>47160</xdr:rowOff>
    </xdr:to>
    <xdr:cxnSp>
      <xdr:nvCxnSpPr>
        <xdr:cNvPr id="1599" name="Connecteur droit avec flèche 250"/>
        <xdr:cNvCxnSpPr/>
        <xdr:nvPr/>
      </xdr:nvCxnSpPr>
      <xdr:spPr>
        <a:xfrm flipV="1">
          <a:off x="18431280" y="18954000"/>
          <a:ext cx="11692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88</xdr:row>
      <xdr:rowOff>75600</xdr:rowOff>
    </xdr:from>
    <xdr:to>
      <xdr:col>16</xdr:col>
      <xdr:colOff>114840</xdr:colOff>
      <xdr:row>89</xdr:row>
      <xdr:rowOff>47520</xdr:rowOff>
    </xdr:to>
    <xdr:cxnSp>
      <xdr:nvCxnSpPr>
        <xdr:cNvPr id="1600" name="Connecteur droit avec flèche 251"/>
        <xdr:cNvCxnSpPr/>
        <xdr:nvPr/>
      </xdr:nvCxnSpPr>
      <xdr:spPr>
        <a:xfrm flipV="1">
          <a:off x="18316440" y="19335240"/>
          <a:ext cx="12070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90</xdr:row>
      <xdr:rowOff>75240</xdr:rowOff>
    </xdr:from>
    <xdr:to>
      <xdr:col>16</xdr:col>
      <xdr:colOff>229320</xdr:colOff>
      <xdr:row>91</xdr:row>
      <xdr:rowOff>28080</xdr:rowOff>
    </xdr:to>
    <xdr:cxnSp>
      <xdr:nvCxnSpPr>
        <xdr:cNvPr id="1601" name="Connecteur droit avec flèche 252"/>
        <xdr:cNvCxnSpPr/>
        <xdr:nvPr/>
      </xdr:nvCxnSpPr>
      <xdr:spPr>
        <a:xfrm flipV="1">
          <a:off x="18393120" y="19715760"/>
          <a:ext cx="12448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99</xdr:row>
      <xdr:rowOff>94320</xdr:rowOff>
    </xdr:from>
    <xdr:to>
      <xdr:col>12</xdr:col>
      <xdr:colOff>331560</xdr:colOff>
      <xdr:row>106</xdr:row>
      <xdr:rowOff>84960</xdr:rowOff>
    </xdr:to>
    <xdr:cxnSp>
      <xdr:nvCxnSpPr>
        <xdr:cNvPr id="1602" name="Connecteur droit avec flèche 253"/>
        <xdr:cNvCxnSpPr/>
        <xdr:nvPr/>
      </xdr:nvCxnSpPr>
      <xdr:spPr>
        <a:xfrm flipV="1">
          <a:off x="13848120" y="21449520"/>
          <a:ext cx="177984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103</xdr:row>
      <xdr:rowOff>66240</xdr:rowOff>
    </xdr:from>
    <xdr:to>
      <xdr:col>12</xdr:col>
      <xdr:colOff>102600</xdr:colOff>
      <xdr:row>106</xdr:row>
      <xdr:rowOff>84960</xdr:rowOff>
    </xdr:to>
    <xdr:cxnSp>
      <xdr:nvCxnSpPr>
        <xdr:cNvPr id="1603" name="Connecteur droit avec flèche 254"/>
        <xdr:cNvCxnSpPr/>
        <xdr:nvPr/>
      </xdr:nvCxnSpPr>
      <xdr:spPr>
        <a:xfrm flipV="1">
          <a:off x="13861800" y="22183200"/>
          <a:ext cx="1537200" cy="590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104</xdr:row>
      <xdr:rowOff>75240</xdr:rowOff>
    </xdr:from>
    <xdr:to>
      <xdr:col>12</xdr:col>
      <xdr:colOff>293400</xdr:colOff>
      <xdr:row>106</xdr:row>
      <xdr:rowOff>123120</xdr:rowOff>
    </xdr:to>
    <xdr:cxnSp>
      <xdr:nvCxnSpPr>
        <xdr:cNvPr id="1604" name="Connecteur droit avec flèche 255"/>
        <xdr:cNvCxnSpPr/>
        <xdr:nvPr/>
      </xdr:nvCxnSpPr>
      <xdr:spPr>
        <a:xfrm flipV="1">
          <a:off x="13899240" y="22382640"/>
          <a:ext cx="169056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106</xdr:row>
      <xdr:rowOff>84960</xdr:rowOff>
    </xdr:from>
    <xdr:to>
      <xdr:col>12</xdr:col>
      <xdr:colOff>140760</xdr:colOff>
      <xdr:row>106</xdr:row>
      <xdr:rowOff>123480</xdr:rowOff>
    </xdr:to>
    <xdr:cxnSp>
      <xdr:nvCxnSpPr>
        <xdr:cNvPr id="1605" name="Connecteur droit avec flèche 256"/>
        <xdr:cNvCxnSpPr/>
        <xdr:nvPr/>
      </xdr:nvCxnSpPr>
      <xdr:spPr>
        <a:xfrm flipV="1">
          <a:off x="13912920" y="22773600"/>
          <a:ext cx="15242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97</xdr:row>
      <xdr:rowOff>47160</xdr:rowOff>
    </xdr:from>
    <xdr:to>
      <xdr:col>14</xdr:col>
      <xdr:colOff>102240</xdr:colOff>
      <xdr:row>99</xdr:row>
      <xdr:rowOff>84960</xdr:rowOff>
    </xdr:to>
    <xdr:cxnSp>
      <xdr:nvCxnSpPr>
        <xdr:cNvPr id="1606" name="Connecteur droit avec flèche 257"/>
        <xdr:cNvCxnSpPr/>
        <xdr:nvPr/>
      </xdr:nvCxnSpPr>
      <xdr:spPr>
        <a:xfrm flipV="1">
          <a:off x="16184160" y="21021120"/>
          <a:ext cx="127044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99</xdr:row>
      <xdr:rowOff>84960</xdr:rowOff>
    </xdr:from>
    <xdr:to>
      <xdr:col>13</xdr:col>
      <xdr:colOff>1015920</xdr:colOff>
      <xdr:row>99</xdr:row>
      <xdr:rowOff>95040</xdr:rowOff>
    </xdr:to>
    <xdr:cxnSp>
      <xdr:nvCxnSpPr>
        <xdr:cNvPr id="1607" name="Connecteur droit avec flèche 258"/>
        <xdr:cNvCxnSpPr/>
        <xdr:nvPr/>
      </xdr:nvCxnSpPr>
      <xdr:spPr>
        <a:xfrm>
          <a:off x="16132680" y="21440160"/>
          <a:ext cx="1207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101</xdr:row>
      <xdr:rowOff>85320</xdr:rowOff>
    </xdr:from>
    <xdr:to>
      <xdr:col>13</xdr:col>
      <xdr:colOff>1016640</xdr:colOff>
      <xdr:row>103</xdr:row>
      <xdr:rowOff>85680</xdr:rowOff>
    </xdr:to>
    <xdr:cxnSp>
      <xdr:nvCxnSpPr>
        <xdr:cNvPr id="1608" name="Connecteur droit avec flèche 259"/>
        <xdr:cNvCxnSpPr/>
        <xdr:nvPr/>
      </xdr:nvCxnSpPr>
      <xdr:spPr>
        <a:xfrm flipV="1">
          <a:off x="15981480" y="21821400"/>
          <a:ext cx="13593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106</xdr:row>
      <xdr:rowOff>75960</xdr:rowOff>
    </xdr:from>
    <xdr:to>
      <xdr:col>13</xdr:col>
      <xdr:colOff>990720</xdr:colOff>
      <xdr:row>106</xdr:row>
      <xdr:rowOff>85680</xdr:rowOff>
    </xdr:to>
    <xdr:cxnSp>
      <xdr:nvCxnSpPr>
        <xdr:cNvPr id="1609" name="Connecteur droit avec flèche 260"/>
        <xdr:cNvCxnSpPr/>
        <xdr:nvPr/>
      </xdr:nvCxnSpPr>
      <xdr:spPr>
        <a:xfrm>
          <a:off x="16132680" y="2276460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104</xdr:row>
      <xdr:rowOff>66960</xdr:rowOff>
    </xdr:from>
    <xdr:to>
      <xdr:col>14</xdr:col>
      <xdr:colOff>1080</xdr:colOff>
      <xdr:row>104</xdr:row>
      <xdr:rowOff>86040</xdr:rowOff>
    </xdr:to>
    <xdr:cxnSp>
      <xdr:nvCxnSpPr>
        <xdr:cNvPr id="1610" name="Connecteur droit avec flèche 261"/>
        <xdr:cNvCxnSpPr/>
        <xdr:nvPr/>
      </xdr:nvCxnSpPr>
      <xdr:spPr>
        <a:xfrm>
          <a:off x="16247160" y="22374360"/>
          <a:ext cx="110628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103</xdr:row>
      <xdr:rowOff>47520</xdr:rowOff>
    </xdr:from>
    <xdr:to>
      <xdr:col>13</xdr:col>
      <xdr:colOff>978480</xdr:colOff>
      <xdr:row>103</xdr:row>
      <xdr:rowOff>85680</xdr:rowOff>
    </xdr:to>
    <xdr:cxnSp>
      <xdr:nvCxnSpPr>
        <xdr:cNvPr id="1611" name="Connecteur droit avec flèche 262"/>
        <xdr:cNvCxnSpPr/>
        <xdr:nvPr/>
      </xdr:nvCxnSpPr>
      <xdr:spPr>
        <a:xfrm>
          <a:off x="16031880" y="22164480"/>
          <a:ext cx="127080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105</xdr:row>
      <xdr:rowOff>122760</xdr:rowOff>
    </xdr:from>
    <xdr:to>
      <xdr:col>14</xdr:col>
      <xdr:colOff>14040</xdr:colOff>
      <xdr:row>106</xdr:row>
      <xdr:rowOff>75600</xdr:rowOff>
    </xdr:to>
    <xdr:cxnSp>
      <xdr:nvCxnSpPr>
        <xdr:cNvPr id="1612" name="Connecteur droit avec flèche 263"/>
        <xdr:cNvCxnSpPr/>
        <xdr:nvPr/>
      </xdr:nvCxnSpPr>
      <xdr:spPr>
        <a:xfrm flipV="1">
          <a:off x="16132680" y="22620960"/>
          <a:ext cx="12337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97</xdr:row>
      <xdr:rowOff>47880</xdr:rowOff>
    </xdr:from>
    <xdr:to>
      <xdr:col>16</xdr:col>
      <xdr:colOff>127800</xdr:colOff>
      <xdr:row>97</xdr:row>
      <xdr:rowOff>57600</xdr:rowOff>
    </xdr:to>
    <xdr:cxnSp>
      <xdr:nvCxnSpPr>
        <xdr:cNvPr id="1613" name="Connecteur droit avec flèche 264"/>
        <xdr:cNvCxnSpPr/>
        <xdr:nvPr/>
      </xdr:nvCxnSpPr>
      <xdr:spPr>
        <a:xfrm>
          <a:off x="18341640" y="21021840"/>
          <a:ext cx="11948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101</xdr:row>
      <xdr:rowOff>75600</xdr:rowOff>
    </xdr:from>
    <xdr:to>
      <xdr:col>16</xdr:col>
      <xdr:colOff>52200</xdr:colOff>
      <xdr:row>101</xdr:row>
      <xdr:rowOff>76320</xdr:rowOff>
    </xdr:to>
    <xdr:cxnSp>
      <xdr:nvCxnSpPr>
        <xdr:cNvPr id="1614" name="Connecteur droit avec flèche 265"/>
        <xdr:cNvCxnSpPr/>
        <xdr:nvPr/>
      </xdr:nvCxnSpPr>
      <xdr:spPr>
        <a:xfrm>
          <a:off x="18303480" y="2181168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99</xdr:row>
      <xdr:rowOff>75240</xdr:rowOff>
    </xdr:from>
    <xdr:to>
      <xdr:col>16</xdr:col>
      <xdr:colOff>153720</xdr:colOff>
      <xdr:row>99</xdr:row>
      <xdr:rowOff>75960</xdr:rowOff>
    </xdr:to>
    <xdr:cxnSp>
      <xdr:nvCxnSpPr>
        <xdr:cNvPr id="1615" name="Connecteur droit avec flèche 266"/>
        <xdr:cNvCxnSpPr/>
        <xdr:nvPr/>
      </xdr:nvCxnSpPr>
      <xdr:spPr>
        <a:xfrm>
          <a:off x="18393120" y="214304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103</xdr:row>
      <xdr:rowOff>66600</xdr:rowOff>
    </xdr:from>
    <xdr:to>
      <xdr:col>16</xdr:col>
      <xdr:colOff>140760</xdr:colOff>
      <xdr:row>103</xdr:row>
      <xdr:rowOff>75960</xdr:rowOff>
    </xdr:to>
    <xdr:cxnSp>
      <xdr:nvCxnSpPr>
        <xdr:cNvPr id="1616" name="Connecteur droit avec flèche 267"/>
        <xdr:cNvCxnSpPr/>
        <xdr:nvPr/>
      </xdr:nvCxnSpPr>
      <xdr:spPr>
        <a:xfrm>
          <a:off x="18380160" y="22183560"/>
          <a:ext cx="1169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105</xdr:row>
      <xdr:rowOff>66960</xdr:rowOff>
    </xdr:from>
    <xdr:to>
      <xdr:col>16</xdr:col>
      <xdr:colOff>65160</xdr:colOff>
      <xdr:row>105</xdr:row>
      <xdr:rowOff>75960</xdr:rowOff>
    </xdr:to>
    <xdr:cxnSp>
      <xdr:nvCxnSpPr>
        <xdr:cNvPr id="1617" name="Connecteur droit avec flèche 268"/>
        <xdr:cNvCxnSpPr/>
        <xdr:nvPr/>
      </xdr:nvCxnSpPr>
      <xdr:spPr>
        <a:xfrm>
          <a:off x="18316800" y="22565160"/>
          <a:ext cx="115704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106</xdr:row>
      <xdr:rowOff>75600</xdr:rowOff>
    </xdr:from>
    <xdr:to>
      <xdr:col>16</xdr:col>
      <xdr:colOff>52200</xdr:colOff>
      <xdr:row>106</xdr:row>
      <xdr:rowOff>76320</xdr:rowOff>
    </xdr:to>
    <xdr:cxnSp>
      <xdr:nvCxnSpPr>
        <xdr:cNvPr id="1618" name="Connecteur droit avec flèche 269"/>
        <xdr:cNvCxnSpPr/>
        <xdr:nvPr/>
      </xdr:nvCxnSpPr>
      <xdr:spPr>
        <a:xfrm>
          <a:off x="18303480" y="227642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104</xdr:row>
      <xdr:rowOff>75600</xdr:rowOff>
    </xdr:from>
    <xdr:to>
      <xdr:col>16</xdr:col>
      <xdr:colOff>14040</xdr:colOff>
      <xdr:row>104</xdr:row>
      <xdr:rowOff>76320</xdr:rowOff>
    </xdr:to>
    <xdr:cxnSp>
      <xdr:nvCxnSpPr>
        <xdr:cNvPr id="1619" name="Connecteur droit avec flèche 270"/>
        <xdr:cNvCxnSpPr/>
        <xdr:nvPr/>
      </xdr:nvCxnSpPr>
      <xdr:spPr>
        <a:xfrm>
          <a:off x="18240480" y="223830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96</xdr:row>
      <xdr:rowOff>66240</xdr:rowOff>
    </xdr:from>
    <xdr:to>
      <xdr:col>16</xdr:col>
      <xdr:colOff>102600</xdr:colOff>
      <xdr:row>97</xdr:row>
      <xdr:rowOff>37800</xdr:rowOff>
    </xdr:to>
    <xdr:cxnSp>
      <xdr:nvCxnSpPr>
        <xdr:cNvPr id="1620" name="Connecteur droit avec flèche 271"/>
        <xdr:cNvCxnSpPr/>
        <xdr:nvPr/>
      </xdr:nvCxnSpPr>
      <xdr:spPr>
        <a:xfrm flipV="1">
          <a:off x="18329040" y="2084976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98</xdr:row>
      <xdr:rowOff>85320</xdr:rowOff>
    </xdr:from>
    <xdr:to>
      <xdr:col>16</xdr:col>
      <xdr:colOff>153720</xdr:colOff>
      <xdr:row>99</xdr:row>
      <xdr:rowOff>47520</xdr:rowOff>
    </xdr:to>
    <xdr:cxnSp>
      <xdr:nvCxnSpPr>
        <xdr:cNvPr id="1621" name="Connecteur droit avec flèche 272"/>
        <xdr:cNvCxnSpPr/>
        <xdr:nvPr/>
      </xdr:nvCxnSpPr>
      <xdr:spPr>
        <a:xfrm flipV="1">
          <a:off x="18393120" y="2124972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100</xdr:row>
      <xdr:rowOff>84960</xdr:rowOff>
    </xdr:from>
    <xdr:to>
      <xdr:col>16</xdr:col>
      <xdr:colOff>89640</xdr:colOff>
      <xdr:row>101</xdr:row>
      <xdr:rowOff>47520</xdr:rowOff>
    </xdr:to>
    <xdr:cxnSp>
      <xdr:nvCxnSpPr>
        <xdr:cNvPr id="1622" name="Connecteur droit avec flèche 273"/>
        <xdr:cNvCxnSpPr/>
        <xdr:nvPr/>
      </xdr:nvCxnSpPr>
      <xdr:spPr>
        <a:xfrm flipV="1">
          <a:off x="18278640" y="21630600"/>
          <a:ext cx="12196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102</xdr:row>
      <xdr:rowOff>85320</xdr:rowOff>
    </xdr:from>
    <xdr:to>
      <xdr:col>16</xdr:col>
      <xdr:colOff>191880</xdr:colOff>
      <xdr:row>103</xdr:row>
      <xdr:rowOff>47880</xdr:rowOff>
    </xdr:to>
    <xdr:cxnSp>
      <xdr:nvCxnSpPr>
        <xdr:cNvPr id="1623" name="Connecteur droit avec flèche 274"/>
        <xdr:cNvCxnSpPr/>
        <xdr:nvPr/>
      </xdr:nvCxnSpPr>
      <xdr:spPr>
        <a:xfrm flipV="1">
          <a:off x="18342000" y="22011840"/>
          <a:ext cx="12585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1293840</xdr:colOff>
      <xdr:row>123</xdr:row>
      <xdr:rowOff>114120</xdr:rowOff>
    </xdr:from>
    <xdr:to>
      <xdr:col>12</xdr:col>
      <xdr:colOff>304920</xdr:colOff>
      <xdr:row>130</xdr:row>
      <xdr:rowOff>114480</xdr:rowOff>
    </xdr:to>
    <xdr:cxnSp>
      <xdr:nvCxnSpPr>
        <xdr:cNvPr id="1624" name="Connecteur droit avec flèche 275"/>
        <xdr:cNvCxnSpPr/>
        <xdr:nvPr/>
      </xdr:nvCxnSpPr>
      <xdr:spPr>
        <a:xfrm flipV="1">
          <a:off x="13822560" y="26041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1294200</xdr:colOff>
      <xdr:row>127</xdr:row>
      <xdr:rowOff>85320</xdr:rowOff>
    </xdr:from>
    <xdr:to>
      <xdr:col>12</xdr:col>
      <xdr:colOff>77400</xdr:colOff>
      <xdr:row>130</xdr:row>
      <xdr:rowOff>114480</xdr:rowOff>
    </xdr:to>
    <xdr:cxnSp>
      <xdr:nvCxnSpPr>
        <xdr:cNvPr id="1625" name="Connecteur droit avec flèche 276"/>
        <xdr:cNvCxnSpPr/>
        <xdr:nvPr/>
      </xdr:nvCxnSpPr>
      <xdr:spPr>
        <a:xfrm flipV="1">
          <a:off x="13822920" y="26774280"/>
          <a:ext cx="1550880" cy="601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1344960</xdr:colOff>
      <xdr:row>128</xdr:row>
      <xdr:rowOff>85320</xdr:rowOff>
    </xdr:from>
    <xdr:to>
      <xdr:col>12</xdr:col>
      <xdr:colOff>267120</xdr:colOff>
      <xdr:row>130</xdr:row>
      <xdr:rowOff>142920</xdr:rowOff>
    </xdr:to>
    <xdr:cxnSp>
      <xdr:nvCxnSpPr>
        <xdr:cNvPr id="1626" name="Connecteur droit avec flèche 277"/>
        <xdr:cNvCxnSpPr/>
        <xdr:nvPr/>
      </xdr:nvCxnSpPr>
      <xdr:spPr>
        <a:xfrm flipV="1">
          <a:off x="13873680" y="26964720"/>
          <a:ext cx="168984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130</xdr:row>
      <xdr:rowOff>94320</xdr:rowOff>
    </xdr:from>
    <xdr:to>
      <xdr:col>12</xdr:col>
      <xdr:colOff>115560</xdr:colOff>
      <xdr:row>130</xdr:row>
      <xdr:rowOff>123120</xdr:rowOff>
    </xdr:to>
    <xdr:cxnSp>
      <xdr:nvCxnSpPr>
        <xdr:cNvPr id="1627" name="Connecteur droit avec flèche 278"/>
        <xdr:cNvCxnSpPr/>
        <xdr:nvPr/>
      </xdr:nvCxnSpPr>
      <xdr:spPr>
        <a:xfrm flipV="1">
          <a:off x="13899240" y="27354960"/>
          <a:ext cx="151272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862920</xdr:colOff>
      <xdr:row>121</xdr:row>
      <xdr:rowOff>56880</xdr:rowOff>
    </xdr:from>
    <xdr:to>
      <xdr:col>14</xdr:col>
      <xdr:colOff>89280</xdr:colOff>
      <xdr:row>123</xdr:row>
      <xdr:rowOff>95040</xdr:rowOff>
    </xdr:to>
    <xdr:cxnSp>
      <xdr:nvCxnSpPr>
        <xdr:cNvPr id="1628" name="Connecteur droit avec flèche 279"/>
        <xdr:cNvCxnSpPr/>
        <xdr:nvPr/>
      </xdr:nvCxnSpPr>
      <xdr:spPr>
        <a:xfrm flipV="1">
          <a:off x="16158960" y="25602840"/>
          <a:ext cx="128268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123</xdr:row>
      <xdr:rowOff>95040</xdr:rowOff>
    </xdr:from>
    <xdr:to>
      <xdr:col>13</xdr:col>
      <xdr:colOff>991080</xdr:colOff>
      <xdr:row>123</xdr:row>
      <xdr:rowOff>114840</xdr:rowOff>
    </xdr:to>
    <xdr:cxnSp>
      <xdr:nvCxnSpPr>
        <xdr:cNvPr id="1629" name="Connecteur droit avec flèche 280"/>
        <xdr:cNvCxnSpPr/>
        <xdr:nvPr/>
      </xdr:nvCxnSpPr>
      <xdr:spPr>
        <a:xfrm>
          <a:off x="16094520" y="26022240"/>
          <a:ext cx="122076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634320</xdr:colOff>
      <xdr:row>125</xdr:row>
      <xdr:rowOff>95040</xdr:rowOff>
    </xdr:from>
    <xdr:to>
      <xdr:col>13</xdr:col>
      <xdr:colOff>991440</xdr:colOff>
      <xdr:row>127</xdr:row>
      <xdr:rowOff>95400</xdr:rowOff>
    </xdr:to>
    <xdr:cxnSp>
      <xdr:nvCxnSpPr>
        <xdr:cNvPr id="1630" name="Connecteur droit avec flèche 281"/>
        <xdr:cNvCxnSpPr/>
        <xdr:nvPr/>
      </xdr:nvCxnSpPr>
      <xdr:spPr>
        <a:xfrm flipV="1">
          <a:off x="15930360" y="26403120"/>
          <a:ext cx="13852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130</xdr:row>
      <xdr:rowOff>84960</xdr:rowOff>
    </xdr:from>
    <xdr:to>
      <xdr:col>13</xdr:col>
      <xdr:colOff>990720</xdr:colOff>
      <xdr:row>130</xdr:row>
      <xdr:rowOff>95040</xdr:rowOff>
    </xdr:to>
    <xdr:cxnSp>
      <xdr:nvCxnSpPr>
        <xdr:cNvPr id="1631" name="Connecteur droit avec flèche 282"/>
        <xdr:cNvCxnSpPr/>
        <xdr:nvPr/>
      </xdr:nvCxnSpPr>
      <xdr:spPr>
        <a:xfrm>
          <a:off x="16132680" y="2734560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128</xdr:row>
      <xdr:rowOff>85320</xdr:rowOff>
    </xdr:from>
    <xdr:to>
      <xdr:col>13</xdr:col>
      <xdr:colOff>1004400</xdr:colOff>
      <xdr:row>128</xdr:row>
      <xdr:rowOff>86040</xdr:rowOff>
    </xdr:to>
    <xdr:cxnSp>
      <xdr:nvCxnSpPr>
        <xdr:cNvPr id="1632" name="Connecteur droit avec flèche 283"/>
        <xdr:cNvCxnSpPr/>
        <xdr:nvPr/>
      </xdr:nvCxnSpPr>
      <xdr:spPr>
        <a:xfrm>
          <a:off x="16222680" y="26964720"/>
          <a:ext cx="1105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127</xdr:row>
      <xdr:rowOff>75600</xdr:rowOff>
    </xdr:from>
    <xdr:to>
      <xdr:col>13</xdr:col>
      <xdr:colOff>953280</xdr:colOff>
      <xdr:row>127</xdr:row>
      <xdr:rowOff>85680</xdr:rowOff>
    </xdr:to>
    <xdr:cxnSp>
      <xdr:nvCxnSpPr>
        <xdr:cNvPr id="1633" name="Connecteur droit avec flèche 284"/>
        <xdr:cNvCxnSpPr/>
        <xdr:nvPr/>
      </xdr:nvCxnSpPr>
      <xdr:spPr>
        <a:xfrm>
          <a:off x="16031880" y="26764560"/>
          <a:ext cx="12456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837000</xdr:colOff>
      <xdr:row>129</xdr:row>
      <xdr:rowOff>122760</xdr:rowOff>
    </xdr:from>
    <xdr:to>
      <xdr:col>14</xdr:col>
      <xdr:colOff>360</xdr:colOff>
      <xdr:row>130</xdr:row>
      <xdr:rowOff>84960</xdr:rowOff>
    </xdr:to>
    <xdr:cxnSp>
      <xdr:nvCxnSpPr>
        <xdr:cNvPr id="1634" name="Connecteur droit avec flèche 285"/>
        <xdr:cNvCxnSpPr/>
        <xdr:nvPr/>
      </xdr:nvCxnSpPr>
      <xdr:spPr>
        <a:xfrm flipV="1">
          <a:off x="16133040" y="27192960"/>
          <a:ext cx="121968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121</xdr:row>
      <xdr:rowOff>57240</xdr:rowOff>
    </xdr:from>
    <xdr:to>
      <xdr:col>16</xdr:col>
      <xdr:colOff>102600</xdr:colOff>
      <xdr:row>121</xdr:row>
      <xdr:rowOff>95760</xdr:rowOff>
    </xdr:to>
    <xdr:cxnSp>
      <xdr:nvCxnSpPr>
        <xdr:cNvPr id="1635" name="Connecteur droit avec flèche 286"/>
        <xdr:cNvCxnSpPr/>
        <xdr:nvPr/>
      </xdr:nvCxnSpPr>
      <xdr:spPr>
        <a:xfrm>
          <a:off x="18329040" y="25603200"/>
          <a:ext cx="11822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125</xdr:row>
      <xdr:rowOff>85320</xdr:rowOff>
    </xdr:from>
    <xdr:to>
      <xdr:col>16</xdr:col>
      <xdr:colOff>39240</xdr:colOff>
      <xdr:row>125</xdr:row>
      <xdr:rowOff>86040</xdr:rowOff>
    </xdr:to>
    <xdr:cxnSp>
      <xdr:nvCxnSpPr>
        <xdr:cNvPr id="1636" name="Connecteur droit avec flèche 287"/>
        <xdr:cNvCxnSpPr/>
        <xdr:nvPr/>
      </xdr:nvCxnSpPr>
      <xdr:spPr>
        <a:xfrm>
          <a:off x="18278280" y="263934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123</xdr:row>
      <xdr:rowOff>84960</xdr:rowOff>
    </xdr:from>
    <xdr:to>
      <xdr:col>16</xdr:col>
      <xdr:colOff>140760</xdr:colOff>
      <xdr:row>123</xdr:row>
      <xdr:rowOff>85680</xdr:rowOff>
    </xdr:to>
    <xdr:cxnSp>
      <xdr:nvCxnSpPr>
        <xdr:cNvPr id="1637" name="Connecteur droit avec flèche 288"/>
        <xdr:cNvCxnSpPr/>
        <xdr:nvPr/>
      </xdr:nvCxnSpPr>
      <xdr:spPr>
        <a:xfrm>
          <a:off x="18380160" y="260121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127</xdr:row>
      <xdr:rowOff>85320</xdr:rowOff>
    </xdr:from>
    <xdr:to>
      <xdr:col>16</xdr:col>
      <xdr:colOff>114840</xdr:colOff>
      <xdr:row>127</xdr:row>
      <xdr:rowOff>86040</xdr:rowOff>
    </xdr:to>
    <xdr:cxnSp>
      <xdr:nvCxnSpPr>
        <xdr:cNvPr id="1638" name="Connecteur droit avec flèche 289"/>
        <xdr:cNvCxnSpPr/>
        <xdr:nvPr/>
      </xdr:nvCxnSpPr>
      <xdr:spPr>
        <a:xfrm>
          <a:off x="18354600" y="2677428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129</xdr:row>
      <xdr:rowOff>84960</xdr:rowOff>
    </xdr:from>
    <xdr:to>
      <xdr:col>16</xdr:col>
      <xdr:colOff>52200</xdr:colOff>
      <xdr:row>129</xdr:row>
      <xdr:rowOff>85680</xdr:rowOff>
    </xdr:to>
    <xdr:cxnSp>
      <xdr:nvCxnSpPr>
        <xdr:cNvPr id="1639" name="Connecteur droit avec flèche 290"/>
        <xdr:cNvCxnSpPr/>
        <xdr:nvPr/>
      </xdr:nvCxnSpPr>
      <xdr:spPr>
        <a:xfrm>
          <a:off x="18291240" y="271551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130</xdr:row>
      <xdr:rowOff>84960</xdr:rowOff>
    </xdr:from>
    <xdr:to>
      <xdr:col>16</xdr:col>
      <xdr:colOff>39240</xdr:colOff>
      <xdr:row>130</xdr:row>
      <xdr:rowOff>85680</xdr:rowOff>
    </xdr:to>
    <xdr:cxnSp>
      <xdr:nvCxnSpPr>
        <xdr:cNvPr id="1640" name="Connecteur droit avec flèche 291"/>
        <xdr:cNvCxnSpPr/>
        <xdr:nvPr/>
      </xdr:nvCxnSpPr>
      <xdr:spPr>
        <a:xfrm>
          <a:off x="18278280" y="273456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128</xdr:row>
      <xdr:rowOff>85320</xdr:rowOff>
    </xdr:from>
    <xdr:to>
      <xdr:col>16</xdr:col>
      <xdr:colOff>360</xdr:colOff>
      <xdr:row>128</xdr:row>
      <xdr:rowOff>86040</xdr:rowOff>
    </xdr:to>
    <xdr:cxnSp>
      <xdr:nvCxnSpPr>
        <xdr:cNvPr id="1641" name="Connecteur droit avec flèche 292"/>
        <xdr:cNvCxnSpPr/>
        <xdr:nvPr/>
      </xdr:nvCxnSpPr>
      <xdr:spPr>
        <a:xfrm>
          <a:off x="18240480" y="26964720"/>
          <a:ext cx="1168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120</xdr:row>
      <xdr:rowOff>85320</xdr:rowOff>
    </xdr:from>
    <xdr:to>
      <xdr:col>16</xdr:col>
      <xdr:colOff>76680</xdr:colOff>
      <xdr:row>121</xdr:row>
      <xdr:rowOff>47880</xdr:rowOff>
    </xdr:to>
    <xdr:cxnSp>
      <xdr:nvCxnSpPr>
        <xdr:cNvPr id="1642" name="Connecteur droit avec flèche 293"/>
        <xdr:cNvCxnSpPr/>
        <xdr:nvPr/>
      </xdr:nvCxnSpPr>
      <xdr:spPr>
        <a:xfrm flipV="1">
          <a:off x="18303480" y="25440840"/>
          <a:ext cx="11818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122</xdr:row>
      <xdr:rowOff>95040</xdr:rowOff>
    </xdr:from>
    <xdr:to>
      <xdr:col>16</xdr:col>
      <xdr:colOff>140760</xdr:colOff>
      <xdr:row>123</xdr:row>
      <xdr:rowOff>75240</xdr:rowOff>
    </xdr:to>
    <xdr:cxnSp>
      <xdr:nvCxnSpPr>
        <xdr:cNvPr id="1643" name="Connecteur droit avec flèche 294"/>
        <xdr:cNvCxnSpPr/>
        <xdr:nvPr/>
      </xdr:nvCxnSpPr>
      <xdr:spPr>
        <a:xfrm flipV="1">
          <a:off x="18380160" y="25831440"/>
          <a:ext cx="116928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124</xdr:row>
      <xdr:rowOff>94680</xdr:rowOff>
    </xdr:from>
    <xdr:to>
      <xdr:col>16</xdr:col>
      <xdr:colOff>76320</xdr:colOff>
      <xdr:row>125</xdr:row>
      <xdr:rowOff>75960</xdr:rowOff>
    </xdr:to>
    <xdr:cxnSp>
      <xdr:nvCxnSpPr>
        <xdr:cNvPr id="1644" name="Connecteur droit avec flèche 295"/>
        <xdr:cNvCxnSpPr/>
        <xdr:nvPr/>
      </xdr:nvCxnSpPr>
      <xdr:spPr>
        <a:xfrm flipV="1">
          <a:off x="18253080" y="26212320"/>
          <a:ext cx="123192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126</xdr:row>
      <xdr:rowOff>94680</xdr:rowOff>
    </xdr:from>
    <xdr:to>
      <xdr:col>16</xdr:col>
      <xdr:colOff>165960</xdr:colOff>
      <xdr:row>127</xdr:row>
      <xdr:rowOff>56880</xdr:rowOff>
    </xdr:to>
    <xdr:cxnSp>
      <xdr:nvCxnSpPr>
        <xdr:cNvPr id="1645" name="Connecteur droit avec flèche 296"/>
        <xdr:cNvCxnSpPr/>
        <xdr:nvPr/>
      </xdr:nvCxnSpPr>
      <xdr:spPr>
        <a:xfrm flipV="1">
          <a:off x="18341640" y="26593200"/>
          <a:ext cx="123300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1497600</xdr:colOff>
      <xdr:row>135</xdr:row>
      <xdr:rowOff>94320</xdr:rowOff>
    </xdr:from>
    <xdr:to>
      <xdr:col>12</xdr:col>
      <xdr:colOff>508680</xdr:colOff>
      <xdr:row>142</xdr:row>
      <xdr:rowOff>84960</xdr:rowOff>
    </xdr:to>
    <xdr:cxnSp>
      <xdr:nvCxnSpPr>
        <xdr:cNvPr id="1646" name="Connecteur droit avec flèche 297"/>
        <xdr:cNvCxnSpPr/>
        <xdr:nvPr/>
      </xdr:nvCxnSpPr>
      <xdr:spPr>
        <a:xfrm flipV="1">
          <a:off x="14026320" y="28307520"/>
          <a:ext cx="177876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139</xdr:row>
      <xdr:rowOff>66240</xdr:rowOff>
    </xdr:from>
    <xdr:to>
      <xdr:col>12</xdr:col>
      <xdr:colOff>293400</xdr:colOff>
      <xdr:row>142</xdr:row>
      <xdr:rowOff>84960</xdr:rowOff>
    </xdr:to>
    <xdr:cxnSp>
      <xdr:nvCxnSpPr>
        <xdr:cNvPr id="1647" name="Connecteur droit avec flèche 298"/>
        <xdr:cNvCxnSpPr/>
        <xdr:nvPr/>
      </xdr:nvCxnSpPr>
      <xdr:spPr>
        <a:xfrm flipV="1">
          <a:off x="14026680" y="29041200"/>
          <a:ext cx="1563120" cy="590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1535400</xdr:colOff>
      <xdr:row>140</xdr:row>
      <xdr:rowOff>75240</xdr:rowOff>
    </xdr:from>
    <xdr:to>
      <xdr:col>12</xdr:col>
      <xdr:colOff>471240</xdr:colOff>
      <xdr:row>142</xdr:row>
      <xdr:rowOff>123120</xdr:rowOff>
    </xdr:to>
    <xdr:cxnSp>
      <xdr:nvCxnSpPr>
        <xdr:cNvPr id="1648" name="Connecteur droit avec flèche 299"/>
        <xdr:cNvCxnSpPr/>
        <xdr:nvPr/>
      </xdr:nvCxnSpPr>
      <xdr:spPr>
        <a:xfrm flipV="1">
          <a:off x="14064120" y="29240640"/>
          <a:ext cx="170352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1560600</xdr:colOff>
      <xdr:row>142</xdr:row>
      <xdr:rowOff>84960</xdr:rowOff>
    </xdr:from>
    <xdr:to>
      <xdr:col>12</xdr:col>
      <xdr:colOff>331560</xdr:colOff>
      <xdr:row>142</xdr:row>
      <xdr:rowOff>123480</xdr:rowOff>
    </xdr:to>
    <xdr:cxnSp>
      <xdr:nvCxnSpPr>
        <xdr:cNvPr id="1649" name="Connecteur droit avec flèche 300"/>
        <xdr:cNvCxnSpPr/>
        <xdr:nvPr/>
      </xdr:nvCxnSpPr>
      <xdr:spPr>
        <a:xfrm flipV="1">
          <a:off x="14089320" y="29631600"/>
          <a:ext cx="15386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133</xdr:row>
      <xdr:rowOff>47160</xdr:rowOff>
    </xdr:from>
    <xdr:to>
      <xdr:col>14</xdr:col>
      <xdr:colOff>293400</xdr:colOff>
      <xdr:row>135</xdr:row>
      <xdr:rowOff>84960</xdr:rowOff>
    </xdr:to>
    <xdr:cxnSp>
      <xdr:nvCxnSpPr>
        <xdr:cNvPr id="1650" name="Connecteur droit avec flèche 301"/>
        <xdr:cNvCxnSpPr/>
        <xdr:nvPr/>
      </xdr:nvCxnSpPr>
      <xdr:spPr>
        <a:xfrm flipV="1">
          <a:off x="16362000" y="27879120"/>
          <a:ext cx="128376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1002600</xdr:colOff>
      <xdr:row>135</xdr:row>
      <xdr:rowOff>84960</xdr:rowOff>
    </xdr:from>
    <xdr:to>
      <xdr:col>14</xdr:col>
      <xdr:colOff>178200</xdr:colOff>
      <xdr:row>135</xdr:row>
      <xdr:rowOff>95040</xdr:rowOff>
    </xdr:to>
    <xdr:cxnSp>
      <xdr:nvCxnSpPr>
        <xdr:cNvPr id="1651" name="Connecteur droit avec flèche 302"/>
        <xdr:cNvCxnSpPr/>
        <xdr:nvPr/>
      </xdr:nvCxnSpPr>
      <xdr:spPr>
        <a:xfrm>
          <a:off x="16298640" y="28298160"/>
          <a:ext cx="1231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849960</xdr:colOff>
      <xdr:row>137</xdr:row>
      <xdr:rowOff>85320</xdr:rowOff>
    </xdr:from>
    <xdr:to>
      <xdr:col>14</xdr:col>
      <xdr:colOff>178560</xdr:colOff>
      <xdr:row>139</xdr:row>
      <xdr:rowOff>85680</xdr:rowOff>
    </xdr:to>
    <xdr:cxnSp>
      <xdr:nvCxnSpPr>
        <xdr:cNvPr id="1652" name="Connecteur droit avec flèche 303"/>
        <xdr:cNvCxnSpPr/>
        <xdr:nvPr/>
      </xdr:nvCxnSpPr>
      <xdr:spPr>
        <a:xfrm flipV="1">
          <a:off x="16146000" y="28679400"/>
          <a:ext cx="138492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-360</xdr:colOff>
      <xdr:row>142</xdr:row>
      <xdr:rowOff>75960</xdr:rowOff>
    </xdr:from>
    <xdr:to>
      <xdr:col>14</xdr:col>
      <xdr:colOff>153360</xdr:colOff>
      <xdr:row>142</xdr:row>
      <xdr:rowOff>85680</xdr:rowOff>
    </xdr:to>
    <xdr:cxnSp>
      <xdr:nvCxnSpPr>
        <xdr:cNvPr id="1653" name="Connecteur droit avec flèche 304"/>
        <xdr:cNvCxnSpPr/>
        <xdr:nvPr/>
      </xdr:nvCxnSpPr>
      <xdr:spPr>
        <a:xfrm>
          <a:off x="16323480" y="2962260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101520</xdr:colOff>
      <xdr:row>140</xdr:row>
      <xdr:rowOff>66960</xdr:rowOff>
    </xdr:from>
    <xdr:to>
      <xdr:col>14</xdr:col>
      <xdr:colOff>178920</xdr:colOff>
      <xdr:row>140</xdr:row>
      <xdr:rowOff>86040</xdr:rowOff>
    </xdr:to>
    <xdr:cxnSp>
      <xdr:nvCxnSpPr>
        <xdr:cNvPr id="1654" name="Connecteur droit avec flèche 305"/>
        <xdr:cNvCxnSpPr/>
        <xdr:nvPr/>
      </xdr:nvCxnSpPr>
      <xdr:spPr>
        <a:xfrm>
          <a:off x="16425360" y="29232360"/>
          <a:ext cx="110592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139</xdr:row>
      <xdr:rowOff>47520</xdr:rowOff>
    </xdr:from>
    <xdr:to>
      <xdr:col>14</xdr:col>
      <xdr:colOff>115920</xdr:colOff>
      <xdr:row>139</xdr:row>
      <xdr:rowOff>85680</xdr:rowOff>
    </xdr:to>
    <xdr:cxnSp>
      <xdr:nvCxnSpPr>
        <xdr:cNvPr id="1655" name="Connecteur droit avec flèche 306"/>
        <xdr:cNvCxnSpPr/>
        <xdr:nvPr/>
      </xdr:nvCxnSpPr>
      <xdr:spPr>
        <a:xfrm>
          <a:off x="16222680" y="29022480"/>
          <a:ext cx="124560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141</xdr:row>
      <xdr:rowOff>122760</xdr:rowOff>
    </xdr:from>
    <xdr:to>
      <xdr:col>14</xdr:col>
      <xdr:colOff>203760</xdr:colOff>
      <xdr:row>142</xdr:row>
      <xdr:rowOff>75600</xdr:rowOff>
    </xdr:to>
    <xdr:cxnSp>
      <xdr:nvCxnSpPr>
        <xdr:cNvPr id="1656" name="Connecteur droit avec flèche 307"/>
        <xdr:cNvCxnSpPr/>
        <xdr:nvPr/>
      </xdr:nvCxnSpPr>
      <xdr:spPr>
        <a:xfrm flipV="1">
          <a:off x="16323840" y="29478960"/>
          <a:ext cx="12322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139320</xdr:colOff>
      <xdr:row>133</xdr:row>
      <xdr:rowOff>47880</xdr:rowOff>
    </xdr:from>
    <xdr:to>
      <xdr:col>16</xdr:col>
      <xdr:colOff>306000</xdr:colOff>
      <xdr:row>133</xdr:row>
      <xdr:rowOff>57600</xdr:rowOff>
    </xdr:to>
    <xdr:cxnSp>
      <xdr:nvCxnSpPr>
        <xdr:cNvPr id="1657" name="Connecteur droit avec flèche 308"/>
        <xdr:cNvCxnSpPr/>
        <xdr:nvPr/>
      </xdr:nvCxnSpPr>
      <xdr:spPr>
        <a:xfrm>
          <a:off x="18519480" y="27879840"/>
          <a:ext cx="11952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137</xdr:row>
      <xdr:rowOff>75600</xdr:rowOff>
    </xdr:from>
    <xdr:to>
      <xdr:col>16</xdr:col>
      <xdr:colOff>241920</xdr:colOff>
      <xdr:row>137</xdr:row>
      <xdr:rowOff>76320</xdr:rowOff>
    </xdr:to>
    <xdr:cxnSp>
      <xdr:nvCxnSpPr>
        <xdr:cNvPr id="1658" name="Connecteur droit avec flèche 309"/>
        <xdr:cNvCxnSpPr/>
        <xdr:nvPr/>
      </xdr:nvCxnSpPr>
      <xdr:spPr>
        <a:xfrm>
          <a:off x="18480960" y="286696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202320</xdr:colOff>
      <xdr:row>135</xdr:row>
      <xdr:rowOff>75240</xdr:rowOff>
    </xdr:from>
    <xdr:to>
      <xdr:col>16</xdr:col>
      <xdr:colOff>331200</xdr:colOff>
      <xdr:row>135</xdr:row>
      <xdr:rowOff>75960</xdr:rowOff>
    </xdr:to>
    <xdr:cxnSp>
      <xdr:nvCxnSpPr>
        <xdr:cNvPr id="1659" name="Connecteur droit avec flèche 310"/>
        <xdr:cNvCxnSpPr/>
        <xdr:nvPr/>
      </xdr:nvCxnSpPr>
      <xdr:spPr>
        <a:xfrm>
          <a:off x="18582480" y="282884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177120</xdr:colOff>
      <xdr:row>139</xdr:row>
      <xdr:rowOff>66600</xdr:rowOff>
    </xdr:from>
    <xdr:to>
      <xdr:col>16</xdr:col>
      <xdr:colOff>330840</xdr:colOff>
      <xdr:row>139</xdr:row>
      <xdr:rowOff>75960</xdr:rowOff>
    </xdr:to>
    <xdr:cxnSp>
      <xdr:nvCxnSpPr>
        <xdr:cNvPr id="1660" name="Connecteur droit avec flèche 311"/>
        <xdr:cNvCxnSpPr/>
        <xdr:nvPr/>
      </xdr:nvCxnSpPr>
      <xdr:spPr>
        <a:xfrm>
          <a:off x="18557280" y="29041560"/>
          <a:ext cx="11822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141</xdr:row>
      <xdr:rowOff>66960</xdr:rowOff>
    </xdr:from>
    <xdr:to>
      <xdr:col>16</xdr:col>
      <xdr:colOff>254520</xdr:colOff>
      <xdr:row>141</xdr:row>
      <xdr:rowOff>75960</xdr:rowOff>
    </xdr:to>
    <xdr:cxnSp>
      <xdr:nvCxnSpPr>
        <xdr:cNvPr id="1661" name="Connecteur droit avec flèche 312"/>
        <xdr:cNvCxnSpPr/>
        <xdr:nvPr/>
      </xdr:nvCxnSpPr>
      <xdr:spPr>
        <a:xfrm>
          <a:off x="18494280" y="29423160"/>
          <a:ext cx="116892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142</xdr:row>
      <xdr:rowOff>75600</xdr:rowOff>
    </xdr:from>
    <xdr:to>
      <xdr:col>16</xdr:col>
      <xdr:colOff>241920</xdr:colOff>
      <xdr:row>142</xdr:row>
      <xdr:rowOff>76320</xdr:rowOff>
    </xdr:to>
    <xdr:cxnSp>
      <xdr:nvCxnSpPr>
        <xdr:cNvPr id="1662" name="Connecteur droit avec flèche 313"/>
        <xdr:cNvCxnSpPr/>
        <xdr:nvPr/>
      </xdr:nvCxnSpPr>
      <xdr:spPr>
        <a:xfrm>
          <a:off x="18480960" y="296222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140</xdr:row>
      <xdr:rowOff>75600</xdr:rowOff>
    </xdr:from>
    <xdr:to>
      <xdr:col>16</xdr:col>
      <xdr:colOff>191880</xdr:colOff>
      <xdr:row>140</xdr:row>
      <xdr:rowOff>76320</xdr:rowOff>
    </xdr:to>
    <xdr:cxnSp>
      <xdr:nvCxnSpPr>
        <xdr:cNvPr id="1663" name="Connecteur droit avec flèche 314"/>
        <xdr:cNvCxnSpPr/>
        <xdr:nvPr/>
      </xdr:nvCxnSpPr>
      <xdr:spPr>
        <a:xfrm>
          <a:off x="18431280" y="292410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114480</xdr:colOff>
      <xdr:row>132</xdr:row>
      <xdr:rowOff>66240</xdr:rowOff>
    </xdr:from>
    <xdr:to>
      <xdr:col>16</xdr:col>
      <xdr:colOff>280440</xdr:colOff>
      <xdr:row>133</xdr:row>
      <xdr:rowOff>37800</xdr:rowOff>
    </xdr:to>
    <xdr:cxnSp>
      <xdr:nvCxnSpPr>
        <xdr:cNvPr id="1664" name="Connecteur droit avec flèche 315"/>
        <xdr:cNvCxnSpPr/>
        <xdr:nvPr/>
      </xdr:nvCxnSpPr>
      <xdr:spPr>
        <a:xfrm flipV="1">
          <a:off x="18494640" y="27707760"/>
          <a:ext cx="119448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202320</xdr:colOff>
      <xdr:row>134</xdr:row>
      <xdr:rowOff>85320</xdr:rowOff>
    </xdr:from>
    <xdr:to>
      <xdr:col>16</xdr:col>
      <xdr:colOff>331200</xdr:colOff>
      <xdr:row>135</xdr:row>
      <xdr:rowOff>47520</xdr:rowOff>
    </xdr:to>
    <xdr:cxnSp>
      <xdr:nvCxnSpPr>
        <xdr:cNvPr id="1665" name="Connecteur droit avec flèche 316"/>
        <xdr:cNvCxnSpPr/>
        <xdr:nvPr/>
      </xdr:nvCxnSpPr>
      <xdr:spPr>
        <a:xfrm flipV="1">
          <a:off x="18582480" y="28107720"/>
          <a:ext cx="11574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88200</xdr:colOff>
      <xdr:row>136</xdr:row>
      <xdr:rowOff>84960</xdr:rowOff>
    </xdr:from>
    <xdr:to>
      <xdr:col>16</xdr:col>
      <xdr:colOff>267840</xdr:colOff>
      <xdr:row>137</xdr:row>
      <xdr:rowOff>47520</xdr:rowOff>
    </xdr:to>
    <xdr:cxnSp>
      <xdr:nvCxnSpPr>
        <xdr:cNvPr id="1666" name="Connecteur droit avec flèche 317"/>
        <xdr:cNvCxnSpPr/>
        <xdr:nvPr/>
      </xdr:nvCxnSpPr>
      <xdr:spPr>
        <a:xfrm flipV="1">
          <a:off x="18468360" y="28488600"/>
          <a:ext cx="12081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152640</xdr:colOff>
      <xdr:row>138</xdr:row>
      <xdr:rowOff>85320</xdr:rowOff>
    </xdr:from>
    <xdr:to>
      <xdr:col>16</xdr:col>
      <xdr:colOff>369000</xdr:colOff>
      <xdr:row>139</xdr:row>
      <xdr:rowOff>47880</xdr:rowOff>
    </xdr:to>
    <xdr:cxnSp>
      <xdr:nvCxnSpPr>
        <xdr:cNvPr id="1667" name="Connecteur droit avec flèche 318"/>
        <xdr:cNvCxnSpPr/>
        <xdr:nvPr/>
      </xdr:nvCxnSpPr>
      <xdr:spPr>
        <a:xfrm flipV="1">
          <a:off x="18532800" y="28869840"/>
          <a:ext cx="12448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1293840</xdr:colOff>
      <xdr:row>147</xdr:row>
      <xdr:rowOff>114120</xdr:rowOff>
    </xdr:from>
    <xdr:to>
      <xdr:col>12</xdr:col>
      <xdr:colOff>304920</xdr:colOff>
      <xdr:row>154</xdr:row>
      <xdr:rowOff>114480</xdr:rowOff>
    </xdr:to>
    <xdr:cxnSp>
      <xdr:nvCxnSpPr>
        <xdr:cNvPr id="1668" name="Connecteur droit avec flèche 319"/>
        <xdr:cNvCxnSpPr/>
        <xdr:nvPr/>
      </xdr:nvCxnSpPr>
      <xdr:spPr>
        <a:xfrm flipV="1">
          <a:off x="13822560" y="30613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151</xdr:row>
      <xdr:rowOff>85320</xdr:rowOff>
    </xdr:from>
    <xdr:to>
      <xdr:col>12</xdr:col>
      <xdr:colOff>64080</xdr:colOff>
      <xdr:row>154</xdr:row>
      <xdr:rowOff>114480</xdr:rowOff>
    </xdr:to>
    <xdr:cxnSp>
      <xdr:nvCxnSpPr>
        <xdr:cNvPr id="1669" name="Connecteur droit avec flèche 320"/>
        <xdr:cNvCxnSpPr/>
        <xdr:nvPr/>
      </xdr:nvCxnSpPr>
      <xdr:spPr>
        <a:xfrm flipV="1">
          <a:off x="13810680" y="31346280"/>
          <a:ext cx="1549800" cy="601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152</xdr:row>
      <xdr:rowOff>85320</xdr:rowOff>
    </xdr:from>
    <xdr:to>
      <xdr:col>12</xdr:col>
      <xdr:colOff>242280</xdr:colOff>
      <xdr:row>154</xdr:row>
      <xdr:rowOff>142920</xdr:rowOff>
    </xdr:to>
    <xdr:cxnSp>
      <xdr:nvCxnSpPr>
        <xdr:cNvPr id="1670" name="Connecteur droit avec flèche 321"/>
        <xdr:cNvCxnSpPr/>
        <xdr:nvPr/>
      </xdr:nvCxnSpPr>
      <xdr:spPr>
        <a:xfrm flipV="1">
          <a:off x="13861800" y="31536720"/>
          <a:ext cx="1676880" cy="439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154</xdr:row>
      <xdr:rowOff>94320</xdr:rowOff>
    </xdr:from>
    <xdr:to>
      <xdr:col>12</xdr:col>
      <xdr:colOff>102600</xdr:colOff>
      <xdr:row>154</xdr:row>
      <xdr:rowOff>123120</xdr:rowOff>
    </xdr:to>
    <xdr:cxnSp>
      <xdr:nvCxnSpPr>
        <xdr:cNvPr id="1671" name="Connecteur droit avec flèche 322"/>
        <xdr:cNvCxnSpPr/>
        <xdr:nvPr/>
      </xdr:nvCxnSpPr>
      <xdr:spPr>
        <a:xfrm flipV="1">
          <a:off x="13861800" y="31926960"/>
          <a:ext cx="15372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145</xdr:row>
      <xdr:rowOff>56880</xdr:rowOff>
    </xdr:from>
    <xdr:to>
      <xdr:col>14</xdr:col>
      <xdr:colOff>64440</xdr:colOff>
      <xdr:row>147</xdr:row>
      <xdr:rowOff>95040</xdr:rowOff>
    </xdr:to>
    <xdr:cxnSp>
      <xdr:nvCxnSpPr>
        <xdr:cNvPr id="1672" name="Connecteur droit avec flèche 323"/>
        <xdr:cNvCxnSpPr/>
        <xdr:nvPr/>
      </xdr:nvCxnSpPr>
      <xdr:spPr>
        <a:xfrm flipV="1">
          <a:off x="16132680" y="30174840"/>
          <a:ext cx="12841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147</xdr:row>
      <xdr:rowOff>95040</xdr:rowOff>
    </xdr:from>
    <xdr:to>
      <xdr:col>13</xdr:col>
      <xdr:colOff>978480</xdr:colOff>
      <xdr:row>147</xdr:row>
      <xdr:rowOff>114840</xdr:rowOff>
    </xdr:to>
    <xdr:cxnSp>
      <xdr:nvCxnSpPr>
        <xdr:cNvPr id="1673" name="Connecteur droit avec flèche 324"/>
        <xdr:cNvCxnSpPr/>
        <xdr:nvPr/>
      </xdr:nvCxnSpPr>
      <xdr:spPr>
        <a:xfrm>
          <a:off x="16083000" y="30594240"/>
          <a:ext cx="12196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149</xdr:row>
      <xdr:rowOff>95040</xdr:rowOff>
    </xdr:from>
    <xdr:to>
      <xdr:col>13</xdr:col>
      <xdr:colOff>978480</xdr:colOff>
      <xdr:row>151</xdr:row>
      <xdr:rowOff>95400</xdr:rowOff>
    </xdr:to>
    <xdr:cxnSp>
      <xdr:nvCxnSpPr>
        <xdr:cNvPr id="1674" name="Connecteur droit avec flèche 325"/>
        <xdr:cNvCxnSpPr/>
        <xdr:nvPr/>
      </xdr:nvCxnSpPr>
      <xdr:spPr>
        <a:xfrm flipV="1">
          <a:off x="15943320" y="30975120"/>
          <a:ext cx="13593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154</xdr:row>
      <xdr:rowOff>84960</xdr:rowOff>
    </xdr:from>
    <xdr:to>
      <xdr:col>13</xdr:col>
      <xdr:colOff>965880</xdr:colOff>
      <xdr:row>154</xdr:row>
      <xdr:rowOff>95040</xdr:rowOff>
    </xdr:to>
    <xdr:cxnSp>
      <xdr:nvCxnSpPr>
        <xdr:cNvPr id="1675" name="Connecteur droit avec flèche 326"/>
        <xdr:cNvCxnSpPr/>
        <xdr:nvPr/>
      </xdr:nvCxnSpPr>
      <xdr:spPr>
        <a:xfrm>
          <a:off x="16094520" y="31917600"/>
          <a:ext cx="11955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152</xdr:row>
      <xdr:rowOff>85320</xdr:rowOff>
    </xdr:from>
    <xdr:to>
      <xdr:col>13</xdr:col>
      <xdr:colOff>991080</xdr:colOff>
      <xdr:row>152</xdr:row>
      <xdr:rowOff>86040</xdr:rowOff>
    </xdr:to>
    <xdr:cxnSp>
      <xdr:nvCxnSpPr>
        <xdr:cNvPr id="1676" name="Connecteur droit avec flèche 327"/>
        <xdr:cNvCxnSpPr/>
        <xdr:nvPr/>
      </xdr:nvCxnSpPr>
      <xdr:spPr>
        <a:xfrm>
          <a:off x="16197480" y="3153672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697680</xdr:colOff>
      <xdr:row>151</xdr:row>
      <xdr:rowOff>75600</xdr:rowOff>
    </xdr:from>
    <xdr:to>
      <xdr:col>13</xdr:col>
      <xdr:colOff>941040</xdr:colOff>
      <xdr:row>151</xdr:row>
      <xdr:rowOff>85680</xdr:rowOff>
    </xdr:to>
    <xdr:cxnSp>
      <xdr:nvCxnSpPr>
        <xdr:cNvPr id="1677" name="Connecteur droit avec flèche 328"/>
        <xdr:cNvCxnSpPr/>
        <xdr:nvPr/>
      </xdr:nvCxnSpPr>
      <xdr:spPr>
        <a:xfrm>
          <a:off x="15993720" y="31336560"/>
          <a:ext cx="12715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153</xdr:row>
      <xdr:rowOff>122760</xdr:rowOff>
    </xdr:from>
    <xdr:to>
      <xdr:col>13</xdr:col>
      <xdr:colOff>1004040</xdr:colOff>
      <xdr:row>154</xdr:row>
      <xdr:rowOff>84960</xdr:rowOff>
    </xdr:to>
    <xdr:cxnSp>
      <xdr:nvCxnSpPr>
        <xdr:cNvPr id="1678" name="Connecteur droit avec flèche 329"/>
        <xdr:cNvCxnSpPr/>
        <xdr:nvPr/>
      </xdr:nvCxnSpPr>
      <xdr:spPr>
        <a:xfrm flipV="1">
          <a:off x="16094520" y="31764960"/>
          <a:ext cx="123372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145</xdr:row>
      <xdr:rowOff>57240</xdr:rowOff>
    </xdr:from>
    <xdr:to>
      <xdr:col>16</xdr:col>
      <xdr:colOff>89640</xdr:colOff>
      <xdr:row>145</xdr:row>
      <xdr:rowOff>95760</xdr:rowOff>
    </xdr:to>
    <xdr:cxnSp>
      <xdr:nvCxnSpPr>
        <xdr:cNvPr id="1679" name="Connecteur droit avec flèche 330"/>
        <xdr:cNvCxnSpPr/>
        <xdr:nvPr/>
      </xdr:nvCxnSpPr>
      <xdr:spPr>
        <a:xfrm>
          <a:off x="18291600" y="30175200"/>
          <a:ext cx="120672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149</xdr:row>
      <xdr:rowOff>85320</xdr:rowOff>
    </xdr:from>
    <xdr:to>
      <xdr:col>16</xdr:col>
      <xdr:colOff>27000</xdr:colOff>
      <xdr:row>149</xdr:row>
      <xdr:rowOff>86040</xdr:rowOff>
    </xdr:to>
    <xdr:cxnSp>
      <xdr:nvCxnSpPr>
        <xdr:cNvPr id="1680" name="Connecteur droit avec flèche 331"/>
        <xdr:cNvCxnSpPr/>
        <xdr:nvPr/>
      </xdr:nvCxnSpPr>
      <xdr:spPr>
        <a:xfrm>
          <a:off x="18253440" y="309654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147</xdr:row>
      <xdr:rowOff>84960</xdr:rowOff>
    </xdr:from>
    <xdr:to>
      <xdr:col>16</xdr:col>
      <xdr:colOff>127800</xdr:colOff>
      <xdr:row>147</xdr:row>
      <xdr:rowOff>85680</xdr:rowOff>
    </xdr:to>
    <xdr:cxnSp>
      <xdr:nvCxnSpPr>
        <xdr:cNvPr id="1681" name="Connecteur droit avec flèche 332"/>
        <xdr:cNvCxnSpPr/>
        <xdr:nvPr/>
      </xdr:nvCxnSpPr>
      <xdr:spPr>
        <a:xfrm>
          <a:off x="18354600" y="3058416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151</xdr:row>
      <xdr:rowOff>85320</xdr:rowOff>
    </xdr:from>
    <xdr:to>
      <xdr:col>16</xdr:col>
      <xdr:colOff>102600</xdr:colOff>
      <xdr:row>151</xdr:row>
      <xdr:rowOff>86040</xdr:rowOff>
    </xdr:to>
    <xdr:cxnSp>
      <xdr:nvCxnSpPr>
        <xdr:cNvPr id="1682" name="Connecteur droit avec flèche 333"/>
        <xdr:cNvCxnSpPr/>
        <xdr:nvPr/>
      </xdr:nvCxnSpPr>
      <xdr:spPr>
        <a:xfrm>
          <a:off x="18342000" y="313462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153</xdr:row>
      <xdr:rowOff>84960</xdr:rowOff>
    </xdr:from>
    <xdr:to>
      <xdr:col>16</xdr:col>
      <xdr:colOff>39240</xdr:colOff>
      <xdr:row>153</xdr:row>
      <xdr:rowOff>85680</xdr:rowOff>
    </xdr:to>
    <xdr:cxnSp>
      <xdr:nvCxnSpPr>
        <xdr:cNvPr id="1683" name="Connecteur droit avec flèche 334"/>
        <xdr:cNvCxnSpPr/>
        <xdr:nvPr/>
      </xdr:nvCxnSpPr>
      <xdr:spPr>
        <a:xfrm>
          <a:off x="18278280" y="317271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154</xdr:row>
      <xdr:rowOff>84960</xdr:rowOff>
    </xdr:from>
    <xdr:to>
      <xdr:col>16</xdr:col>
      <xdr:colOff>27000</xdr:colOff>
      <xdr:row>154</xdr:row>
      <xdr:rowOff>85680</xdr:rowOff>
    </xdr:to>
    <xdr:cxnSp>
      <xdr:nvCxnSpPr>
        <xdr:cNvPr id="1684" name="Connecteur droit avec flèche 335"/>
        <xdr:cNvCxnSpPr/>
        <xdr:nvPr/>
      </xdr:nvCxnSpPr>
      <xdr:spPr>
        <a:xfrm>
          <a:off x="18253440" y="319176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862920</xdr:colOff>
      <xdr:row>152</xdr:row>
      <xdr:rowOff>85320</xdr:rowOff>
    </xdr:from>
    <xdr:to>
      <xdr:col>15</xdr:col>
      <xdr:colOff>1004040</xdr:colOff>
      <xdr:row>152</xdr:row>
      <xdr:rowOff>86040</xdr:rowOff>
    </xdr:to>
    <xdr:cxnSp>
      <xdr:nvCxnSpPr>
        <xdr:cNvPr id="1685" name="Connecteur droit avec flèche 336"/>
        <xdr:cNvCxnSpPr/>
        <xdr:nvPr/>
      </xdr:nvCxnSpPr>
      <xdr:spPr>
        <a:xfrm>
          <a:off x="18214920" y="315367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144</xdr:row>
      <xdr:rowOff>85320</xdr:rowOff>
    </xdr:from>
    <xdr:to>
      <xdr:col>16</xdr:col>
      <xdr:colOff>65160</xdr:colOff>
      <xdr:row>145</xdr:row>
      <xdr:rowOff>47880</xdr:rowOff>
    </xdr:to>
    <xdr:cxnSp>
      <xdr:nvCxnSpPr>
        <xdr:cNvPr id="1686" name="Connecteur droit avec flèche 337"/>
        <xdr:cNvCxnSpPr/>
        <xdr:nvPr/>
      </xdr:nvCxnSpPr>
      <xdr:spPr>
        <a:xfrm flipV="1">
          <a:off x="18291600" y="30012840"/>
          <a:ext cx="1182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146</xdr:row>
      <xdr:rowOff>95040</xdr:rowOff>
    </xdr:from>
    <xdr:to>
      <xdr:col>16</xdr:col>
      <xdr:colOff>127800</xdr:colOff>
      <xdr:row>147</xdr:row>
      <xdr:rowOff>75240</xdr:rowOff>
    </xdr:to>
    <xdr:cxnSp>
      <xdr:nvCxnSpPr>
        <xdr:cNvPr id="1687" name="Connecteur droit avec flèche 338"/>
        <xdr:cNvCxnSpPr/>
        <xdr:nvPr/>
      </xdr:nvCxnSpPr>
      <xdr:spPr>
        <a:xfrm flipV="1">
          <a:off x="18354600" y="30403440"/>
          <a:ext cx="118188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148</xdr:row>
      <xdr:rowOff>94680</xdr:rowOff>
    </xdr:from>
    <xdr:to>
      <xdr:col>16</xdr:col>
      <xdr:colOff>51840</xdr:colOff>
      <xdr:row>149</xdr:row>
      <xdr:rowOff>75960</xdr:rowOff>
    </xdr:to>
    <xdr:cxnSp>
      <xdr:nvCxnSpPr>
        <xdr:cNvPr id="1688" name="Connecteur droit avec flèche 339"/>
        <xdr:cNvCxnSpPr/>
        <xdr:nvPr/>
      </xdr:nvCxnSpPr>
      <xdr:spPr>
        <a:xfrm flipV="1">
          <a:off x="18253080" y="30784320"/>
          <a:ext cx="120744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150</xdr:row>
      <xdr:rowOff>94680</xdr:rowOff>
    </xdr:from>
    <xdr:to>
      <xdr:col>16</xdr:col>
      <xdr:colOff>140400</xdr:colOff>
      <xdr:row>151</xdr:row>
      <xdr:rowOff>56880</xdr:rowOff>
    </xdr:to>
    <xdr:cxnSp>
      <xdr:nvCxnSpPr>
        <xdr:cNvPr id="1689" name="Connecteur droit avec flèche 340"/>
        <xdr:cNvCxnSpPr/>
        <xdr:nvPr/>
      </xdr:nvCxnSpPr>
      <xdr:spPr>
        <a:xfrm flipV="1">
          <a:off x="18316800" y="31165200"/>
          <a:ext cx="123228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159</xdr:row>
      <xdr:rowOff>123120</xdr:rowOff>
    </xdr:from>
    <xdr:to>
      <xdr:col>12</xdr:col>
      <xdr:colOff>331560</xdr:colOff>
      <xdr:row>166</xdr:row>
      <xdr:rowOff>123480</xdr:rowOff>
    </xdr:to>
    <xdr:cxnSp>
      <xdr:nvCxnSpPr>
        <xdr:cNvPr id="1690" name="Connecteur droit avec flèche 341"/>
        <xdr:cNvCxnSpPr/>
        <xdr:nvPr/>
      </xdr:nvCxnSpPr>
      <xdr:spPr>
        <a:xfrm flipV="1">
          <a:off x="13848120" y="32908320"/>
          <a:ext cx="177984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163</xdr:row>
      <xdr:rowOff>84960</xdr:rowOff>
    </xdr:from>
    <xdr:to>
      <xdr:col>12</xdr:col>
      <xdr:colOff>102600</xdr:colOff>
      <xdr:row>166</xdr:row>
      <xdr:rowOff>123120</xdr:rowOff>
    </xdr:to>
    <xdr:cxnSp>
      <xdr:nvCxnSpPr>
        <xdr:cNvPr id="1691" name="Connecteur droit avec flèche 342"/>
        <xdr:cNvCxnSpPr/>
        <xdr:nvPr/>
      </xdr:nvCxnSpPr>
      <xdr:spPr>
        <a:xfrm flipV="1">
          <a:off x="13861800" y="33631920"/>
          <a:ext cx="1537200" cy="610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164</xdr:row>
      <xdr:rowOff>104400</xdr:rowOff>
    </xdr:from>
    <xdr:to>
      <xdr:col>12</xdr:col>
      <xdr:colOff>293400</xdr:colOff>
      <xdr:row>166</xdr:row>
      <xdr:rowOff>161640</xdr:rowOff>
    </xdr:to>
    <xdr:cxnSp>
      <xdr:nvCxnSpPr>
        <xdr:cNvPr id="1692" name="Connecteur droit avec flèche 343"/>
        <xdr:cNvCxnSpPr/>
        <xdr:nvPr/>
      </xdr:nvCxnSpPr>
      <xdr:spPr>
        <a:xfrm flipV="1">
          <a:off x="13899240" y="33841800"/>
          <a:ext cx="1690560" cy="4388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166</xdr:row>
      <xdr:rowOff>113760</xdr:rowOff>
    </xdr:from>
    <xdr:to>
      <xdr:col>12</xdr:col>
      <xdr:colOff>140760</xdr:colOff>
      <xdr:row>166</xdr:row>
      <xdr:rowOff>151920</xdr:rowOff>
    </xdr:to>
    <xdr:cxnSp>
      <xdr:nvCxnSpPr>
        <xdr:cNvPr id="1693" name="Connecteur droit avec flèche 344"/>
        <xdr:cNvCxnSpPr/>
        <xdr:nvPr/>
      </xdr:nvCxnSpPr>
      <xdr:spPr>
        <a:xfrm flipV="1">
          <a:off x="13912920" y="34232400"/>
          <a:ext cx="152424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157</xdr:row>
      <xdr:rowOff>75600</xdr:rowOff>
    </xdr:from>
    <xdr:to>
      <xdr:col>14</xdr:col>
      <xdr:colOff>102240</xdr:colOff>
      <xdr:row>159</xdr:row>
      <xdr:rowOff>114480</xdr:rowOff>
    </xdr:to>
    <xdr:cxnSp>
      <xdr:nvCxnSpPr>
        <xdr:cNvPr id="1694" name="Connecteur droit avec flèche 345"/>
        <xdr:cNvCxnSpPr/>
        <xdr:nvPr/>
      </xdr:nvCxnSpPr>
      <xdr:spPr>
        <a:xfrm flipV="1">
          <a:off x="16184160" y="32479560"/>
          <a:ext cx="1270440" cy="420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159</xdr:row>
      <xdr:rowOff>114480</xdr:rowOff>
    </xdr:from>
    <xdr:to>
      <xdr:col>13</xdr:col>
      <xdr:colOff>1015920</xdr:colOff>
      <xdr:row>159</xdr:row>
      <xdr:rowOff>133560</xdr:rowOff>
    </xdr:to>
    <xdr:cxnSp>
      <xdr:nvCxnSpPr>
        <xdr:cNvPr id="1695" name="Connecteur droit avec flèche 346"/>
        <xdr:cNvCxnSpPr/>
        <xdr:nvPr/>
      </xdr:nvCxnSpPr>
      <xdr:spPr>
        <a:xfrm>
          <a:off x="16132680" y="32899680"/>
          <a:ext cx="120744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161</xdr:row>
      <xdr:rowOff>113760</xdr:rowOff>
    </xdr:from>
    <xdr:to>
      <xdr:col>13</xdr:col>
      <xdr:colOff>1016640</xdr:colOff>
      <xdr:row>163</xdr:row>
      <xdr:rowOff>114480</xdr:rowOff>
    </xdr:to>
    <xdr:cxnSp>
      <xdr:nvCxnSpPr>
        <xdr:cNvPr id="1696" name="Connecteur droit avec flèche 347"/>
        <xdr:cNvCxnSpPr/>
        <xdr:nvPr/>
      </xdr:nvCxnSpPr>
      <xdr:spPr>
        <a:xfrm flipV="1">
          <a:off x="15981480" y="33279840"/>
          <a:ext cx="135936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166</xdr:row>
      <xdr:rowOff>104400</xdr:rowOff>
    </xdr:from>
    <xdr:to>
      <xdr:col>13</xdr:col>
      <xdr:colOff>990720</xdr:colOff>
      <xdr:row>166</xdr:row>
      <xdr:rowOff>114480</xdr:rowOff>
    </xdr:to>
    <xdr:cxnSp>
      <xdr:nvCxnSpPr>
        <xdr:cNvPr id="1697" name="Connecteur droit avec flèche 348"/>
        <xdr:cNvCxnSpPr/>
        <xdr:nvPr/>
      </xdr:nvCxnSpPr>
      <xdr:spPr>
        <a:xfrm>
          <a:off x="16132680" y="3422304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164</xdr:row>
      <xdr:rowOff>85320</xdr:rowOff>
    </xdr:from>
    <xdr:to>
      <xdr:col>14</xdr:col>
      <xdr:colOff>1080</xdr:colOff>
      <xdr:row>164</xdr:row>
      <xdr:rowOff>95400</xdr:rowOff>
    </xdr:to>
    <xdr:cxnSp>
      <xdr:nvCxnSpPr>
        <xdr:cNvPr id="1698" name="Connecteur droit avec flèche 349"/>
        <xdr:cNvCxnSpPr/>
        <xdr:nvPr/>
      </xdr:nvCxnSpPr>
      <xdr:spPr>
        <a:xfrm>
          <a:off x="16247160" y="33822720"/>
          <a:ext cx="1106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163</xdr:row>
      <xdr:rowOff>85320</xdr:rowOff>
    </xdr:from>
    <xdr:to>
      <xdr:col>13</xdr:col>
      <xdr:colOff>978480</xdr:colOff>
      <xdr:row>163</xdr:row>
      <xdr:rowOff>114840</xdr:rowOff>
    </xdr:to>
    <xdr:cxnSp>
      <xdr:nvCxnSpPr>
        <xdr:cNvPr id="1699" name="Connecteur droit avec flèche 350"/>
        <xdr:cNvCxnSpPr/>
        <xdr:nvPr/>
      </xdr:nvCxnSpPr>
      <xdr:spPr>
        <a:xfrm>
          <a:off x="16031880" y="33632280"/>
          <a:ext cx="127080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165</xdr:row>
      <xdr:rowOff>151560</xdr:rowOff>
    </xdr:from>
    <xdr:to>
      <xdr:col>14</xdr:col>
      <xdr:colOff>14040</xdr:colOff>
      <xdr:row>166</xdr:row>
      <xdr:rowOff>104400</xdr:rowOff>
    </xdr:to>
    <xdr:cxnSp>
      <xdr:nvCxnSpPr>
        <xdr:cNvPr id="1700" name="Connecteur droit avec flèche 351"/>
        <xdr:cNvCxnSpPr/>
        <xdr:nvPr/>
      </xdr:nvCxnSpPr>
      <xdr:spPr>
        <a:xfrm flipV="1">
          <a:off x="16132680" y="34079760"/>
          <a:ext cx="12337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157</xdr:row>
      <xdr:rowOff>75600</xdr:rowOff>
    </xdr:from>
    <xdr:to>
      <xdr:col>16</xdr:col>
      <xdr:colOff>127800</xdr:colOff>
      <xdr:row>157</xdr:row>
      <xdr:rowOff>85680</xdr:rowOff>
    </xdr:to>
    <xdr:cxnSp>
      <xdr:nvCxnSpPr>
        <xdr:cNvPr id="1701" name="Connecteur droit avec flèche 352"/>
        <xdr:cNvCxnSpPr/>
        <xdr:nvPr/>
      </xdr:nvCxnSpPr>
      <xdr:spPr>
        <a:xfrm>
          <a:off x="18341640" y="32479560"/>
          <a:ext cx="1194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161</xdr:row>
      <xdr:rowOff>104400</xdr:rowOff>
    </xdr:from>
    <xdr:to>
      <xdr:col>16</xdr:col>
      <xdr:colOff>52200</xdr:colOff>
      <xdr:row>161</xdr:row>
      <xdr:rowOff>114480</xdr:rowOff>
    </xdr:to>
    <xdr:cxnSp>
      <xdr:nvCxnSpPr>
        <xdr:cNvPr id="1702" name="Connecteur droit avec flèche 353"/>
        <xdr:cNvCxnSpPr/>
        <xdr:nvPr/>
      </xdr:nvCxnSpPr>
      <xdr:spPr>
        <a:xfrm>
          <a:off x="18303480" y="33270480"/>
          <a:ext cx="11574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159</xdr:row>
      <xdr:rowOff>104400</xdr:rowOff>
    </xdr:from>
    <xdr:to>
      <xdr:col>16</xdr:col>
      <xdr:colOff>153720</xdr:colOff>
      <xdr:row>159</xdr:row>
      <xdr:rowOff>114480</xdr:rowOff>
    </xdr:to>
    <xdr:cxnSp>
      <xdr:nvCxnSpPr>
        <xdr:cNvPr id="1703" name="Connecteur droit avec flèche 354"/>
        <xdr:cNvCxnSpPr/>
        <xdr:nvPr/>
      </xdr:nvCxnSpPr>
      <xdr:spPr>
        <a:xfrm>
          <a:off x="18393120" y="3288960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163</xdr:row>
      <xdr:rowOff>85320</xdr:rowOff>
    </xdr:from>
    <xdr:to>
      <xdr:col>16</xdr:col>
      <xdr:colOff>140760</xdr:colOff>
      <xdr:row>163</xdr:row>
      <xdr:rowOff>86040</xdr:rowOff>
    </xdr:to>
    <xdr:cxnSp>
      <xdr:nvCxnSpPr>
        <xdr:cNvPr id="1704" name="Connecteur droit avec flèche 355"/>
        <xdr:cNvCxnSpPr/>
        <xdr:nvPr/>
      </xdr:nvCxnSpPr>
      <xdr:spPr>
        <a:xfrm>
          <a:off x="18380160" y="336322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165</xdr:row>
      <xdr:rowOff>84960</xdr:rowOff>
    </xdr:from>
    <xdr:to>
      <xdr:col>16</xdr:col>
      <xdr:colOff>65160</xdr:colOff>
      <xdr:row>165</xdr:row>
      <xdr:rowOff>85680</xdr:rowOff>
    </xdr:to>
    <xdr:cxnSp>
      <xdr:nvCxnSpPr>
        <xdr:cNvPr id="1705" name="Connecteur droit avec flèche 356"/>
        <xdr:cNvCxnSpPr/>
        <xdr:nvPr/>
      </xdr:nvCxnSpPr>
      <xdr:spPr>
        <a:xfrm>
          <a:off x="18316800" y="3401316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166</xdr:row>
      <xdr:rowOff>104400</xdr:rowOff>
    </xdr:from>
    <xdr:to>
      <xdr:col>16</xdr:col>
      <xdr:colOff>52200</xdr:colOff>
      <xdr:row>166</xdr:row>
      <xdr:rowOff>114480</xdr:rowOff>
    </xdr:to>
    <xdr:cxnSp>
      <xdr:nvCxnSpPr>
        <xdr:cNvPr id="1706" name="Connecteur droit avec flèche 357"/>
        <xdr:cNvCxnSpPr/>
        <xdr:nvPr/>
      </xdr:nvCxnSpPr>
      <xdr:spPr>
        <a:xfrm>
          <a:off x="18303480" y="34223040"/>
          <a:ext cx="11574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164</xdr:row>
      <xdr:rowOff>104760</xdr:rowOff>
    </xdr:from>
    <xdr:to>
      <xdr:col>16</xdr:col>
      <xdr:colOff>14040</xdr:colOff>
      <xdr:row>164</xdr:row>
      <xdr:rowOff>114840</xdr:rowOff>
    </xdr:to>
    <xdr:cxnSp>
      <xdr:nvCxnSpPr>
        <xdr:cNvPr id="1707" name="Connecteur droit avec flèche 358"/>
        <xdr:cNvCxnSpPr/>
        <xdr:nvPr/>
      </xdr:nvCxnSpPr>
      <xdr:spPr>
        <a:xfrm>
          <a:off x="18240480" y="33842160"/>
          <a:ext cx="11822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156</xdr:row>
      <xdr:rowOff>85320</xdr:rowOff>
    </xdr:from>
    <xdr:to>
      <xdr:col>16</xdr:col>
      <xdr:colOff>102600</xdr:colOff>
      <xdr:row>157</xdr:row>
      <xdr:rowOff>57240</xdr:rowOff>
    </xdr:to>
    <xdr:cxnSp>
      <xdr:nvCxnSpPr>
        <xdr:cNvPr id="1708" name="Connecteur droit avec flèche 359"/>
        <xdr:cNvCxnSpPr/>
        <xdr:nvPr/>
      </xdr:nvCxnSpPr>
      <xdr:spPr>
        <a:xfrm flipV="1">
          <a:off x="18329040" y="32298840"/>
          <a:ext cx="11822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158</xdr:row>
      <xdr:rowOff>114480</xdr:rowOff>
    </xdr:from>
    <xdr:to>
      <xdr:col>16</xdr:col>
      <xdr:colOff>153720</xdr:colOff>
      <xdr:row>159</xdr:row>
      <xdr:rowOff>85320</xdr:rowOff>
    </xdr:to>
    <xdr:cxnSp>
      <xdr:nvCxnSpPr>
        <xdr:cNvPr id="1709" name="Connecteur droit avec flèche 360"/>
        <xdr:cNvCxnSpPr/>
        <xdr:nvPr/>
      </xdr:nvCxnSpPr>
      <xdr:spPr>
        <a:xfrm flipV="1">
          <a:off x="18393120" y="32708880"/>
          <a:ext cx="116928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160</xdr:row>
      <xdr:rowOff>113760</xdr:rowOff>
    </xdr:from>
    <xdr:to>
      <xdr:col>16</xdr:col>
      <xdr:colOff>89640</xdr:colOff>
      <xdr:row>161</xdr:row>
      <xdr:rowOff>85320</xdr:rowOff>
    </xdr:to>
    <xdr:cxnSp>
      <xdr:nvCxnSpPr>
        <xdr:cNvPr id="1710" name="Connecteur droit avec flèche 361"/>
        <xdr:cNvCxnSpPr/>
        <xdr:nvPr/>
      </xdr:nvCxnSpPr>
      <xdr:spPr>
        <a:xfrm flipV="1">
          <a:off x="18278640" y="33089400"/>
          <a:ext cx="121968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162</xdr:row>
      <xdr:rowOff>114120</xdr:rowOff>
    </xdr:from>
    <xdr:to>
      <xdr:col>16</xdr:col>
      <xdr:colOff>191880</xdr:colOff>
      <xdr:row>163</xdr:row>
      <xdr:rowOff>75960</xdr:rowOff>
    </xdr:to>
    <xdr:cxnSp>
      <xdr:nvCxnSpPr>
        <xdr:cNvPr id="1711" name="Connecteur droit avec flèche 362"/>
        <xdr:cNvCxnSpPr/>
        <xdr:nvPr/>
      </xdr:nvCxnSpPr>
      <xdr:spPr>
        <a:xfrm flipV="1">
          <a:off x="18342000" y="33470640"/>
          <a:ext cx="125856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1268280</xdr:colOff>
      <xdr:row>171</xdr:row>
      <xdr:rowOff>94320</xdr:rowOff>
    </xdr:from>
    <xdr:to>
      <xdr:col>12</xdr:col>
      <xdr:colOff>280080</xdr:colOff>
      <xdr:row>178</xdr:row>
      <xdr:rowOff>84960</xdr:rowOff>
    </xdr:to>
    <xdr:cxnSp>
      <xdr:nvCxnSpPr>
        <xdr:cNvPr id="1712" name="Connecteur droit avec flèche 363"/>
        <xdr:cNvCxnSpPr/>
        <xdr:nvPr/>
      </xdr:nvCxnSpPr>
      <xdr:spPr>
        <a:xfrm flipV="1">
          <a:off x="13797000" y="35165520"/>
          <a:ext cx="177948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175</xdr:row>
      <xdr:rowOff>66240</xdr:rowOff>
    </xdr:from>
    <xdr:to>
      <xdr:col>12</xdr:col>
      <xdr:colOff>52560</xdr:colOff>
      <xdr:row>178</xdr:row>
      <xdr:rowOff>84960</xdr:rowOff>
    </xdr:to>
    <xdr:cxnSp>
      <xdr:nvCxnSpPr>
        <xdr:cNvPr id="1713" name="Connecteur droit avec flèche 364"/>
        <xdr:cNvCxnSpPr/>
        <xdr:nvPr/>
      </xdr:nvCxnSpPr>
      <xdr:spPr>
        <a:xfrm flipV="1">
          <a:off x="13811040" y="35899200"/>
          <a:ext cx="1537920" cy="590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176</xdr:row>
      <xdr:rowOff>75240</xdr:rowOff>
    </xdr:from>
    <xdr:to>
      <xdr:col>12</xdr:col>
      <xdr:colOff>217080</xdr:colOff>
      <xdr:row>178</xdr:row>
      <xdr:rowOff>123120</xdr:rowOff>
    </xdr:to>
    <xdr:cxnSp>
      <xdr:nvCxnSpPr>
        <xdr:cNvPr id="1714" name="Connecteur droit avec flèche 365"/>
        <xdr:cNvCxnSpPr/>
        <xdr:nvPr/>
      </xdr:nvCxnSpPr>
      <xdr:spPr>
        <a:xfrm flipV="1">
          <a:off x="13861800" y="36098640"/>
          <a:ext cx="165168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178</xdr:row>
      <xdr:rowOff>84960</xdr:rowOff>
    </xdr:from>
    <xdr:to>
      <xdr:col>12</xdr:col>
      <xdr:colOff>89640</xdr:colOff>
      <xdr:row>178</xdr:row>
      <xdr:rowOff>123480</xdr:rowOff>
    </xdr:to>
    <xdr:cxnSp>
      <xdr:nvCxnSpPr>
        <xdr:cNvPr id="1715" name="Connecteur droit avec flèche 366"/>
        <xdr:cNvCxnSpPr/>
        <xdr:nvPr/>
      </xdr:nvCxnSpPr>
      <xdr:spPr>
        <a:xfrm flipV="1">
          <a:off x="13861800" y="36489600"/>
          <a:ext cx="15242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169</xdr:row>
      <xdr:rowOff>47160</xdr:rowOff>
    </xdr:from>
    <xdr:to>
      <xdr:col>14</xdr:col>
      <xdr:colOff>51840</xdr:colOff>
      <xdr:row>171</xdr:row>
      <xdr:rowOff>84960</xdr:rowOff>
    </xdr:to>
    <xdr:cxnSp>
      <xdr:nvCxnSpPr>
        <xdr:cNvPr id="1716" name="Connecteur droit avec flèche 367"/>
        <xdr:cNvCxnSpPr/>
        <xdr:nvPr/>
      </xdr:nvCxnSpPr>
      <xdr:spPr>
        <a:xfrm flipV="1">
          <a:off x="16132680" y="34737120"/>
          <a:ext cx="127152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171</xdr:row>
      <xdr:rowOff>84960</xdr:rowOff>
    </xdr:from>
    <xdr:to>
      <xdr:col>13</xdr:col>
      <xdr:colOff>965880</xdr:colOff>
      <xdr:row>171</xdr:row>
      <xdr:rowOff>95040</xdr:rowOff>
    </xdr:to>
    <xdr:cxnSp>
      <xdr:nvCxnSpPr>
        <xdr:cNvPr id="1717" name="Connecteur droit avec flèche 368"/>
        <xdr:cNvCxnSpPr/>
        <xdr:nvPr/>
      </xdr:nvCxnSpPr>
      <xdr:spPr>
        <a:xfrm>
          <a:off x="16083000" y="3515616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609120</xdr:colOff>
      <xdr:row>173</xdr:row>
      <xdr:rowOff>85320</xdr:rowOff>
    </xdr:from>
    <xdr:to>
      <xdr:col>13</xdr:col>
      <xdr:colOff>966240</xdr:colOff>
      <xdr:row>175</xdr:row>
      <xdr:rowOff>85680</xdr:rowOff>
    </xdr:to>
    <xdr:cxnSp>
      <xdr:nvCxnSpPr>
        <xdr:cNvPr id="1718" name="Connecteur droit avec flèche 369"/>
        <xdr:cNvCxnSpPr/>
        <xdr:nvPr/>
      </xdr:nvCxnSpPr>
      <xdr:spPr>
        <a:xfrm flipV="1">
          <a:off x="15905160" y="35537400"/>
          <a:ext cx="13852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178</xdr:row>
      <xdr:rowOff>75960</xdr:rowOff>
    </xdr:from>
    <xdr:to>
      <xdr:col>13</xdr:col>
      <xdr:colOff>941040</xdr:colOff>
      <xdr:row>178</xdr:row>
      <xdr:rowOff>85680</xdr:rowOff>
    </xdr:to>
    <xdr:cxnSp>
      <xdr:nvCxnSpPr>
        <xdr:cNvPr id="1719" name="Connecteur droit avec flèche 370"/>
        <xdr:cNvCxnSpPr/>
        <xdr:nvPr/>
      </xdr:nvCxnSpPr>
      <xdr:spPr>
        <a:xfrm>
          <a:off x="16083000" y="3648060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176</xdr:row>
      <xdr:rowOff>66960</xdr:rowOff>
    </xdr:from>
    <xdr:to>
      <xdr:col>13</xdr:col>
      <xdr:colOff>978120</xdr:colOff>
      <xdr:row>176</xdr:row>
      <xdr:rowOff>86040</xdr:rowOff>
    </xdr:to>
    <xdr:cxnSp>
      <xdr:nvCxnSpPr>
        <xdr:cNvPr id="1720" name="Connecteur droit avec flèche 371"/>
        <xdr:cNvCxnSpPr/>
        <xdr:nvPr/>
      </xdr:nvCxnSpPr>
      <xdr:spPr>
        <a:xfrm>
          <a:off x="16184520" y="36090360"/>
          <a:ext cx="11178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175</xdr:row>
      <xdr:rowOff>47520</xdr:rowOff>
    </xdr:from>
    <xdr:to>
      <xdr:col>13</xdr:col>
      <xdr:colOff>915120</xdr:colOff>
      <xdr:row>175</xdr:row>
      <xdr:rowOff>85680</xdr:rowOff>
    </xdr:to>
    <xdr:cxnSp>
      <xdr:nvCxnSpPr>
        <xdr:cNvPr id="1721" name="Connecteur droit avec flèche 372"/>
        <xdr:cNvCxnSpPr/>
        <xdr:nvPr/>
      </xdr:nvCxnSpPr>
      <xdr:spPr>
        <a:xfrm>
          <a:off x="15981480" y="35880480"/>
          <a:ext cx="125784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177</xdr:row>
      <xdr:rowOff>122760</xdr:rowOff>
    </xdr:from>
    <xdr:to>
      <xdr:col>13</xdr:col>
      <xdr:colOff>991080</xdr:colOff>
      <xdr:row>178</xdr:row>
      <xdr:rowOff>75600</xdr:rowOff>
    </xdr:to>
    <xdr:cxnSp>
      <xdr:nvCxnSpPr>
        <xdr:cNvPr id="1722" name="Connecteur droit avec flèche 373"/>
        <xdr:cNvCxnSpPr/>
        <xdr:nvPr/>
      </xdr:nvCxnSpPr>
      <xdr:spPr>
        <a:xfrm flipV="1">
          <a:off x="16083000" y="36336960"/>
          <a:ext cx="123228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169</xdr:row>
      <xdr:rowOff>47880</xdr:rowOff>
    </xdr:from>
    <xdr:to>
      <xdr:col>16</xdr:col>
      <xdr:colOff>65160</xdr:colOff>
      <xdr:row>169</xdr:row>
      <xdr:rowOff>57600</xdr:rowOff>
    </xdr:to>
    <xdr:cxnSp>
      <xdr:nvCxnSpPr>
        <xdr:cNvPr id="1723" name="Connecteur droit avec flèche 374"/>
        <xdr:cNvCxnSpPr/>
        <xdr:nvPr/>
      </xdr:nvCxnSpPr>
      <xdr:spPr>
        <a:xfrm>
          <a:off x="18291600" y="3473784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173</xdr:row>
      <xdr:rowOff>75600</xdr:rowOff>
    </xdr:from>
    <xdr:to>
      <xdr:col>16</xdr:col>
      <xdr:colOff>1080</xdr:colOff>
      <xdr:row>173</xdr:row>
      <xdr:rowOff>76320</xdr:rowOff>
    </xdr:to>
    <xdr:cxnSp>
      <xdr:nvCxnSpPr>
        <xdr:cNvPr id="1724" name="Connecteur droit avec flèche 375"/>
        <xdr:cNvCxnSpPr/>
        <xdr:nvPr/>
      </xdr:nvCxnSpPr>
      <xdr:spPr>
        <a:xfrm>
          <a:off x="18240480" y="355276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171</xdr:row>
      <xdr:rowOff>75240</xdr:rowOff>
    </xdr:from>
    <xdr:to>
      <xdr:col>16</xdr:col>
      <xdr:colOff>102600</xdr:colOff>
      <xdr:row>171</xdr:row>
      <xdr:rowOff>75960</xdr:rowOff>
    </xdr:to>
    <xdr:cxnSp>
      <xdr:nvCxnSpPr>
        <xdr:cNvPr id="1725" name="Connecteur droit avec flèche 376"/>
        <xdr:cNvCxnSpPr/>
        <xdr:nvPr/>
      </xdr:nvCxnSpPr>
      <xdr:spPr>
        <a:xfrm>
          <a:off x="18342000" y="351464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175</xdr:row>
      <xdr:rowOff>66600</xdr:rowOff>
    </xdr:from>
    <xdr:to>
      <xdr:col>16</xdr:col>
      <xdr:colOff>89640</xdr:colOff>
      <xdr:row>175</xdr:row>
      <xdr:rowOff>75960</xdr:rowOff>
    </xdr:to>
    <xdr:cxnSp>
      <xdr:nvCxnSpPr>
        <xdr:cNvPr id="1726" name="Connecteur droit avec flèche 377"/>
        <xdr:cNvCxnSpPr/>
        <xdr:nvPr/>
      </xdr:nvCxnSpPr>
      <xdr:spPr>
        <a:xfrm>
          <a:off x="18329040" y="35899560"/>
          <a:ext cx="1169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177</xdr:row>
      <xdr:rowOff>66960</xdr:rowOff>
    </xdr:from>
    <xdr:to>
      <xdr:col>16</xdr:col>
      <xdr:colOff>14040</xdr:colOff>
      <xdr:row>177</xdr:row>
      <xdr:rowOff>75960</xdr:rowOff>
    </xdr:to>
    <xdr:cxnSp>
      <xdr:nvCxnSpPr>
        <xdr:cNvPr id="1727" name="Connecteur droit avec flèche 378"/>
        <xdr:cNvCxnSpPr/>
        <xdr:nvPr/>
      </xdr:nvCxnSpPr>
      <xdr:spPr>
        <a:xfrm>
          <a:off x="18253440" y="36281160"/>
          <a:ext cx="116928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178</xdr:row>
      <xdr:rowOff>75600</xdr:rowOff>
    </xdr:from>
    <xdr:to>
      <xdr:col>16</xdr:col>
      <xdr:colOff>1080</xdr:colOff>
      <xdr:row>178</xdr:row>
      <xdr:rowOff>76320</xdr:rowOff>
    </xdr:to>
    <xdr:cxnSp>
      <xdr:nvCxnSpPr>
        <xdr:cNvPr id="1728" name="Connecteur droit avec flèche 379"/>
        <xdr:cNvCxnSpPr/>
        <xdr:nvPr/>
      </xdr:nvCxnSpPr>
      <xdr:spPr>
        <a:xfrm>
          <a:off x="18240480" y="36480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837360</xdr:colOff>
      <xdr:row>176</xdr:row>
      <xdr:rowOff>75600</xdr:rowOff>
    </xdr:from>
    <xdr:to>
      <xdr:col>15</xdr:col>
      <xdr:colOff>991080</xdr:colOff>
      <xdr:row>176</xdr:row>
      <xdr:rowOff>76320</xdr:rowOff>
    </xdr:to>
    <xdr:cxnSp>
      <xdr:nvCxnSpPr>
        <xdr:cNvPr id="1729" name="Connecteur droit avec flèche 380"/>
        <xdr:cNvCxnSpPr/>
        <xdr:nvPr/>
      </xdr:nvCxnSpPr>
      <xdr:spPr>
        <a:xfrm>
          <a:off x="18189360" y="360990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168</xdr:row>
      <xdr:rowOff>66240</xdr:rowOff>
    </xdr:from>
    <xdr:to>
      <xdr:col>16</xdr:col>
      <xdr:colOff>52200</xdr:colOff>
      <xdr:row>169</xdr:row>
      <xdr:rowOff>37800</xdr:rowOff>
    </xdr:to>
    <xdr:cxnSp>
      <xdr:nvCxnSpPr>
        <xdr:cNvPr id="1730" name="Connecteur droit avec flèche 381"/>
        <xdr:cNvCxnSpPr/>
        <xdr:nvPr/>
      </xdr:nvCxnSpPr>
      <xdr:spPr>
        <a:xfrm flipV="1">
          <a:off x="18265320" y="34565760"/>
          <a:ext cx="119556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170</xdr:row>
      <xdr:rowOff>85320</xdr:rowOff>
    </xdr:from>
    <xdr:to>
      <xdr:col>16</xdr:col>
      <xdr:colOff>102600</xdr:colOff>
      <xdr:row>171</xdr:row>
      <xdr:rowOff>47520</xdr:rowOff>
    </xdr:to>
    <xdr:cxnSp>
      <xdr:nvCxnSpPr>
        <xdr:cNvPr id="1731" name="Connecteur droit avec flèche 382"/>
        <xdr:cNvCxnSpPr/>
        <xdr:nvPr/>
      </xdr:nvCxnSpPr>
      <xdr:spPr>
        <a:xfrm flipV="1">
          <a:off x="18342000" y="3496572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875520</xdr:colOff>
      <xdr:row>172</xdr:row>
      <xdr:rowOff>84960</xdr:rowOff>
    </xdr:from>
    <xdr:to>
      <xdr:col>16</xdr:col>
      <xdr:colOff>27000</xdr:colOff>
      <xdr:row>173</xdr:row>
      <xdr:rowOff>47520</xdr:rowOff>
    </xdr:to>
    <xdr:cxnSp>
      <xdr:nvCxnSpPr>
        <xdr:cNvPr id="1732" name="Connecteur droit avec flèche 383"/>
        <xdr:cNvCxnSpPr/>
        <xdr:nvPr/>
      </xdr:nvCxnSpPr>
      <xdr:spPr>
        <a:xfrm flipV="1">
          <a:off x="18227520" y="35346600"/>
          <a:ext cx="12081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174</xdr:row>
      <xdr:rowOff>85320</xdr:rowOff>
    </xdr:from>
    <xdr:to>
      <xdr:col>16</xdr:col>
      <xdr:colOff>127800</xdr:colOff>
      <xdr:row>175</xdr:row>
      <xdr:rowOff>47880</xdr:rowOff>
    </xdr:to>
    <xdr:cxnSp>
      <xdr:nvCxnSpPr>
        <xdr:cNvPr id="1733" name="Connecteur droit avec flèche 384"/>
        <xdr:cNvCxnSpPr/>
        <xdr:nvPr/>
      </xdr:nvCxnSpPr>
      <xdr:spPr>
        <a:xfrm flipV="1">
          <a:off x="18291240" y="35727840"/>
          <a:ext cx="1245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1358640</xdr:colOff>
      <xdr:row>183</xdr:row>
      <xdr:rowOff>75240</xdr:rowOff>
    </xdr:from>
    <xdr:to>
      <xdr:col>12</xdr:col>
      <xdr:colOff>305280</xdr:colOff>
      <xdr:row>188</xdr:row>
      <xdr:rowOff>114840</xdr:rowOff>
    </xdr:to>
    <xdr:cxnSp>
      <xdr:nvCxnSpPr>
        <xdr:cNvPr id="1734" name="Connecteur droit avec flèche 385"/>
        <xdr:cNvCxnSpPr/>
        <xdr:nvPr/>
      </xdr:nvCxnSpPr>
      <xdr:spPr>
        <a:xfrm flipV="1">
          <a:off x="13887360" y="37432440"/>
          <a:ext cx="1714320" cy="99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187</xdr:row>
      <xdr:rowOff>27720</xdr:rowOff>
    </xdr:from>
    <xdr:to>
      <xdr:col>12</xdr:col>
      <xdr:colOff>102600</xdr:colOff>
      <xdr:row>188</xdr:row>
      <xdr:rowOff>114480</xdr:rowOff>
    </xdr:to>
    <xdr:cxnSp>
      <xdr:nvCxnSpPr>
        <xdr:cNvPr id="1735" name="Connecteur droit avec flèche 386"/>
        <xdr:cNvCxnSpPr/>
        <xdr:nvPr/>
      </xdr:nvCxnSpPr>
      <xdr:spPr>
        <a:xfrm flipV="1">
          <a:off x="13861800" y="38146680"/>
          <a:ext cx="153720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181</xdr:row>
      <xdr:rowOff>9000</xdr:rowOff>
    </xdr:from>
    <xdr:to>
      <xdr:col>14</xdr:col>
      <xdr:colOff>64440</xdr:colOff>
      <xdr:row>183</xdr:row>
      <xdr:rowOff>56880</xdr:rowOff>
    </xdr:to>
    <xdr:cxnSp>
      <xdr:nvCxnSpPr>
        <xdr:cNvPr id="1736" name="Connecteur droit avec flèche 387"/>
        <xdr:cNvCxnSpPr/>
        <xdr:nvPr/>
      </xdr:nvCxnSpPr>
      <xdr:spPr>
        <a:xfrm flipV="1">
          <a:off x="16132680" y="36984960"/>
          <a:ext cx="128412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183</xdr:row>
      <xdr:rowOff>47160</xdr:rowOff>
    </xdr:from>
    <xdr:to>
      <xdr:col>13</xdr:col>
      <xdr:colOff>978480</xdr:colOff>
      <xdr:row>183</xdr:row>
      <xdr:rowOff>85320</xdr:rowOff>
    </xdr:to>
    <xdr:cxnSp>
      <xdr:nvCxnSpPr>
        <xdr:cNvPr id="1737" name="Connecteur droit avec flèche 388"/>
        <xdr:cNvCxnSpPr/>
        <xdr:nvPr/>
      </xdr:nvCxnSpPr>
      <xdr:spPr>
        <a:xfrm>
          <a:off x="16083000" y="37404360"/>
          <a:ext cx="121968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185</xdr:row>
      <xdr:rowOff>56880</xdr:rowOff>
    </xdr:from>
    <xdr:to>
      <xdr:col>13</xdr:col>
      <xdr:colOff>978480</xdr:colOff>
      <xdr:row>187</xdr:row>
      <xdr:rowOff>57240</xdr:rowOff>
    </xdr:to>
    <xdr:cxnSp>
      <xdr:nvCxnSpPr>
        <xdr:cNvPr id="1738" name="Connecteur droit avec flèche 389"/>
        <xdr:cNvCxnSpPr/>
        <xdr:nvPr/>
      </xdr:nvCxnSpPr>
      <xdr:spPr>
        <a:xfrm flipV="1">
          <a:off x="15943320" y="37794960"/>
          <a:ext cx="13593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188</xdr:row>
      <xdr:rowOff>37800</xdr:rowOff>
    </xdr:from>
    <xdr:to>
      <xdr:col>13</xdr:col>
      <xdr:colOff>991080</xdr:colOff>
      <xdr:row>188</xdr:row>
      <xdr:rowOff>47880</xdr:rowOff>
    </xdr:to>
    <xdr:cxnSp>
      <xdr:nvCxnSpPr>
        <xdr:cNvPr id="1739" name="Connecteur droit avec flèche 390"/>
        <xdr:cNvCxnSpPr/>
        <xdr:nvPr/>
      </xdr:nvCxnSpPr>
      <xdr:spPr>
        <a:xfrm>
          <a:off x="16197480" y="38347200"/>
          <a:ext cx="1117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697680</xdr:colOff>
      <xdr:row>187</xdr:row>
      <xdr:rowOff>28440</xdr:rowOff>
    </xdr:from>
    <xdr:to>
      <xdr:col>13</xdr:col>
      <xdr:colOff>941040</xdr:colOff>
      <xdr:row>187</xdr:row>
      <xdr:rowOff>48240</xdr:rowOff>
    </xdr:to>
    <xdr:cxnSp>
      <xdr:nvCxnSpPr>
        <xdr:cNvPr id="1740" name="Connecteur droit avec flèche 391"/>
        <xdr:cNvCxnSpPr/>
        <xdr:nvPr/>
      </xdr:nvCxnSpPr>
      <xdr:spPr>
        <a:xfrm>
          <a:off x="15993720" y="38147400"/>
          <a:ext cx="12715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181</xdr:row>
      <xdr:rowOff>95400</xdr:rowOff>
    </xdr:from>
    <xdr:to>
      <xdr:col>16</xdr:col>
      <xdr:colOff>65160</xdr:colOff>
      <xdr:row>181</xdr:row>
      <xdr:rowOff>123840</xdr:rowOff>
    </xdr:to>
    <xdr:cxnSp>
      <xdr:nvCxnSpPr>
        <xdr:cNvPr id="1741" name="Connecteur droit avec flèche 392"/>
        <xdr:cNvCxnSpPr/>
        <xdr:nvPr/>
      </xdr:nvCxnSpPr>
      <xdr:spPr>
        <a:xfrm>
          <a:off x="18291600" y="37071360"/>
          <a:ext cx="118224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185</xdr:row>
      <xdr:rowOff>123120</xdr:rowOff>
    </xdr:from>
    <xdr:to>
      <xdr:col>16</xdr:col>
      <xdr:colOff>1080</xdr:colOff>
      <xdr:row>185</xdr:row>
      <xdr:rowOff>123840</xdr:rowOff>
    </xdr:to>
    <xdr:cxnSp>
      <xdr:nvCxnSpPr>
        <xdr:cNvPr id="1742" name="Connecteur droit avec flèche 393"/>
        <xdr:cNvCxnSpPr/>
        <xdr:nvPr/>
      </xdr:nvCxnSpPr>
      <xdr:spPr>
        <a:xfrm>
          <a:off x="18240480" y="378612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183</xdr:row>
      <xdr:rowOff>123120</xdr:rowOff>
    </xdr:from>
    <xdr:to>
      <xdr:col>16</xdr:col>
      <xdr:colOff>102600</xdr:colOff>
      <xdr:row>183</xdr:row>
      <xdr:rowOff>123840</xdr:rowOff>
    </xdr:to>
    <xdr:cxnSp>
      <xdr:nvCxnSpPr>
        <xdr:cNvPr id="1743" name="Connecteur droit avec flèche 394"/>
        <xdr:cNvCxnSpPr/>
        <xdr:nvPr/>
      </xdr:nvCxnSpPr>
      <xdr:spPr>
        <a:xfrm>
          <a:off x="18342000" y="374803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187</xdr:row>
      <xdr:rowOff>123120</xdr:rowOff>
    </xdr:from>
    <xdr:to>
      <xdr:col>16</xdr:col>
      <xdr:colOff>89640</xdr:colOff>
      <xdr:row>187</xdr:row>
      <xdr:rowOff>123840</xdr:rowOff>
    </xdr:to>
    <xdr:cxnSp>
      <xdr:nvCxnSpPr>
        <xdr:cNvPr id="1744" name="Connecteur droit avec flèche 395"/>
        <xdr:cNvCxnSpPr/>
        <xdr:nvPr/>
      </xdr:nvCxnSpPr>
      <xdr:spPr>
        <a:xfrm>
          <a:off x="18329040" y="382420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837360</xdr:colOff>
      <xdr:row>188</xdr:row>
      <xdr:rowOff>123480</xdr:rowOff>
    </xdr:from>
    <xdr:to>
      <xdr:col>15</xdr:col>
      <xdr:colOff>991080</xdr:colOff>
      <xdr:row>188</xdr:row>
      <xdr:rowOff>124200</xdr:rowOff>
    </xdr:to>
    <xdr:cxnSp>
      <xdr:nvCxnSpPr>
        <xdr:cNvPr id="1745" name="Connecteur droit avec flèche 396"/>
        <xdr:cNvCxnSpPr/>
        <xdr:nvPr/>
      </xdr:nvCxnSpPr>
      <xdr:spPr>
        <a:xfrm>
          <a:off x="18189360" y="3843288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180</xdr:row>
      <xdr:rowOff>123120</xdr:rowOff>
    </xdr:from>
    <xdr:to>
      <xdr:col>16</xdr:col>
      <xdr:colOff>52200</xdr:colOff>
      <xdr:row>181</xdr:row>
      <xdr:rowOff>85680</xdr:rowOff>
    </xdr:to>
    <xdr:cxnSp>
      <xdr:nvCxnSpPr>
        <xdr:cNvPr id="1746" name="Connecteur droit avec flèche 397"/>
        <xdr:cNvCxnSpPr/>
        <xdr:nvPr/>
      </xdr:nvCxnSpPr>
      <xdr:spPr>
        <a:xfrm flipV="1">
          <a:off x="18265320" y="36908640"/>
          <a:ext cx="11955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182</xdr:row>
      <xdr:rowOff>142560</xdr:rowOff>
    </xdr:from>
    <xdr:to>
      <xdr:col>16</xdr:col>
      <xdr:colOff>102600</xdr:colOff>
      <xdr:row>183</xdr:row>
      <xdr:rowOff>114120</xdr:rowOff>
    </xdr:to>
    <xdr:cxnSp>
      <xdr:nvCxnSpPr>
        <xdr:cNvPr id="1747" name="Connecteur droit avec flèche 398"/>
        <xdr:cNvCxnSpPr/>
        <xdr:nvPr/>
      </xdr:nvCxnSpPr>
      <xdr:spPr>
        <a:xfrm flipV="1">
          <a:off x="18342000" y="37308960"/>
          <a:ext cx="11692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875520</xdr:colOff>
      <xdr:row>184</xdr:row>
      <xdr:rowOff>142560</xdr:rowOff>
    </xdr:from>
    <xdr:to>
      <xdr:col>16</xdr:col>
      <xdr:colOff>27000</xdr:colOff>
      <xdr:row>185</xdr:row>
      <xdr:rowOff>114480</xdr:rowOff>
    </xdr:to>
    <xdr:cxnSp>
      <xdr:nvCxnSpPr>
        <xdr:cNvPr id="1748" name="Connecteur droit avec flèche 399"/>
        <xdr:cNvCxnSpPr/>
        <xdr:nvPr/>
      </xdr:nvCxnSpPr>
      <xdr:spPr>
        <a:xfrm flipV="1">
          <a:off x="18227520" y="37690200"/>
          <a:ext cx="120816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186</xdr:row>
      <xdr:rowOff>142200</xdr:rowOff>
    </xdr:from>
    <xdr:to>
      <xdr:col>16</xdr:col>
      <xdr:colOff>127800</xdr:colOff>
      <xdr:row>187</xdr:row>
      <xdr:rowOff>95040</xdr:rowOff>
    </xdr:to>
    <xdr:cxnSp>
      <xdr:nvCxnSpPr>
        <xdr:cNvPr id="1749" name="Connecteur droit avec flèche 400"/>
        <xdr:cNvCxnSpPr/>
        <xdr:nvPr/>
      </xdr:nvCxnSpPr>
      <xdr:spPr>
        <a:xfrm flipV="1">
          <a:off x="18291240" y="38070720"/>
          <a:ext cx="124524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203</xdr:row>
      <xdr:rowOff>-720</xdr:rowOff>
    </xdr:from>
    <xdr:to>
      <xdr:col>12</xdr:col>
      <xdr:colOff>293400</xdr:colOff>
      <xdr:row>208</xdr:row>
      <xdr:rowOff>84960</xdr:rowOff>
    </xdr:to>
    <xdr:cxnSp>
      <xdr:nvCxnSpPr>
        <xdr:cNvPr id="1750" name="Connecteur droit avec flèche 401"/>
        <xdr:cNvCxnSpPr/>
        <xdr:nvPr/>
      </xdr:nvCxnSpPr>
      <xdr:spPr>
        <a:xfrm flipV="1">
          <a:off x="13975560" y="41166360"/>
          <a:ext cx="1614240" cy="1038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207</xdr:row>
      <xdr:rowOff>47160</xdr:rowOff>
    </xdr:from>
    <xdr:to>
      <xdr:col>12</xdr:col>
      <xdr:colOff>89280</xdr:colOff>
      <xdr:row>208</xdr:row>
      <xdr:rowOff>85320</xdr:rowOff>
    </xdr:to>
    <xdr:cxnSp>
      <xdr:nvCxnSpPr>
        <xdr:cNvPr id="1751" name="Connecteur droit avec flèche 402"/>
        <xdr:cNvCxnSpPr/>
        <xdr:nvPr/>
      </xdr:nvCxnSpPr>
      <xdr:spPr>
        <a:xfrm flipV="1">
          <a:off x="13950360" y="41976360"/>
          <a:ext cx="143532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200</xdr:row>
      <xdr:rowOff>142200</xdr:rowOff>
    </xdr:from>
    <xdr:to>
      <xdr:col>14</xdr:col>
      <xdr:colOff>77760</xdr:colOff>
      <xdr:row>202</xdr:row>
      <xdr:rowOff>190080</xdr:rowOff>
    </xdr:to>
    <xdr:cxnSp>
      <xdr:nvCxnSpPr>
        <xdr:cNvPr id="1752" name="Connecteur droit avec flèche 403"/>
        <xdr:cNvCxnSpPr/>
        <xdr:nvPr/>
      </xdr:nvCxnSpPr>
      <xdr:spPr>
        <a:xfrm flipV="1">
          <a:off x="16146360" y="40737600"/>
          <a:ext cx="128376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205</xdr:row>
      <xdr:rowOff>-720</xdr:rowOff>
    </xdr:from>
    <xdr:to>
      <xdr:col>13</xdr:col>
      <xdr:colOff>991440</xdr:colOff>
      <xdr:row>206</xdr:row>
      <xdr:rowOff>190440</xdr:rowOff>
    </xdr:to>
    <xdr:cxnSp>
      <xdr:nvCxnSpPr>
        <xdr:cNvPr id="1753" name="Connecteur droit avec flèche 404"/>
        <xdr:cNvCxnSpPr/>
        <xdr:nvPr/>
      </xdr:nvCxnSpPr>
      <xdr:spPr>
        <a:xfrm flipV="1">
          <a:off x="15943320" y="41547240"/>
          <a:ext cx="137232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206</xdr:row>
      <xdr:rowOff>152640</xdr:rowOff>
    </xdr:from>
    <xdr:to>
      <xdr:col>13</xdr:col>
      <xdr:colOff>941040</xdr:colOff>
      <xdr:row>206</xdr:row>
      <xdr:rowOff>171720</xdr:rowOff>
    </xdr:to>
    <xdr:cxnSp>
      <xdr:nvCxnSpPr>
        <xdr:cNvPr id="1754" name="Connecteur droit avec flèche 405"/>
        <xdr:cNvCxnSpPr/>
        <xdr:nvPr/>
      </xdr:nvCxnSpPr>
      <xdr:spPr>
        <a:xfrm>
          <a:off x="16019640" y="41891040"/>
          <a:ext cx="12456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201</xdr:row>
      <xdr:rowOff>28080</xdr:rowOff>
    </xdr:from>
    <xdr:to>
      <xdr:col>16</xdr:col>
      <xdr:colOff>89640</xdr:colOff>
      <xdr:row>201</xdr:row>
      <xdr:rowOff>47880</xdr:rowOff>
    </xdr:to>
    <xdr:cxnSp>
      <xdr:nvCxnSpPr>
        <xdr:cNvPr id="1755" name="Connecteur droit avec flèche 406"/>
        <xdr:cNvCxnSpPr/>
        <xdr:nvPr/>
      </xdr:nvCxnSpPr>
      <xdr:spPr>
        <a:xfrm>
          <a:off x="18303840" y="40814280"/>
          <a:ext cx="11944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205</xdr:row>
      <xdr:rowOff>66600</xdr:rowOff>
    </xdr:from>
    <xdr:to>
      <xdr:col>16</xdr:col>
      <xdr:colOff>14040</xdr:colOff>
      <xdr:row>205</xdr:row>
      <xdr:rowOff>67320</xdr:rowOff>
    </xdr:to>
    <xdr:cxnSp>
      <xdr:nvCxnSpPr>
        <xdr:cNvPr id="1756" name="Connecteur droit avec flèche 407"/>
        <xdr:cNvCxnSpPr/>
        <xdr:nvPr/>
      </xdr:nvCxnSpPr>
      <xdr:spPr>
        <a:xfrm>
          <a:off x="18240480" y="4161456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203</xdr:row>
      <xdr:rowOff>66600</xdr:rowOff>
    </xdr:from>
    <xdr:to>
      <xdr:col>16</xdr:col>
      <xdr:colOff>114840</xdr:colOff>
      <xdr:row>203</xdr:row>
      <xdr:rowOff>67320</xdr:rowOff>
    </xdr:to>
    <xdr:cxnSp>
      <xdr:nvCxnSpPr>
        <xdr:cNvPr id="1757" name="Connecteur droit avec flèche 408"/>
        <xdr:cNvCxnSpPr/>
        <xdr:nvPr/>
      </xdr:nvCxnSpPr>
      <xdr:spPr>
        <a:xfrm>
          <a:off x="18341640" y="4123368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207</xdr:row>
      <xdr:rowOff>47160</xdr:rowOff>
    </xdr:from>
    <xdr:to>
      <xdr:col>16</xdr:col>
      <xdr:colOff>102600</xdr:colOff>
      <xdr:row>207</xdr:row>
      <xdr:rowOff>47880</xdr:rowOff>
    </xdr:to>
    <xdr:cxnSp>
      <xdr:nvCxnSpPr>
        <xdr:cNvPr id="1758" name="Connecteur droit avec flèche 409"/>
        <xdr:cNvCxnSpPr/>
        <xdr:nvPr/>
      </xdr:nvCxnSpPr>
      <xdr:spPr>
        <a:xfrm>
          <a:off x="18342000" y="419763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208</xdr:row>
      <xdr:rowOff>66600</xdr:rowOff>
    </xdr:from>
    <xdr:to>
      <xdr:col>15</xdr:col>
      <xdr:colOff>991080</xdr:colOff>
      <xdr:row>208</xdr:row>
      <xdr:rowOff>67320</xdr:rowOff>
    </xdr:to>
    <xdr:cxnSp>
      <xdr:nvCxnSpPr>
        <xdr:cNvPr id="1759" name="Connecteur droit avec flèche 410"/>
        <xdr:cNvCxnSpPr/>
        <xdr:nvPr/>
      </xdr:nvCxnSpPr>
      <xdr:spPr>
        <a:xfrm>
          <a:off x="18202320" y="42186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200</xdr:row>
      <xdr:rowOff>47520</xdr:rowOff>
    </xdr:from>
    <xdr:to>
      <xdr:col>16</xdr:col>
      <xdr:colOff>51840</xdr:colOff>
      <xdr:row>201</xdr:row>
      <xdr:rowOff>19080</xdr:rowOff>
    </xdr:to>
    <xdr:cxnSp>
      <xdr:nvCxnSpPr>
        <xdr:cNvPr id="1760" name="Connecteur droit avec flèche 411"/>
        <xdr:cNvCxnSpPr/>
        <xdr:nvPr/>
      </xdr:nvCxnSpPr>
      <xdr:spPr>
        <a:xfrm flipV="1">
          <a:off x="18278280" y="40642920"/>
          <a:ext cx="11822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202</xdr:row>
      <xdr:rowOff>75600</xdr:rowOff>
    </xdr:from>
    <xdr:to>
      <xdr:col>16</xdr:col>
      <xdr:colOff>114840</xdr:colOff>
      <xdr:row>203</xdr:row>
      <xdr:rowOff>47520</xdr:rowOff>
    </xdr:to>
    <xdr:cxnSp>
      <xdr:nvCxnSpPr>
        <xdr:cNvPr id="1761" name="Connecteur droit avec flèche 412"/>
        <xdr:cNvCxnSpPr/>
        <xdr:nvPr/>
      </xdr:nvCxnSpPr>
      <xdr:spPr>
        <a:xfrm flipV="1">
          <a:off x="18341640" y="41052240"/>
          <a:ext cx="11818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888120</xdr:colOff>
      <xdr:row>204</xdr:row>
      <xdr:rowOff>75600</xdr:rowOff>
    </xdr:from>
    <xdr:to>
      <xdr:col>16</xdr:col>
      <xdr:colOff>38880</xdr:colOff>
      <xdr:row>205</xdr:row>
      <xdr:rowOff>47520</xdr:rowOff>
    </xdr:to>
    <xdr:cxnSp>
      <xdr:nvCxnSpPr>
        <xdr:cNvPr id="1762" name="Connecteur droit avec flèche 413"/>
        <xdr:cNvCxnSpPr/>
        <xdr:nvPr/>
      </xdr:nvCxnSpPr>
      <xdr:spPr>
        <a:xfrm flipV="1">
          <a:off x="18240120" y="41433120"/>
          <a:ext cx="12074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206</xdr:row>
      <xdr:rowOff>75240</xdr:rowOff>
    </xdr:from>
    <xdr:to>
      <xdr:col>16</xdr:col>
      <xdr:colOff>140760</xdr:colOff>
      <xdr:row>207</xdr:row>
      <xdr:rowOff>27720</xdr:rowOff>
    </xdr:to>
    <xdr:cxnSp>
      <xdr:nvCxnSpPr>
        <xdr:cNvPr id="1763" name="Connecteur droit avec flèche 414"/>
        <xdr:cNvCxnSpPr/>
        <xdr:nvPr/>
      </xdr:nvCxnSpPr>
      <xdr:spPr>
        <a:xfrm flipV="1">
          <a:off x="18303840" y="41813640"/>
          <a:ext cx="124560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218</xdr:row>
      <xdr:rowOff>75600</xdr:rowOff>
    </xdr:from>
    <xdr:to>
      <xdr:col>12</xdr:col>
      <xdr:colOff>394920</xdr:colOff>
      <xdr:row>218</xdr:row>
      <xdr:rowOff>85680</xdr:rowOff>
    </xdr:to>
    <xdr:cxnSp>
      <xdr:nvCxnSpPr>
        <xdr:cNvPr id="1764" name="Connecteur droit avec flèche 415"/>
        <xdr:cNvCxnSpPr/>
        <xdr:nvPr/>
      </xdr:nvCxnSpPr>
      <xdr:spPr>
        <a:xfrm>
          <a:off x="14026680" y="44100000"/>
          <a:ext cx="16646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1573920</xdr:colOff>
      <xdr:row>213</xdr:row>
      <xdr:rowOff>27360</xdr:rowOff>
    </xdr:from>
    <xdr:to>
      <xdr:col>12</xdr:col>
      <xdr:colOff>508680</xdr:colOff>
      <xdr:row>218</xdr:row>
      <xdr:rowOff>66600</xdr:rowOff>
    </xdr:to>
    <xdr:cxnSp>
      <xdr:nvCxnSpPr>
        <xdr:cNvPr id="1765" name="Connecteur droit avec flèche 416"/>
        <xdr:cNvCxnSpPr/>
        <xdr:nvPr/>
      </xdr:nvCxnSpPr>
      <xdr:spPr>
        <a:xfrm flipV="1">
          <a:off x="14102640" y="43099560"/>
          <a:ext cx="1702440" cy="991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1535040</xdr:colOff>
      <xdr:row>216</xdr:row>
      <xdr:rowOff>171000</xdr:rowOff>
    </xdr:from>
    <xdr:to>
      <xdr:col>12</xdr:col>
      <xdr:colOff>304920</xdr:colOff>
      <xdr:row>218</xdr:row>
      <xdr:rowOff>66960</xdr:rowOff>
    </xdr:to>
    <xdr:cxnSp>
      <xdr:nvCxnSpPr>
        <xdr:cNvPr id="1766" name="Connecteur droit avec flèche 417"/>
        <xdr:cNvCxnSpPr/>
        <xdr:nvPr/>
      </xdr:nvCxnSpPr>
      <xdr:spPr>
        <a:xfrm flipV="1">
          <a:off x="14063760" y="43814520"/>
          <a:ext cx="1537560" cy="277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210</xdr:row>
      <xdr:rowOff>171000</xdr:rowOff>
    </xdr:from>
    <xdr:to>
      <xdr:col>14</xdr:col>
      <xdr:colOff>293400</xdr:colOff>
      <xdr:row>213</xdr:row>
      <xdr:rowOff>9360</xdr:rowOff>
    </xdr:to>
    <xdr:cxnSp>
      <xdr:nvCxnSpPr>
        <xdr:cNvPr id="1767" name="Connecteur droit avec flèche 418"/>
        <xdr:cNvCxnSpPr/>
        <xdr:nvPr/>
      </xdr:nvCxnSpPr>
      <xdr:spPr>
        <a:xfrm flipV="1">
          <a:off x="16362000" y="42671520"/>
          <a:ext cx="1283760" cy="410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1002960</xdr:colOff>
      <xdr:row>213</xdr:row>
      <xdr:rowOff>9000</xdr:rowOff>
    </xdr:from>
    <xdr:to>
      <xdr:col>14</xdr:col>
      <xdr:colOff>153720</xdr:colOff>
      <xdr:row>213</xdr:row>
      <xdr:rowOff>37800</xdr:rowOff>
    </xdr:to>
    <xdr:cxnSp>
      <xdr:nvCxnSpPr>
        <xdr:cNvPr id="1768" name="Connecteur droit avec flèche 419"/>
        <xdr:cNvCxnSpPr/>
        <xdr:nvPr/>
      </xdr:nvCxnSpPr>
      <xdr:spPr>
        <a:xfrm>
          <a:off x="16299000" y="43081200"/>
          <a:ext cx="12070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215</xdr:row>
      <xdr:rowOff>9360</xdr:rowOff>
    </xdr:from>
    <xdr:to>
      <xdr:col>14</xdr:col>
      <xdr:colOff>153720</xdr:colOff>
      <xdr:row>217</xdr:row>
      <xdr:rowOff>9720</xdr:rowOff>
    </xdr:to>
    <xdr:cxnSp>
      <xdr:nvCxnSpPr>
        <xdr:cNvPr id="1769" name="Connecteur droit avec flèche 420"/>
        <xdr:cNvCxnSpPr/>
        <xdr:nvPr/>
      </xdr:nvCxnSpPr>
      <xdr:spPr>
        <a:xfrm flipV="1">
          <a:off x="16132680" y="43462440"/>
          <a:ext cx="13734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88560</xdr:colOff>
      <xdr:row>218</xdr:row>
      <xdr:rowOff>47520</xdr:rowOff>
    </xdr:from>
    <xdr:to>
      <xdr:col>14</xdr:col>
      <xdr:colOff>165960</xdr:colOff>
      <xdr:row>218</xdr:row>
      <xdr:rowOff>66960</xdr:rowOff>
    </xdr:to>
    <xdr:cxnSp>
      <xdr:nvCxnSpPr>
        <xdr:cNvPr id="1770" name="Connecteur droit avec flèche 421"/>
        <xdr:cNvCxnSpPr/>
        <xdr:nvPr/>
      </xdr:nvCxnSpPr>
      <xdr:spPr>
        <a:xfrm>
          <a:off x="16412400" y="44071920"/>
          <a:ext cx="1105920" cy="19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114480</xdr:colOff>
      <xdr:row>211</xdr:row>
      <xdr:rowOff>57240</xdr:rowOff>
    </xdr:from>
    <xdr:to>
      <xdr:col>16</xdr:col>
      <xdr:colOff>280440</xdr:colOff>
      <xdr:row>211</xdr:row>
      <xdr:rowOff>95760</xdr:rowOff>
    </xdr:to>
    <xdr:cxnSp>
      <xdr:nvCxnSpPr>
        <xdr:cNvPr id="1771" name="Connecteur droit avec flèche 422"/>
        <xdr:cNvCxnSpPr/>
        <xdr:nvPr/>
      </xdr:nvCxnSpPr>
      <xdr:spPr>
        <a:xfrm>
          <a:off x="18494640" y="42748200"/>
          <a:ext cx="119448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63000</xdr:colOff>
      <xdr:row>215</xdr:row>
      <xdr:rowOff>85320</xdr:rowOff>
    </xdr:from>
    <xdr:to>
      <xdr:col>16</xdr:col>
      <xdr:colOff>216720</xdr:colOff>
      <xdr:row>215</xdr:row>
      <xdr:rowOff>86040</xdr:rowOff>
    </xdr:to>
    <xdr:cxnSp>
      <xdr:nvCxnSpPr>
        <xdr:cNvPr id="1772" name="Connecteur droit avec flèche 423"/>
        <xdr:cNvCxnSpPr/>
        <xdr:nvPr/>
      </xdr:nvCxnSpPr>
      <xdr:spPr>
        <a:xfrm>
          <a:off x="18443160" y="435384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177480</xdr:colOff>
      <xdr:row>213</xdr:row>
      <xdr:rowOff>84960</xdr:rowOff>
    </xdr:from>
    <xdr:to>
      <xdr:col>16</xdr:col>
      <xdr:colOff>306000</xdr:colOff>
      <xdr:row>213</xdr:row>
      <xdr:rowOff>85680</xdr:rowOff>
    </xdr:to>
    <xdr:cxnSp>
      <xdr:nvCxnSpPr>
        <xdr:cNvPr id="1773" name="Connecteur droit avec flèche 424"/>
        <xdr:cNvCxnSpPr/>
        <xdr:nvPr/>
      </xdr:nvCxnSpPr>
      <xdr:spPr>
        <a:xfrm>
          <a:off x="18557640" y="4315716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152640</xdr:colOff>
      <xdr:row>217</xdr:row>
      <xdr:rowOff>85320</xdr:rowOff>
    </xdr:from>
    <xdr:to>
      <xdr:col>16</xdr:col>
      <xdr:colOff>293400</xdr:colOff>
      <xdr:row>217</xdr:row>
      <xdr:rowOff>86040</xdr:rowOff>
    </xdr:to>
    <xdr:cxnSp>
      <xdr:nvCxnSpPr>
        <xdr:cNvPr id="1774" name="Connecteur droit avec flèche 425"/>
        <xdr:cNvCxnSpPr/>
        <xdr:nvPr/>
      </xdr:nvCxnSpPr>
      <xdr:spPr>
        <a:xfrm>
          <a:off x="18532800" y="439192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218</xdr:row>
      <xdr:rowOff>85320</xdr:rowOff>
    </xdr:from>
    <xdr:to>
      <xdr:col>16</xdr:col>
      <xdr:colOff>178920</xdr:colOff>
      <xdr:row>218</xdr:row>
      <xdr:rowOff>86040</xdr:rowOff>
    </xdr:to>
    <xdr:cxnSp>
      <xdr:nvCxnSpPr>
        <xdr:cNvPr id="1775" name="Connecteur droit avec flèche 426"/>
        <xdr:cNvCxnSpPr/>
        <xdr:nvPr/>
      </xdr:nvCxnSpPr>
      <xdr:spPr>
        <a:xfrm>
          <a:off x="18405000" y="44109720"/>
          <a:ext cx="1182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101160</xdr:colOff>
      <xdr:row>210</xdr:row>
      <xdr:rowOff>85320</xdr:rowOff>
    </xdr:from>
    <xdr:to>
      <xdr:col>16</xdr:col>
      <xdr:colOff>254880</xdr:colOff>
      <xdr:row>211</xdr:row>
      <xdr:rowOff>47880</xdr:rowOff>
    </xdr:to>
    <xdr:cxnSp>
      <xdr:nvCxnSpPr>
        <xdr:cNvPr id="1776" name="Connecteur droit avec flèche 427"/>
        <xdr:cNvCxnSpPr/>
        <xdr:nvPr/>
      </xdr:nvCxnSpPr>
      <xdr:spPr>
        <a:xfrm flipV="1">
          <a:off x="18481320" y="42585840"/>
          <a:ext cx="1182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177480</xdr:colOff>
      <xdr:row>212</xdr:row>
      <xdr:rowOff>95040</xdr:rowOff>
    </xdr:from>
    <xdr:to>
      <xdr:col>16</xdr:col>
      <xdr:colOff>306000</xdr:colOff>
      <xdr:row>213</xdr:row>
      <xdr:rowOff>75240</xdr:rowOff>
    </xdr:to>
    <xdr:cxnSp>
      <xdr:nvCxnSpPr>
        <xdr:cNvPr id="1777" name="Connecteur droit avec flèche 428"/>
        <xdr:cNvCxnSpPr/>
        <xdr:nvPr/>
      </xdr:nvCxnSpPr>
      <xdr:spPr>
        <a:xfrm flipV="1">
          <a:off x="18557640" y="42976440"/>
          <a:ext cx="115704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214</xdr:row>
      <xdr:rowOff>94680</xdr:rowOff>
    </xdr:from>
    <xdr:to>
      <xdr:col>16</xdr:col>
      <xdr:colOff>242280</xdr:colOff>
      <xdr:row>215</xdr:row>
      <xdr:rowOff>75960</xdr:rowOff>
    </xdr:to>
    <xdr:cxnSp>
      <xdr:nvCxnSpPr>
        <xdr:cNvPr id="1778" name="Connecteur droit avec flèche 429"/>
        <xdr:cNvCxnSpPr/>
        <xdr:nvPr/>
      </xdr:nvCxnSpPr>
      <xdr:spPr>
        <a:xfrm flipV="1">
          <a:off x="18431280" y="43357320"/>
          <a:ext cx="121968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216</xdr:row>
      <xdr:rowOff>94680</xdr:rowOff>
    </xdr:from>
    <xdr:to>
      <xdr:col>16</xdr:col>
      <xdr:colOff>343440</xdr:colOff>
      <xdr:row>217</xdr:row>
      <xdr:rowOff>56880</xdr:rowOff>
    </xdr:to>
    <xdr:cxnSp>
      <xdr:nvCxnSpPr>
        <xdr:cNvPr id="1779" name="Connecteur droit avec flèche 430"/>
        <xdr:cNvCxnSpPr/>
        <xdr:nvPr/>
      </xdr:nvCxnSpPr>
      <xdr:spPr>
        <a:xfrm flipV="1">
          <a:off x="18506520" y="43738200"/>
          <a:ext cx="124560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228</xdr:row>
      <xdr:rowOff>95040</xdr:rowOff>
    </xdr:from>
    <xdr:to>
      <xdr:col>12</xdr:col>
      <xdr:colOff>331560</xdr:colOff>
      <xdr:row>228</xdr:row>
      <xdr:rowOff>105120</xdr:rowOff>
    </xdr:to>
    <xdr:cxnSp>
      <xdr:nvCxnSpPr>
        <xdr:cNvPr id="1780" name="Connecteur droit avec flèche 431"/>
        <xdr:cNvCxnSpPr/>
        <xdr:nvPr/>
      </xdr:nvCxnSpPr>
      <xdr:spPr>
        <a:xfrm>
          <a:off x="13975560" y="46024560"/>
          <a:ext cx="16524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223</xdr:row>
      <xdr:rowOff>47160</xdr:rowOff>
    </xdr:from>
    <xdr:to>
      <xdr:col>12</xdr:col>
      <xdr:colOff>457920</xdr:colOff>
      <xdr:row>228</xdr:row>
      <xdr:rowOff>85320</xdr:rowOff>
    </xdr:to>
    <xdr:cxnSp>
      <xdr:nvCxnSpPr>
        <xdr:cNvPr id="1781" name="Connecteur droit avec flèche 432"/>
        <xdr:cNvCxnSpPr/>
        <xdr:nvPr/>
      </xdr:nvCxnSpPr>
      <xdr:spPr>
        <a:xfrm flipV="1">
          <a:off x="14052240" y="45024120"/>
          <a:ext cx="1702080" cy="99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1485720</xdr:colOff>
      <xdr:row>227</xdr:row>
      <xdr:rowOff>9360</xdr:rowOff>
    </xdr:from>
    <xdr:to>
      <xdr:col>12</xdr:col>
      <xdr:colOff>254880</xdr:colOff>
      <xdr:row>228</xdr:row>
      <xdr:rowOff>85680</xdr:rowOff>
    </xdr:to>
    <xdr:cxnSp>
      <xdr:nvCxnSpPr>
        <xdr:cNvPr id="1782" name="Connecteur droit avec flèche 433"/>
        <xdr:cNvCxnSpPr/>
        <xdr:nvPr/>
      </xdr:nvCxnSpPr>
      <xdr:spPr>
        <a:xfrm flipV="1">
          <a:off x="14014440" y="45748440"/>
          <a:ext cx="153684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1002600</xdr:colOff>
      <xdr:row>221</xdr:row>
      <xdr:rowOff>113760</xdr:rowOff>
    </xdr:from>
    <xdr:to>
      <xdr:col>14</xdr:col>
      <xdr:colOff>88920</xdr:colOff>
      <xdr:row>223</xdr:row>
      <xdr:rowOff>47520</xdr:rowOff>
    </xdr:to>
    <xdr:cxnSp>
      <xdr:nvCxnSpPr>
        <xdr:cNvPr id="1783" name="Connecteur droit avec flèche 434"/>
        <xdr:cNvCxnSpPr/>
        <xdr:nvPr/>
      </xdr:nvCxnSpPr>
      <xdr:spPr>
        <a:xfrm flipV="1">
          <a:off x="16298640" y="44709840"/>
          <a:ext cx="1142640" cy="315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223</xdr:row>
      <xdr:rowOff>47880</xdr:rowOff>
    </xdr:from>
    <xdr:to>
      <xdr:col>14</xdr:col>
      <xdr:colOff>102240</xdr:colOff>
      <xdr:row>223</xdr:row>
      <xdr:rowOff>57600</xdr:rowOff>
    </xdr:to>
    <xdr:cxnSp>
      <xdr:nvCxnSpPr>
        <xdr:cNvPr id="1784" name="Connecteur droit avec flèche 435"/>
        <xdr:cNvCxnSpPr/>
        <xdr:nvPr/>
      </xdr:nvCxnSpPr>
      <xdr:spPr>
        <a:xfrm>
          <a:off x="16235280" y="45024840"/>
          <a:ext cx="121932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225</xdr:row>
      <xdr:rowOff>47160</xdr:rowOff>
    </xdr:from>
    <xdr:to>
      <xdr:col>14</xdr:col>
      <xdr:colOff>102240</xdr:colOff>
      <xdr:row>227</xdr:row>
      <xdr:rowOff>47520</xdr:rowOff>
    </xdr:to>
    <xdr:cxnSp>
      <xdr:nvCxnSpPr>
        <xdr:cNvPr id="1785" name="Connecteur droit avec flèche 436"/>
        <xdr:cNvCxnSpPr/>
        <xdr:nvPr/>
      </xdr:nvCxnSpPr>
      <xdr:spPr>
        <a:xfrm flipV="1">
          <a:off x="16082640" y="4540536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228</xdr:row>
      <xdr:rowOff>28080</xdr:rowOff>
    </xdr:from>
    <xdr:to>
      <xdr:col>14</xdr:col>
      <xdr:colOff>127440</xdr:colOff>
      <xdr:row>228</xdr:row>
      <xdr:rowOff>38160</xdr:rowOff>
    </xdr:to>
    <xdr:cxnSp>
      <xdr:nvCxnSpPr>
        <xdr:cNvPr id="1786" name="Connecteur droit avec flèche 437"/>
        <xdr:cNvCxnSpPr/>
        <xdr:nvPr/>
      </xdr:nvCxnSpPr>
      <xdr:spPr>
        <a:xfrm>
          <a:off x="16362000" y="45957600"/>
          <a:ext cx="1117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227</xdr:row>
      <xdr:rowOff>9720</xdr:rowOff>
    </xdr:from>
    <xdr:to>
      <xdr:col>14</xdr:col>
      <xdr:colOff>64800</xdr:colOff>
      <xdr:row>227</xdr:row>
      <xdr:rowOff>38160</xdr:rowOff>
    </xdr:to>
    <xdr:cxnSp>
      <xdr:nvCxnSpPr>
        <xdr:cNvPr id="1787" name="Connecteur droit avec flèche 438"/>
        <xdr:cNvCxnSpPr/>
        <xdr:nvPr/>
      </xdr:nvCxnSpPr>
      <xdr:spPr>
        <a:xfrm>
          <a:off x="16159320" y="45748800"/>
          <a:ext cx="125784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221</xdr:row>
      <xdr:rowOff>85320</xdr:rowOff>
    </xdr:from>
    <xdr:to>
      <xdr:col>16</xdr:col>
      <xdr:colOff>228960</xdr:colOff>
      <xdr:row>221</xdr:row>
      <xdr:rowOff>95400</xdr:rowOff>
    </xdr:to>
    <xdr:cxnSp>
      <xdr:nvCxnSpPr>
        <xdr:cNvPr id="1788" name="Connecteur droit avec flèche 439"/>
        <xdr:cNvCxnSpPr/>
        <xdr:nvPr/>
      </xdr:nvCxnSpPr>
      <xdr:spPr>
        <a:xfrm>
          <a:off x="18442800" y="44681400"/>
          <a:ext cx="1194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225</xdr:row>
      <xdr:rowOff>123120</xdr:rowOff>
    </xdr:from>
    <xdr:to>
      <xdr:col>16</xdr:col>
      <xdr:colOff>153720</xdr:colOff>
      <xdr:row>225</xdr:row>
      <xdr:rowOff>123840</xdr:rowOff>
    </xdr:to>
    <xdr:cxnSp>
      <xdr:nvCxnSpPr>
        <xdr:cNvPr id="1789" name="Connecteur droit avec flèche 440"/>
        <xdr:cNvCxnSpPr/>
        <xdr:nvPr/>
      </xdr:nvCxnSpPr>
      <xdr:spPr>
        <a:xfrm>
          <a:off x="18393120" y="454813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223</xdr:row>
      <xdr:rowOff>123120</xdr:rowOff>
    </xdr:from>
    <xdr:to>
      <xdr:col>16</xdr:col>
      <xdr:colOff>254520</xdr:colOff>
      <xdr:row>223</xdr:row>
      <xdr:rowOff>123840</xdr:rowOff>
    </xdr:to>
    <xdr:cxnSp>
      <xdr:nvCxnSpPr>
        <xdr:cNvPr id="1790" name="Connecteur droit avec flèche 441"/>
        <xdr:cNvCxnSpPr/>
        <xdr:nvPr/>
      </xdr:nvCxnSpPr>
      <xdr:spPr>
        <a:xfrm>
          <a:off x="18494280" y="4510008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227</xdr:row>
      <xdr:rowOff>114120</xdr:rowOff>
    </xdr:from>
    <xdr:to>
      <xdr:col>16</xdr:col>
      <xdr:colOff>241920</xdr:colOff>
      <xdr:row>227</xdr:row>
      <xdr:rowOff>114840</xdr:rowOff>
    </xdr:to>
    <xdr:cxnSp>
      <xdr:nvCxnSpPr>
        <xdr:cNvPr id="1791" name="Connecteur droit avec flèche 442"/>
        <xdr:cNvCxnSpPr/>
        <xdr:nvPr/>
      </xdr:nvCxnSpPr>
      <xdr:spPr>
        <a:xfrm>
          <a:off x="18480960" y="458532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228</xdr:row>
      <xdr:rowOff>123120</xdr:rowOff>
    </xdr:from>
    <xdr:to>
      <xdr:col>16</xdr:col>
      <xdr:colOff>114840</xdr:colOff>
      <xdr:row>228</xdr:row>
      <xdr:rowOff>123840</xdr:rowOff>
    </xdr:to>
    <xdr:cxnSp>
      <xdr:nvCxnSpPr>
        <xdr:cNvPr id="1792" name="Connecteur droit avec flèche 443"/>
        <xdr:cNvCxnSpPr/>
        <xdr:nvPr/>
      </xdr:nvCxnSpPr>
      <xdr:spPr>
        <a:xfrm>
          <a:off x="18341640" y="4605264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220</xdr:row>
      <xdr:rowOff>114120</xdr:rowOff>
    </xdr:from>
    <xdr:to>
      <xdr:col>16</xdr:col>
      <xdr:colOff>204840</xdr:colOff>
      <xdr:row>221</xdr:row>
      <xdr:rowOff>75960</xdr:rowOff>
    </xdr:to>
    <xdr:cxnSp>
      <xdr:nvCxnSpPr>
        <xdr:cNvPr id="1793" name="Connecteur droit avec flèche 444"/>
        <xdr:cNvCxnSpPr/>
        <xdr:nvPr/>
      </xdr:nvCxnSpPr>
      <xdr:spPr>
        <a:xfrm flipV="1">
          <a:off x="18431280" y="44519760"/>
          <a:ext cx="118224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222</xdr:row>
      <xdr:rowOff>123120</xdr:rowOff>
    </xdr:from>
    <xdr:to>
      <xdr:col>16</xdr:col>
      <xdr:colOff>254520</xdr:colOff>
      <xdr:row>223</xdr:row>
      <xdr:rowOff>95040</xdr:rowOff>
    </xdr:to>
    <xdr:cxnSp>
      <xdr:nvCxnSpPr>
        <xdr:cNvPr id="1794" name="Connecteur droit avec flèche 445"/>
        <xdr:cNvCxnSpPr/>
        <xdr:nvPr/>
      </xdr:nvCxnSpPr>
      <xdr:spPr>
        <a:xfrm flipV="1">
          <a:off x="18494280" y="44909640"/>
          <a:ext cx="11689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224</xdr:row>
      <xdr:rowOff>123480</xdr:rowOff>
    </xdr:from>
    <xdr:to>
      <xdr:col>16</xdr:col>
      <xdr:colOff>191880</xdr:colOff>
      <xdr:row>225</xdr:row>
      <xdr:rowOff>95040</xdr:rowOff>
    </xdr:to>
    <xdr:cxnSp>
      <xdr:nvCxnSpPr>
        <xdr:cNvPr id="1795" name="Connecteur droit avec flèche 446"/>
        <xdr:cNvCxnSpPr/>
        <xdr:nvPr/>
      </xdr:nvCxnSpPr>
      <xdr:spPr>
        <a:xfrm flipV="1">
          <a:off x="18380160" y="45290880"/>
          <a:ext cx="1220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226</xdr:row>
      <xdr:rowOff>123120</xdr:rowOff>
    </xdr:from>
    <xdr:to>
      <xdr:col>16</xdr:col>
      <xdr:colOff>293040</xdr:colOff>
      <xdr:row>227</xdr:row>
      <xdr:rowOff>85680</xdr:rowOff>
    </xdr:to>
    <xdr:cxnSp>
      <xdr:nvCxnSpPr>
        <xdr:cNvPr id="1796" name="Connecteur droit avec flèche 447"/>
        <xdr:cNvCxnSpPr/>
        <xdr:nvPr/>
      </xdr:nvCxnSpPr>
      <xdr:spPr>
        <a:xfrm flipV="1">
          <a:off x="18442800" y="45671760"/>
          <a:ext cx="12589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238</xdr:row>
      <xdr:rowOff>142920</xdr:rowOff>
    </xdr:from>
    <xdr:to>
      <xdr:col>12</xdr:col>
      <xdr:colOff>331560</xdr:colOff>
      <xdr:row>238</xdr:row>
      <xdr:rowOff>152640</xdr:rowOff>
    </xdr:to>
    <xdr:cxnSp>
      <xdr:nvCxnSpPr>
        <xdr:cNvPr id="1797" name="Connecteur droit avec flèche 448"/>
        <xdr:cNvCxnSpPr/>
        <xdr:nvPr/>
      </xdr:nvCxnSpPr>
      <xdr:spPr>
        <a:xfrm>
          <a:off x="13975560" y="47977560"/>
          <a:ext cx="16524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233</xdr:row>
      <xdr:rowOff>95040</xdr:rowOff>
    </xdr:from>
    <xdr:to>
      <xdr:col>12</xdr:col>
      <xdr:colOff>457920</xdr:colOff>
      <xdr:row>238</xdr:row>
      <xdr:rowOff>123480</xdr:rowOff>
    </xdr:to>
    <xdr:cxnSp>
      <xdr:nvCxnSpPr>
        <xdr:cNvPr id="1798" name="Connecteur droit avec flèche 449"/>
        <xdr:cNvCxnSpPr/>
        <xdr:nvPr/>
      </xdr:nvCxnSpPr>
      <xdr:spPr>
        <a:xfrm flipV="1">
          <a:off x="14052240" y="46977120"/>
          <a:ext cx="1702080" cy="98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1485720</xdr:colOff>
      <xdr:row>237</xdr:row>
      <xdr:rowOff>47160</xdr:rowOff>
    </xdr:from>
    <xdr:to>
      <xdr:col>12</xdr:col>
      <xdr:colOff>254880</xdr:colOff>
      <xdr:row>238</xdr:row>
      <xdr:rowOff>123480</xdr:rowOff>
    </xdr:to>
    <xdr:cxnSp>
      <xdr:nvCxnSpPr>
        <xdr:cNvPr id="1799" name="Connecteur droit avec flèche 450"/>
        <xdr:cNvCxnSpPr/>
        <xdr:nvPr/>
      </xdr:nvCxnSpPr>
      <xdr:spPr>
        <a:xfrm flipV="1">
          <a:off x="14014440" y="47691360"/>
          <a:ext cx="153684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1002960</xdr:colOff>
      <xdr:row>231</xdr:row>
      <xdr:rowOff>47160</xdr:rowOff>
    </xdr:from>
    <xdr:to>
      <xdr:col>14</xdr:col>
      <xdr:colOff>230400</xdr:colOff>
      <xdr:row>233</xdr:row>
      <xdr:rowOff>85680</xdr:rowOff>
    </xdr:to>
    <xdr:cxnSp>
      <xdr:nvCxnSpPr>
        <xdr:cNvPr id="1800" name="Connecteur droit avec flèche 451"/>
        <xdr:cNvCxnSpPr/>
        <xdr:nvPr/>
      </xdr:nvCxnSpPr>
      <xdr:spPr>
        <a:xfrm flipV="1">
          <a:off x="16299000" y="46548360"/>
          <a:ext cx="12837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233</xdr:row>
      <xdr:rowOff>85320</xdr:rowOff>
    </xdr:from>
    <xdr:to>
      <xdr:col>14</xdr:col>
      <xdr:colOff>102240</xdr:colOff>
      <xdr:row>233</xdr:row>
      <xdr:rowOff>95400</xdr:rowOff>
    </xdr:to>
    <xdr:cxnSp>
      <xdr:nvCxnSpPr>
        <xdr:cNvPr id="1801" name="Connecteur droit avec flèche 452"/>
        <xdr:cNvCxnSpPr/>
        <xdr:nvPr/>
      </xdr:nvCxnSpPr>
      <xdr:spPr>
        <a:xfrm>
          <a:off x="16235280" y="46967400"/>
          <a:ext cx="12193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235</xdr:row>
      <xdr:rowOff>85320</xdr:rowOff>
    </xdr:from>
    <xdr:to>
      <xdr:col>14</xdr:col>
      <xdr:colOff>102240</xdr:colOff>
      <xdr:row>237</xdr:row>
      <xdr:rowOff>85320</xdr:rowOff>
    </xdr:to>
    <xdr:cxnSp>
      <xdr:nvCxnSpPr>
        <xdr:cNvPr id="1802" name="Connecteur droit avec flèche 453"/>
        <xdr:cNvCxnSpPr/>
        <xdr:nvPr/>
      </xdr:nvCxnSpPr>
      <xdr:spPr>
        <a:xfrm flipV="1">
          <a:off x="16082640" y="4734828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238</xdr:row>
      <xdr:rowOff>66600</xdr:rowOff>
    </xdr:from>
    <xdr:to>
      <xdr:col>14</xdr:col>
      <xdr:colOff>127440</xdr:colOff>
      <xdr:row>238</xdr:row>
      <xdr:rowOff>85320</xdr:rowOff>
    </xdr:to>
    <xdr:cxnSp>
      <xdr:nvCxnSpPr>
        <xdr:cNvPr id="1803" name="Connecteur droit avec flèche 454"/>
        <xdr:cNvCxnSpPr/>
        <xdr:nvPr/>
      </xdr:nvCxnSpPr>
      <xdr:spPr>
        <a:xfrm>
          <a:off x="16362000" y="47901240"/>
          <a:ext cx="111780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237</xdr:row>
      <xdr:rowOff>47160</xdr:rowOff>
    </xdr:from>
    <xdr:to>
      <xdr:col>14</xdr:col>
      <xdr:colOff>64800</xdr:colOff>
      <xdr:row>237</xdr:row>
      <xdr:rowOff>85320</xdr:rowOff>
    </xdr:to>
    <xdr:cxnSp>
      <xdr:nvCxnSpPr>
        <xdr:cNvPr id="1804" name="Connecteur droit avec flèche 455"/>
        <xdr:cNvCxnSpPr/>
        <xdr:nvPr/>
      </xdr:nvCxnSpPr>
      <xdr:spPr>
        <a:xfrm>
          <a:off x="16159320" y="47691360"/>
          <a:ext cx="125784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231</xdr:row>
      <xdr:rowOff>123120</xdr:rowOff>
    </xdr:from>
    <xdr:to>
      <xdr:col>16</xdr:col>
      <xdr:colOff>228960</xdr:colOff>
      <xdr:row>231</xdr:row>
      <xdr:rowOff>133200</xdr:rowOff>
    </xdr:to>
    <xdr:cxnSp>
      <xdr:nvCxnSpPr>
        <xdr:cNvPr id="1805" name="Connecteur droit avec flèche 456"/>
        <xdr:cNvCxnSpPr/>
        <xdr:nvPr/>
      </xdr:nvCxnSpPr>
      <xdr:spPr>
        <a:xfrm>
          <a:off x="18442800" y="46624320"/>
          <a:ext cx="1194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235</xdr:row>
      <xdr:rowOff>162000</xdr:rowOff>
    </xdr:from>
    <xdr:to>
      <xdr:col>16</xdr:col>
      <xdr:colOff>153720</xdr:colOff>
      <xdr:row>235</xdr:row>
      <xdr:rowOff>162720</xdr:rowOff>
    </xdr:to>
    <xdr:cxnSp>
      <xdr:nvCxnSpPr>
        <xdr:cNvPr id="1806" name="Connecteur droit avec flèche 457"/>
        <xdr:cNvCxnSpPr/>
        <xdr:nvPr/>
      </xdr:nvCxnSpPr>
      <xdr:spPr>
        <a:xfrm>
          <a:off x="18393120" y="4742496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233</xdr:row>
      <xdr:rowOff>162000</xdr:rowOff>
    </xdr:from>
    <xdr:to>
      <xdr:col>16</xdr:col>
      <xdr:colOff>254520</xdr:colOff>
      <xdr:row>233</xdr:row>
      <xdr:rowOff>162720</xdr:rowOff>
    </xdr:to>
    <xdr:cxnSp>
      <xdr:nvCxnSpPr>
        <xdr:cNvPr id="1807" name="Connecteur droit avec flèche 458"/>
        <xdr:cNvCxnSpPr/>
        <xdr:nvPr/>
      </xdr:nvCxnSpPr>
      <xdr:spPr>
        <a:xfrm>
          <a:off x="18494280" y="4704408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237</xdr:row>
      <xdr:rowOff>151920</xdr:rowOff>
    </xdr:from>
    <xdr:to>
      <xdr:col>16</xdr:col>
      <xdr:colOff>241920</xdr:colOff>
      <xdr:row>237</xdr:row>
      <xdr:rowOff>152640</xdr:rowOff>
    </xdr:to>
    <xdr:cxnSp>
      <xdr:nvCxnSpPr>
        <xdr:cNvPr id="1808" name="Connecteur droit avec flèche 459"/>
        <xdr:cNvCxnSpPr/>
        <xdr:nvPr/>
      </xdr:nvCxnSpPr>
      <xdr:spPr>
        <a:xfrm>
          <a:off x="18480960" y="477961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238</xdr:row>
      <xdr:rowOff>84960</xdr:rowOff>
    </xdr:from>
    <xdr:to>
      <xdr:col>16</xdr:col>
      <xdr:colOff>114840</xdr:colOff>
      <xdr:row>238</xdr:row>
      <xdr:rowOff>85680</xdr:rowOff>
    </xdr:to>
    <xdr:cxnSp>
      <xdr:nvCxnSpPr>
        <xdr:cNvPr id="1809" name="Connecteur droit avec flèche 460"/>
        <xdr:cNvCxnSpPr/>
        <xdr:nvPr/>
      </xdr:nvCxnSpPr>
      <xdr:spPr>
        <a:xfrm>
          <a:off x="18341640" y="4791960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230</xdr:row>
      <xdr:rowOff>151920</xdr:rowOff>
    </xdr:from>
    <xdr:to>
      <xdr:col>16</xdr:col>
      <xdr:colOff>204840</xdr:colOff>
      <xdr:row>231</xdr:row>
      <xdr:rowOff>123120</xdr:rowOff>
    </xdr:to>
    <xdr:cxnSp>
      <xdr:nvCxnSpPr>
        <xdr:cNvPr id="1810" name="Connecteur droit avec flèche 461"/>
        <xdr:cNvCxnSpPr/>
        <xdr:nvPr/>
      </xdr:nvCxnSpPr>
      <xdr:spPr>
        <a:xfrm flipV="1">
          <a:off x="18431280" y="4646232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232</xdr:row>
      <xdr:rowOff>170640</xdr:rowOff>
    </xdr:from>
    <xdr:to>
      <xdr:col>16</xdr:col>
      <xdr:colOff>254520</xdr:colOff>
      <xdr:row>233</xdr:row>
      <xdr:rowOff>133200</xdr:rowOff>
    </xdr:to>
    <xdr:cxnSp>
      <xdr:nvCxnSpPr>
        <xdr:cNvPr id="1811" name="Connecteur droit avec flèche 462"/>
        <xdr:cNvCxnSpPr/>
        <xdr:nvPr/>
      </xdr:nvCxnSpPr>
      <xdr:spPr>
        <a:xfrm flipV="1">
          <a:off x="18494280" y="46862280"/>
          <a:ext cx="11689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234</xdr:row>
      <xdr:rowOff>170640</xdr:rowOff>
    </xdr:from>
    <xdr:to>
      <xdr:col>16</xdr:col>
      <xdr:colOff>191880</xdr:colOff>
      <xdr:row>235</xdr:row>
      <xdr:rowOff>132840</xdr:rowOff>
    </xdr:to>
    <xdr:cxnSp>
      <xdr:nvCxnSpPr>
        <xdr:cNvPr id="1812" name="Connecteur droit avec flèche 463"/>
        <xdr:cNvCxnSpPr/>
        <xdr:nvPr/>
      </xdr:nvCxnSpPr>
      <xdr:spPr>
        <a:xfrm flipV="1">
          <a:off x="18380160" y="47243160"/>
          <a:ext cx="1220400" cy="153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236</xdr:row>
      <xdr:rowOff>171000</xdr:rowOff>
    </xdr:from>
    <xdr:to>
      <xdr:col>16</xdr:col>
      <xdr:colOff>293040</xdr:colOff>
      <xdr:row>237</xdr:row>
      <xdr:rowOff>133200</xdr:rowOff>
    </xdr:to>
    <xdr:cxnSp>
      <xdr:nvCxnSpPr>
        <xdr:cNvPr id="1813" name="Connecteur droit avec flèche 464"/>
        <xdr:cNvCxnSpPr/>
        <xdr:nvPr/>
      </xdr:nvCxnSpPr>
      <xdr:spPr>
        <a:xfrm flipV="1">
          <a:off x="18442800" y="47624400"/>
          <a:ext cx="125892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1574280</xdr:colOff>
      <xdr:row>248</xdr:row>
      <xdr:rowOff>114480</xdr:rowOff>
    </xdr:from>
    <xdr:to>
      <xdr:col>12</xdr:col>
      <xdr:colOff>471240</xdr:colOff>
      <xdr:row>248</xdr:row>
      <xdr:rowOff>123840</xdr:rowOff>
    </xdr:to>
    <xdr:cxnSp>
      <xdr:nvCxnSpPr>
        <xdr:cNvPr id="1814" name="Connecteur droit avec flèche 465"/>
        <xdr:cNvCxnSpPr/>
        <xdr:nvPr/>
      </xdr:nvCxnSpPr>
      <xdr:spPr>
        <a:xfrm>
          <a:off x="14103000" y="49853880"/>
          <a:ext cx="16646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1637280</xdr:colOff>
      <xdr:row>243</xdr:row>
      <xdr:rowOff>75240</xdr:rowOff>
    </xdr:from>
    <xdr:to>
      <xdr:col>12</xdr:col>
      <xdr:colOff>585360</xdr:colOff>
      <xdr:row>248</xdr:row>
      <xdr:rowOff>114840</xdr:rowOff>
    </xdr:to>
    <xdr:cxnSp>
      <xdr:nvCxnSpPr>
        <xdr:cNvPr id="1815" name="Connecteur droit avec flèche 466"/>
        <xdr:cNvCxnSpPr/>
        <xdr:nvPr/>
      </xdr:nvCxnSpPr>
      <xdr:spPr>
        <a:xfrm flipV="1">
          <a:off x="14166000" y="48862440"/>
          <a:ext cx="1715760" cy="99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1625040</xdr:colOff>
      <xdr:row>247</xdr:row>
      <xdr:rowOff>27720</xdr:rowOff>
    </xdr:from>
    <xdr:to>
      <xdr:col>12</xdr:col>
      <xdr:colOff>381240</xdr:colOff>
      <xdr:row>248</xdr:row>
      <xdr:rowOff>114480</xdr:rowOff>
    </xdr:to>
    <xdr:cxnSp>
      <xdr:nvCxnSpPr>
        <xdr:cNvPr id="1816" name="Connecteur droit avec flèche 467"/>
        <xdr:cNvCxnSpPr/>
        <xdr:nvPr/>
      </xdr:nvCxnSpPr>
      <xdr:spPr>
        <a:xfrm flipV="1">
          <a:off x="14153760" y="49576680"/>
          <a:ext cx="152388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101520</xdr:colOff>
      <xdr:row>241</xdr:row>
      <xdr:rowOff>9000</xdr:rowOff>
    </xdr:from>
    <xdr:to>
      <xdr:col>14</xdr:col>
      <xdr:colOff>343800</xdr:colOff>
      <xdr:row>243</xdr:row>
      <xdr:rowOff>56880</xdr:rowOff>
    </xdr:to>
    <xdr:cxnSp>
      <xdr:nvCxnSpPr>
        <xdr:cNvPr id="1817" name="Connecteur droit avec flèche 468"/>
        <xdr:cNvCxnSpPr/>
        <xdr:nvPr/>
      </xdr:nvCxnSpPr>
      <xdr:spPr>
        <a:xfrm flipV="1">
          <a:off x="16425360" y="48414960"/>
          <a:ext cx="127080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51480</xdr:colOff>
      <xdr:row>243</xdr:row>
      <xdr:rowOff>47160</xdr:rowOff>
    </xdr:from>
    <xdr:to>
      <xdr:col>14</xdr:col>
      <xdr:colOff>230040</xdr:colOff>
      <xdr:row>243</xdr:row>
      <xdr:rowOff>85320</xdr:rowOff>
    </xdr:to>
    <xdr:cxnSp>
      <xdr:nvCxnSpPr>
        <xdr:cNvPr id="1818" name="Connecteur droit avec flèche 469"/>
        <xdr:cNvCxnSpPr/>
        <xdr:nvPr/>
      </xdr:nvCxnSpPr>
      <xdr:spPr>
        <a:xfrm>
          <a:off x="16375320" y="48834360"/>
          <a:ext cx="120708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926640</xdr:colOff>
      <xdr:row>245</xdr:row>
      <xdr:rowOff>56880</xdr:rowOff>
    </xdr:from>
    <xdr:to>
      <xdr:col>14</xdr:col>
      <xdr:colOff>230400</xdr:colOff>
      <xdr:row>247</xdr:row>
      <xdr:rowOff>57240</xdr:rowOff>
    </xdr:to>
    <xdr:cxnSp>
      <xdr:nvCxnSpPr>
        <xdr:cNvPr id="1819" name="Connecteur droit avec flèche 470"/>
        <xdr:cNvCxnSpPr/>
        <xdr:nvPr/>
      </xdr:nvCxnSpPr>
      <xdr:spPr>
        <a:xfrm flipV="1">
          <a:off x="16222680" y="4922496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976320</xdr:colOff>
      <xdr:row>248</xdr:row>
      <xdr:rowOff>85680</xdr:rowOff>
    </xdr:from>
    <xdr:to>
      <xdr:col>14</xdr:col>
      <xdr:colOff>39240</xdr:colOff>
      <xdr:row>248</xdr:row>
      <xdr:rowOff>105480</xdr:rowOff>
    </xdr:to>
    <xdr:cxnSp>
      <xdr:nvCxnSpPr>
        <xdr:cNvPr id="1820" name="Connecteur droit avec flèche 471"/>
        <xdr:cNvCxnSpPr/>
        <xdr:nvPr/>
      </xdr:nvCxnSpPr>
      <xdr:spPr>
        <a:xfrm>
          <a:off x="16272360" y="49825080"/>
          <a:ext cx="111924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247</xdr:row>
      <xdr:rowOff>28440</xdr:rowOff>
    </xdr:from>
    <xdr:to>
      <xdr:col>14</xdr:col>
      <xdr:colOff>204120</xdr:colOff>
      <xdr:row>247</xdr:row>
      <xdr:rowOff>48240</xdr:rowOff>
    </xdr:to>
    <xdr:cxnSp>
      <xdr:nvCxnSpPr>
        <xdr:cNvPr id="1821" name="Connecteur droit avec flèche 472"/>
        <xdr:cNvCxnSpPr/>
        <xdr:nvPr/>
      </xdr:nvCxnSpPr>
      <xdr:spPr>
        <a:xfrm>
          <a:off x="16285680" y="49577400"/>
          <a:ext cx="127080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202320</xdr:colOff>
      <xdr:row>241</xdr:row>
      <xdr:rowOff>95400</xdr:rowOff>
    </xdr:from>
    <xdr:to>
      <xdr:col>16</xdr:col>
      <xdr:colOff>355680</xdr:colOff>
      <xdr:row>241</xdr:row>
      <xdr:rowOff>123840</xdr:rowOff>
    </xdr:to>
    <xdr:cxnSp>
      <xdr:nvCxnSpPr>
        <xdr:cNvPr id="1822" name="Connecteur droit avec flèche 473"/>
        <xdr:cNvCxnSpPr/>
        <xdr:nvPr/>
      </xdr:nvCxnSpPr>
      <xdr:spPr>
        <a:xfrm>
          <a:off x="18582480" y="48501360"/>
          <a:ext cx="118188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138960</xdr:colOff>
      <xdr:row>245</xdr:row>
      <xdr:rowOff>123120</xdr:rowOff>
    </xdr:from>
    <xdr:to>
      <xdr:col>16</xdr:col>
      <xdr:colOff>292680</xdr:colOff>
      <xdr:row>245</xdr:row>
      <xdr:rowOff>123840</xdr:rowOff>
    </xdr:to>
    <xdr:cxnSp>
      <xdr:nvCxnSpPr>
        <xdr:cNvPr id="1823" name="Connecteur droit avec flèche 474"/>
        <xdr:cNvCxnSpPr/>
        <xdr:nvPr/>
      </xdr:nvCxnSpPr>
      <xdr:spPr>
        <a:xfrm>
          <a:off x="18519120" y="492912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240480</xdr:colOff>
      <xdr:row>243</xdr:row>
      <xdr:rowOff>123120</xdr:rowOff>
    </xdr:from>
    <xdr:to>
      <xdr:col>16</xdr:col>
      <xdr:colOff>381600</xdr:colOff>
      <xdr:row>243</xdr:row>
      <xdr:rowOff>123840</xdr:rowOff>
    </xdr:to>
    <xdr:cxnSp>
      <xdr:nvCxnSpPr>
        <xdr:cNvPr id="1824" name="Connecteur droit avec flèche 475"/>
        <xdr:cNvCxnSpPr/>
        <xdr:nvPr/>
      </xdr:nvCxnSpPr>
      <xdr:spPr>
        <a:xfrm>
          <a:off x="18620640" y="489103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228960</xdr:colOff>
      <xdr:row>247</xdr:row>
      <xdr:rowOff>123120</xdr:rowOff>
    </xdr:from>
    <xdr:to>
      <xdr:col>16</xdr:col>
      <xdr:colOff>369000</xdr:colOff>
      <xdr:row>247</xdr:row>
      <xdr:rowOff>123840</xdr:rowOff>
    </xdr:to>
    <xdr:cxnSp>
      <xdr:nvCxnSpPr>
        <xdr:cNvPr id="1825" name="Connecteur droit avec flèche 476"/>
        <xdr:cNvCxnSpPr/>
        <xdr:nvPr/>
      </xdr:nvCxnSpPr>
      <xdr:spPr>
        <a:xfrm>
          <a:off x="18609120" y="49672080"/>
          <a:ext cx="11685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248</xdr:row>
      <xdr:rowOff>123480</xdr:rowOff>
    </xdr:from>
    <xdr:to>
      <xdr:col>16</xdr:col>
      <xdr:colOff>241920</xdr:colOff>
      <xdr:row>248</xdr:row>
      <xdr:rowOff>124200</xdr:rowOff>
    </xdr:to>
    <xdr:cxnSp>
      <xdr:nvCxnSpPr>
        <xdr:cNvPr id="1826" name="Connecteur droit avec flèche 477"/>
        <xdr:cNvCxnSpPr/>
        <xdr:nvPr/>
      </xdr:nvCxnSpPr>
      <xdr:spPr>
        <a:xfrm>
          <a:off x="18480960" y="498628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164520</xdr:colOff>
      <xdr:row>240</xdr:row>
      <xdr:rowOff>123120</xdr:rowOff>
    </xdr:from>
    <xdr:to>
      <xdr:col>16</xdr:col>
      <xdr:colOff>343080</xdr:colOff>
      <xdr:row>241</xdr:row>
      <xdr:rowOff>85680</xdr:rowOff>
    </xdr:to>
    <xdr:cxnSp>
      <xdr:nvCxnSpPr>
        <xdr:cNvPr id="1827" name="Connecteur droit avec flèche 478"/>
        <xdr:cNvCxnSpPr/>
        <xdr:nvPr/>
      </xdr:nvCxnSpPr>
      <xdr:spPr>
        <a:xfrm flipV="1">
          <a:off x="18544680" y="48338640"/>
          <a:ext cx="12070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240480</xdr:colOff>
      <xdr:row>242</xdr:row>
      <xdr:rowOff>142560</xdr:rowOff>
    </xdr:from>
    <xdr:to>
      <xdr:col>16</xdr:col>
      <xdr:colOff>381600</xdr:colOff>
      <xdr:row>243</xdr:row>
      <xdr:rowOff>114120</xdr:rowOff>
    </xdr:to>
    <xdr:cxnSp>
      <xdr:nvCxnSpPr>
        <xdr:cNvPr id="1828" name="Connecteur droit avec flèche 479"/>
        <xdr:cNvCxnSpPr/>
        <xdr:nvPr/>
      </xdr:nvCxnSpPr>
      <xdr:spPr>
        <a:xfrm flipV="1">
          <a:off x="18620640" y="48738960"/>
          <a:ext cx="11696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126360</xdr:colOff>
      <xdr:row>244</xdr:row>
      <xdr:rowOff>142560</xdr:rowOff>
    </xdr:from>
    <xdr:to>
      <xdr:col>16</xdr:col>
      <xdr:colOff>318960</xdr:colOff>
      <xdr:row>245</xdr:row>
      <xdr:rowOff>114480</xdr:rowOff>
    </xdr:to>
    <xdr:cxnSp>
      <xdr:nvCxnSpPr>
        <xdr:cNvPr id="1829" name="Connecteur droit avec flèche 480"/>
        <xdr:cNvCxnSpPr/>
        <xdr:nvPr/>
      </xdr:nvCxnSpPr>
      <xdr:spPr>
        <a:xfrm flipV="1">
          <a:off x="18506520" y="49120200"/>
          <a:ext cx="12211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202320</xdr:colOff>
      <xdr:row>246</xdr:row>
      <xdr:rowOff>123120</xdr:rowOff>
    </xdr:from>
    <xdr:to>
      <xdr:col>16</xdr:col>
      <xdr:colOff>241920</xdr:colOff>
      <xdr:row>247</xdr:row>
      <xdr:rowOff>95040</xdr:rowOff>
    </xdr:to>
    <xdr:cxnSp>
      <xdr:nvCxnSpPr>
        <xdr:cNvPr id="1830" name="Connecteur droit avec flèche 481"/>
        <xdr:cNvCxnSpPr/>
        <xdr:nvPr/>
      </xdr:nvCxnSpPr>
      <xdr:spPr>
        <a:xfrm flipV="1">
          <a:off x="18582480" y="49481640"/>
          <a:ext cx="10681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258</xdr:row>
      <xdr:rowOff>95040</xdr:rowOff>
    </xdr:from>
    <xdr:to>
      <xdr:col>12</xdr:col>
      <xdr:colOff>217080</xdr:colOff>
      <xdr:row>258</xdr:row>
      <xdr:rowOff>105120</xdr:rowOff>
    </xdr:to>
    <xdr:cxnSp>
      <xdr:nvCxnSpPr>
        <xdr:cNvPr id="1831" name="Connecteur droit avec flèche 482"/>
        <xdr:cNvCxnSpPr/>
        <xdr:nvPr/>
      </xdr:nvCxnSpPr>
      <xdr:spPr>
        <a:xfrm>
          <a:off x="13861800" y="51739560"/>
          <a:ext cx="16516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1409400</xdr:colOff>
      <xdr:row>253</xdr:row>
      <xdr:rowOff>47160</xdr:rowOff>
    </xdr:from>
    <xdr:to>
      <xdr:col>12</xdr:col>
      <xdr:colOff>331200</xdr:colOff>
      <xdr:row>258</xdr:row>
      <xdr:rowOff>85320</xdr:rowOff>
    </xdr:to>
    <xdr:cxnSp>
      <xdr:nvCxnSpPr>
        <xdr:cNvPr id="1832" name="Connecteur droit avec flèche 483"/>
        <xdr:cNvCxnSpPr/>
        <xdr:nvPr/>
      </xdr:nvCxnSpPr>
      <xdr:spPr>
        <a:xfrm flipV="1">
          <a:off x="13938120" y="50739120"/>
          <a:ext cx="1689480" cy="99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1395720</xdr:colOff>
      <xdr:row>257</xdr:row>
      <xdr:rowOff>9360</xdr:rowOff>
    </xdr:from>
    <xdr:to>
      <xdr:col>12</xdr:col>
      <xdr:colOff>153360</xdr:colOff>
      <xdr:row>258</xdr:row>
      <xdr:rowOff>85680</xdr:rowOff>
    </xdr:to>
    <xdr:cxnSp>
      <xdr:nvCxnSpPr>
        <xdr:cNvPr id="1833" name="Connecteur droit avec flèche 484"/>
        <xdr:cNvCxnSpPr/>
        <xdr:nvPr/>
      </xdr:nvCxnSpPr>
      <xdr:spPr>
        <a:xfrm flipV="1">
          <a:off x="13924440" y="51463440"/>
          <a:ext cx="152532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251</xdr:row>
      <xdr:rowOff>9360</xdr:rowOff>
    </xdr:from>
    <xdr:to>
      <xdr:col>14</xdr:col>
      <xdr:colOff>115920</xdr:colOff>
      <xdr:row>253</xdr:row>
      <xdr:rowOff>47880</xdr:rowOff>
    </xdr:to>
    <xdr:cxnSp>
      <xdr:nvCxnSpPr>
        <xdr:cNvPr id="1834" name="Connecteur droit avec flèche 485"/>
        <xdr:cNvCxnSpPr/>
        <xdr:nvPr/>
      </xdr:nvCxnSpPr>
      <xdr:spPr>
        <a:xfrm flipV="1">
          <a:off x="16184520" y="50320440"/>
          <a:ext cx="128376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849960</xdr:colOff>
      <xdr:row>253</xdr:row>
      <xdr:rowOff>47880</xdr:rowOff>
    </xdr:from>
    <xdr:to>
      <xdr:col>13</xdr:col>
      <xdr:colOff>1028160</xdr:colOff>
      <xdr:row>253</xdr:row>
      <xdr:rowOff>57600</xdr:rowOff>
    </xdr:to>
    <xdr:cxnSp>
      <xdr:nvCxnSpPr>
        <xdr:cNvPr id="1835" name="Connecteur droit avec flèche 486"/>
        <xdr:cNvCxnSpPr/>
        <xdr:nvPr/>
      </xdr:nvCxnSpPr>
      <xdr:spPr>
        <a:xfrm>
          <a:off x="16146000" y="50739840"/>
          <a:ext cx="120636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697320</xdr:colOff>
      <xdr:row>255</xdr:row>
      <xdr:rowOff>47160</xdr:rowOff>
    </xdr:from>
    <xdr:to>
      <xdr:col>13</xdr:col>
      <xdr:colOff>1028160</xdr:colOff>
      <xdr:row>257</xdr:row>
      <xdr:rowOff>47520</xdr:rowOff>
    </xdr:to>
    <xdr:cxnSp>
      <xdr:nvCxnSpPr>
        <xdr:cNvPr id="1836" name="Connecteur droit avec flèche 487"/>
        <xdr:cNvCxnSpPr/>
        <xdr:nvPr/>
      </xdr:nvCxnSpPr>
      <xdr:spPr>
        <a:xfrm flipV="1">
          <a:off x="15993360" y="51120360"/>
          <a:ext cx="13590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258</xdr:row>
      <xdr:rowOff>85320</xdr:rowOff>
    </xdr:from>
    <xdr:to>
      <xdr:col>14</xdr:col>
      <xdr:colOff>14040</xdr:colOff>
      <xdr:row>258</xdr:row>
      <xdr:rowOff>86040</xdr:rowOff>
    </xdr:to>
    <xdr:cxnSp>
      <xdr:nvCxnSpPr>
        <xdr:cNvPr id="1837" name="Connecteur droit avec flèche 488"/>
        <xdr:cNvCxnSpPr/>
        <xdr:nvPr/>
      </xdr:nvCxnSpPr>
      <xdr:spPr>
        <a:xfrm>
          <a:off x="16247160" y="51729840"/>
          <a:ext cx="1119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976680</xdr:colOff>
      <xdr:row>251</xdr:row>
      <xdr:rowOff>85320</xdr:rowOff>
    </xdr:from>
    <xdr:to>
      <xdr:col>16</xdr:col>
      <xdr:colOff>127440</xdr:colOff>
      <xdr:row>251</xdr:row>
      <xdr:rowOff>95400</xdr:rowOff>
    </xdr:to>
    <xdr:cxnSp>
      <xdr:nvCxnSpPr>
        <xdr:cNvPr id="1838" name="Connecteur droit avec flèche 489"/>
        <xdr:cNvCxnSpPr/>
        <xdr:nvPr/>
      </xdr:nvCxnSpPr>
      <xdr:spPr>
        <a:xfrm>
          <a:off x="18328680" y="50396400"/>
          <a:ext cx="1207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255</xdr:row>
      <xdr:rowOff>123120</xdr:rowOff>
    </xdr:from>
    <xdr:to>
      <xdr:col>16</xdr:col>
      <xdr:colOff>52200</xdr:colOff>
      <xdr:row>255</xdr:row>
      <xdr:rowOff>123840</xdr:rowOff>
    </xdr:to>
    <xdr:cxnSp>
      <xdr:nvCxnSpPr>
        <xdr:cNvPr id="1839" name="Connecteur droit avec flèche 490"/>
        <xdr:cNvCxnSpPr/>
        <xdr:nvPr/>
      </xdr:nvCxnSpPr>
      <xdr:spPr>
        <a:xfrm>
          <a:off x="18291240" y="511963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253</xdr:row>
      <xdr:rowOff>123120</xdr:rowOff>
    </xdr:from>
    <xdr:to>
      <xdr:col>16</xdr:col>
      <xdr:colOff>153720</xdr:colOff>
      <xdr:row>253</xdr:row>
      <xdr:rowOff>123840</xdr:rowOff>
    </xdr:to>
    <xdr:cxnSp>
      <xdr:nvCxnSpPr>
        <xdr:cNvPr id="1840" name="Connecteur droit avec flèche 491"/>
        <xdr:cNvCxnSpPr/>
        <xdr:nvPr/>
      </xdr:nvCxnSpPr>
      <xdr:spPr>
        <a:xfrm>
          <a:off x="18393120" y="508150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1015200</xdr:colOff>
      <xdr:row>257</xdr:row>
      <xdr:rowOff>114120</xdr:rowOff>
    </xdr:from>
    <xdr:to>
      <xdr:col>16</xdr:col>
      <xdr:colOff>140760</xdr:colOff>
      <xdr:row>257</xdr:row>
      <xdr:rowOff>114840</xdr:rowOff>
    </xdr:to>
    <xdr:cxnSp>
      <xdr:nvCxnSpPr>
        <xdr:cNvPr id="1841" name="Connecteur droit avec flèche 492"/>
        <xdr:cNvCxnSpPr/>
        <xdr:nvPr/>
      </xdr:nvCxnSpPr>
      <xdr:spPr>
        <a:xfrm>
          <a:off x="18367200" y="515682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258</xdr:row>
      <xdr:rowOff>66600</xdr:rowOff>
    </xdr:from>
    <xdr:to>
      <xdr:col>16</xdr:col>
      <xdr:colOff>14040</xdr:colOff>
      <xdr:row>258</xdr:row>
      <xdr:rowOff>67320</xdr:rowOff>
    </xdr:to>
    <xdr:cxnSp>
      <xdr:nvCxnSpPr>
        <xdr:cNvPr id="1842" name="Connecteur droit avec flèche 493"/>
        <xdr:cNvCxnSpPr/>
        <xdr:nvPr/>
      </xdr:nvCxnSpPr>
      <xdr:spPr>
        <a:xfrm>
          <a:off x="18253440" y="517111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250</xdr:row>
      <xdr:rowOff>114120</xdr:rowOff>
    </xdr:from>
    <xdr:to>
      <xdr:col>16</xdr:col>
      <xdr:colOff>89640</xdr:colOff>
      <xdr:row>251</xdr:row>
      <xdr:rowOff>75960</xdr:rowOff>
    </xdr:to>
    <xdr:cxnSp>
      <xdr:nvCxnSpPr>
        <xdr:cNvPr id="1843" name="Connecteur droit avec flèche 494"/>
        <xdr:cNvCxnSpPr/>
        <xdr:nvPr/>
      </xdr:nvCxnSpPr>
      <xdr:spPr>
        <a:xfrm flipV="1">
          <a:off x="18316800" y="50234760"/>
          <a:ext cx="118152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252</xdr:row>
      <xdr:rowOff>123120</xdr:rowOff>
    </xdr:from>
    <xdr:to>
      <xdr:col>16</xdr:col>
      <xdr:colOff>153720</xdr:colOff>
      <xdr:row>253</xdr:row>
      <xdr:rowOff>95040</xdr:rowOff>
    </xdr:to>
    <xdr:cxnSp>
      <xdr:nvCxnSpPr>
        <xdr:cNvPr id="1844" name="Connecteur droit avec flèche 495"/>
        <xdr:cNvCxnSpPr/>
        <xdr:nvPr/>
      </xdr:nvCxnSpPr>
      <xdr:spPr>
        <a:xfrm flipV="1">
          <a:off x="18393120" y="50624640"/>
          <a:ext cx="11692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254</xdr:row>
      <xdr:rowOff>123480</xdr:rowOff>
    </xdr:from>
    <xdr:to>
      <xdr:col>16</xdr:col>
      <xdr:colOff>76680</xdr:colOff>
      <xdr:row>255</xdr:row>
      <xdr:rowOff>95040</xdr:rowOff>
    </xdr:to>
    <xdr:cxnSp>
      <xdr:nvCxnSpPr>
        <xdr:cNvPr id="1845" name="Connecteur droit avec flèche 496"/>
        <xdr:cNvCxnSpPr/>
        <xdr:nvPr/>
      </xdr:nvCxnSpPr>
      <xdr:spPr>
        <a:xfrm flipV="1">
          <a:off x="18278280" y="51005880"/>
          <a:ext cx="12070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256</xdr:row>
      <xdr:rowOff>123120</xdr:rowOff>
    </xdr:from>
    <xdr:to>
      <xdr:col>16</xdr:col>
      <xdr:colOff>165960</xdr:colOff>
      <xdr:row>257</xdr:row>
      <xdr:rowOff>85680</xdr:rowOff>
    </xdr:to>
    <xdr:cxnSp>
      <xdr:nvCxnSpPr>
        <xdr:cNvPr id="1846" name="Connecteur droit avec flèche 497"/>
        <xdr:cNvCxnSpPr/>
        <xdr:nvPr/>
      </xdr:nvCxnSpPr>
      <xdr:spPr>
        <a:xfrm flipV="1">
          <a:off x="18341640" y="51386760"/>
          <a:ext cx="12330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1268280</xdr:colOff>
      <xdr:row>278</xdr:row>
      <xdr:rowOff>142560</xdr:rowOff>
    </xdr:from>
    <xdr:to>
      <xdr:col>12</xdr:col>
      <xdr:colOff>153360</xdr:colOff>
      <xdr:row>278</xdr:row>
      <xdr:rowOff>152640</xdr:rowOff>
    </xdr:to>
    <xdr:cxnSp>
      <xdr:nvCxnSpPr>
        <xdr:cNvPr id="1847" name="Connecteur droit avec flèche 498"/>
        <xdr:cNvCxnSpPr/>
        <xdr:nvPr/>
      </xdr:nvCxnSpPr>
      <xdr:spPr>
        <a:xfrm>
          <a:off x="13797000" y="55596960"/>
          <a:ext cx="1652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1332720</xdr:colOff>
      <xdr:row>273</xdr:row>
      <xdr:rowOff>94320</xdr:rowOff>
    </xdr:from>
    <xdr:to>
      <xdr:col>12</xdr:col>
      <xdr:colOff>266760</xdr:colOff>
      <xdr:row>278</xdr:row>
      <xdr:rowOff>123480</xdr:rowOff>
    </xdr:to>
    <xdr:cxnSp>
      <xdr:nvCxnSpPr>
        <xdr:cNvPr id="1848" name="Connecteur droit avec flèche 499"/>
        <xdr:cNvCxnSpPr/>
        <xdr:nvPr/>
      </xdr:nvCxnSpPr>
      <xdr:spPr>
        <a:xfrm flipV="1">
          <a:off x="13861440" y="54596520"/>
          <a:ext cx="1701720" cy="981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277</xdr:row>
      <xdr:rowOff>47520</xdr:rowOff>
    </xdr:from>
    <xdr:to>
      <xdr:col>12</xdr:col>
      <xdr:colOff>64440</xdr:colOff>
      <xdr:row>278</xdr:row>
      <xdr:rowOff>123840</xdr:rowOff>
    </xdr:to>
    <xdr:cxnSp>
      <xdr:nvCxnSpPr>
        <xdr:cNvPr id="1849" name="Connecteur droit avec flèche 500"/>
        <xdr:cNvCxnSpPr/>
        <xdr:nvPr/>
      </xdr:nvCxnSpPr>
      <xdr:spPr>
        <a:xfrm flipV="1">
          <a:off x="13848120" y="55311480"/>
          <a:ext cx="151272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271</xdr:row>
      <xdr:rowOff>47160</xdr:rowOff>
    </xdr:from>
    <xdr:to>
      <xdr:col>14</xdr:col>
      <xdr:colOff>39600</xdr:colOff>
      <xdr:row>273</xdr:row>
      <xdr:rowOff>84960</xdr:rowOff>
    </xdr:to>
    <xdr:cxnSp>
      <xdr:nvCxnSpPr>
        <xdr:cNvPr id="1850" name="Connecteur droit avec flèche 501"/>
        <xdr:cNvCxnSpPr/>
        <xdr:nvPr/>
      </xdr:nvCxnSpPr>
      <xdr:spPr>
        <a:xfrm flipV="1">
          <a:off x="16121160" y="54168120"/>
          <a:ext cx="127080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774000</xdr:colOff>
      <xdr:row>273</xdr:row>
      <xdr:rowOff>84960</xdr:rowOff>
    </xdr:from>
    <xdr:to>
      <xdr:col>13</xdr:col>
      <xdr:colOff>952920</xdr:colOff>
      <xdr:row>273</xdr:row>
      <xdr:rowOff>95040</xdr:rowOff>
    </xdr:to>
    <xdr:cxnSp>
      <xdr:nvCxnSpPr>
        <xdr:cNvPr id="1851" name="Connecteur droit avec flèche 502"/>
        <xdr:cNvCxnSpPr/>
        <xdr:nvPr/>
      </xdr:nvCxnSpPr>
      <xdr:spPr>
        <a:xfrm>
          <a:off x="16070040" y="5458716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609120</xdr:colOff>
      <xdr:row>275</xdr:row>
      <xdr:rowOff>85320</xdr:rowOff>
    </xdr:from>
    <xdr:to>
      <xdr:col>13</xdr:col>
      <xdr:colOff>941040</xdr:colOff>
      <xdr:row>277</xdr:row>
      <xdr:rowOff>85680</xdr:rowOff>
    </xdr:to>
    <xdr:cxnSp>
      <xdr:nvCxnSpPr>
        <xdr:cNvPr id="1852" name="Connecteur droit avec flèche 503"/>
        <xdr:cNvCxnSpPr/>
        <xdr:nvPr/>
      </xdr:nvCxnSpPr>
      <xdr:spPr>
        <a:xfrm flipV="1">
          <a:off x="15905160" y="5496840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278</xdr:row>
      <xdr:rowOff>66960</xdr:rowOff>
    </xdr:from>
    <xdr:to>
      <xdr:col>13</xdr:col>
      <xdr:colOff>966240</xdr:colOff>
      <xdr:row>278</xdr:row>
      <xdr:rowOff>86040</xdr:rowOff>
    </xdr:to>
    <xdr:cxnSp>
      <xdr:nvCxnSpPr>
        <xdr:cNvPr id="1853" name="Connecteur droit avec flèche 504"/>
        <xdr:cNvCxnSpPr/>
        <xdr:nvPr/>
      </xdr:nvCxnSpPr>
      <xdr:spPr>
        <a:xfrm>
          <a:off x="16184520" y="55521360"/>
          <a:ext cx="110592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277</xdr:row>
      <xdr:rowOff>47520</xdr:rowOff>
    </xdr:from>
    <xdr:to>
      <xdr:col>13</xdr:col>
      <xdr:colOff>902880</xdr:colOff>
      <xdr:row>277</xdr:row>
      <xdr:rowOff>85680</xdr:rowOff>
    </xdr:to>
    <xdr:cxnSp>
      <xdr:nvCxnSpPr>
        <xdr:cNvPr id="1854" name="Connecteur droit avec flèche 505"/>
        <xdr:cNvCxnSpPr/>
        <xdr:nvPr/>
      </xdr:nvCxnSpPr>
      <xdr:spPr>
        <a:xfrm>
          <a:off x="15981480" y="55311480"/>
          <a:ext cx="124560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271</xdr:row>
      <xdr:rowOff>123120</xdr:rowOff>
    </xdr:from>
    <xdr:to>
      <xdr:col>16</xdr:col>
      <xdr:colOff>51840</xdr:colOff>
      <xdr:row>271</xdr:row>
      <xdr:rowOff>133200</xdr:rowOff>
    </xdr:to>
    <xdr:cxnSp>
      <xdr:nvCxnSpPr>
        <xdr:cNvPr id="1855" name="Connecteur droit avec flèche 506"/>
        <xdr:cNvCxnSpPr/>
        <xdr:nvPr/>
      </xdr:nvCxnSpPr>
      <xdr:spPr>
        <a:xfrm>
          <a:off x="18253080" y="54244080"/>
          <a:ext cx="1207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862920</xdr:colOff>
      <xdr:row>275</xdr:row>
      <xdr:rowOff>162000</xdr:rowOff>
    </xdr:from>
    <xdr:to>
      <xdr:col>15</xdr:col>
      <xdr:colOff>1004040</xdr:colOff>
      <xdr:row>275</xdr:row>
      <xdr:rowOff>162720</xdr:rowOff>
    </xdr:to>
    <xdr:cxnSp>
      <xdr:nvCxnSpPr>
        <xdr:cNvPr id="1856" name="Connecteur droit avec flèche 507"/>
        <xdr:cNvCxnSpPr/>
        <xdr:nvPr/>
      </xdr:nvCxnSpPr>
      <xdr:spPr>
        <a:xfrm>
          <a:off x="18214920" y="550450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273</xdr:row>
      <xdr:rowOff>161640</xdr:rowOff>
    </xdr:from>
    <xdr:to>
      <xdr:col>16</xdr:col>
      <xdr:colOff>76680</xdr:colOff>
      <xdr:row>273</xdr:row>
      <xdr:rowOff>162360</xdr:rowOff>
    </xdr:to>
    <xdr:cxnSp>
      <xdr:nvCxnSpPr>
        <xdr:cNvPr id="1857" name="Connecteur droit avec flèche 508"/>
        <xdr:cNvCxnSpPr/>
        <xdr:nvPr/>
      </xdr:nvCxnSpPr>
      <xdr:spPr>
        <a:xfrm>
          <a:off x="18316440" y="5466384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277</xdr:row>
      <xdr:rowOff>152280</xdr:rowOff>
    </xdr:from>
    <xdr:to>
      <xdr:col>16</xdr:col>
      <xdr:colOff>65160</xdr:colOff>
      <xdr:row>277</xdr:row>
      <xdr:rowOff>153000</xdr:rowOff>
    </xdr:to>
    <xdr:cxnSp>
      <xdr:nvCxnSpPr>
        <xdr:cNvPr id="1858" name="Connecteur droit avec flèche 509"/>
        <xdr:cNvCxnSpPr/>
        <xdr:nvPr/>
      </xdr:nvCxnSpPr>
      <xdr:spPr>
        <a:xfrm>
          <a:off x="18291600" y="5541624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837360</xdr:colOff>
      <xdr:row>278</xdr:row>
      <xdr:rowOff>85320</xdr:rowOff>
    </xdr:from>
    <xdr:to>
      <xdr:col>15</xdr:col>
      <xdr:colOff>991080</xdr:colOff>
      <xdr:row>278</xdr:row>
      <xdr:rowOff>86040</xdr:rowOff>
    </xdr:to>
    <xdr:cxnSp>
      <xdr:nvCxnSpPr>
        <xdr:cNvPr id="1859" name="Connecteur droit avec flèche 510"/>
        <xdr:cNvCxnSpPr/>
        <xdr:nvPr/>
      </xdr:nvCxnSpPr>
      <xdr:spPr>
        <a:xfrm>
          <a:off x="18189360" y="555397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270</xdr:row>
      <xdr:rowOff>66960</xdr:rowOff>
    </xdr:from>
    <xdr:to>
      <xdr:col>16</xdr:col>
      <xdr:colOff>65160</xdr:colOff>
      <xdr:row>271</xdr:row>
      <xdr:rowOff>123480</xdr:rowOff>
    </xdr:to>
    <xdr:cxnSp>
      <xdr:nvCxnSpPr>
        <xdr:cNvPr id="1860" name="Connecteur droit avec flèche 511"/>
        <xdr:cNvCxnSpPr/>
        <xdr:nvPr/>
      </xdr:nvCxnSpPr>
      <xdr:spPr>
        <a:xfrm flipV="1">
          <a:off x="18253440" y="53997480"/>
          <a:ext cx="1220400" cy="247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272</xdr:row>
      <xdr:rowOff>114120</xdr:rowOff>
    </xdr:from>
    <xdr:to>
      <xdr:col>16</xdr:col>
      <xdr:colOff>39240</xdr:colOff>
      <xdr:row>273</xdr:row>
      <xdr:rowOff>132840</xdr:rowOff>
    </xdr:to>
    <xdr:cxnSp>
      <xdr:nvCxnSpPr>
        <xdr:cNvPr id="1861" name="Connecteur droit avec flèche 512"/>
        <xdr:cNvCxnSpPr/>
        <xdr:nvPr/>
      </xdr:nvCxnSpPr>
      <xdr:spPr>
        <a:xfrm flipV="1">
          <a:off x="18316440" y="54425520"/>
          <a:ext cx="113148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837000</xdr:colOff>
      <xdr:row>274</xdr:row>
      <xdr:rowOff>123120</xdr:rowOff>
    </xdr:from>
    <xdr:to>
      <xdr:col>15</xdr:col>
      <xdr:colOff>1004040</xdr:colOff>
      <xdr:row>275</xdr:row>
      <xdr:rowOff>133200</xdr:rowOff>
    </xdr:to>
    <xdr:cxnSp>
      <xdr:nvCxnSpPr>
        <xdr:cNvPr id="1862" name="Connecteur droit avec flèche 513"/>
        <xdr:cNvCxnSpPr/>
        <xdr:nvPr/>
      </xdr:nvCxnSpPr>
      <xdr:spPr>
        <a:xfrm flipV="1">
          <a:off x="18189000" y="54815760"/>
          <a:ext cx="1195560" cy="200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276</xdr:row>
      <xdr:rowOff>113760</xdr:rowOff>
    </xdr:from>
    <xdr:to>
      <xdr:col>15</xdr:col>
      <xdr:colOff>1004040</xdr:colOff>
      <xdr:row>277</xdr:row>
      <xdr:rowOff>132840</xdr:rowOff>
    </xdr:to>
    <xdr:cxnSp>
      <xdr:nvCxnSpPr>
        <xdr:cNvPr id="1863" name="Connecteur droit avec flèche 514"/>
        <xdr:cNvCxnSpPr/>
        <xdr:nvPr/>
      </xdr:nvCxnSpPr>
      <xdr:spPr>
        <a:xfrm flipV="1">
          <a:off x="18278280" y="55187280"/>
          <a:ext cx="110628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288</xdr:row>
      <xdr:rowOff>114120</xdr:rowOff>
    </xdr:from>
    <xdr:to>
      <xdr:col>12</xdr:col>
      <xdr:colOff>331560</xdr:colOff>
      <xdr:row>288</xdr:row>
      <xdr:rowOff>123480</xdr:rowOff>
    </xdr:to>
    <xdr:cxnSp>
      <xdr:nvCxnSpPr>
        <xdr:cNvPr id="1864" name="Connecteur droit avec flèche 515"/>
        <xdr:cNvCxnSpPr/>
        <xdr:nvPr/>
      </xdr:nvCxnSpPr>
      <xdr:spPr>
        <a:xfrm>
          <a:off x="13975560" y="57473640"/>
          <a:ext cx="165240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1523520</xdr:colOff>
      <xdr:row>283</xdr:row>
      <xdr:rowOff>75240</xdr:rowOff>
    </xdr:from>
    <xdr:to>
      <xdr:col>12</xdr:col>
      <xdr:colOff>457920</xdr:colOff>
      <xdr:row>288</xdr:row>
      <xdr:rowOff>114120</xdr:rowOff>
    </xdr:to>
    <xdr:cxnSp>
      <xdr:nvCxnSpPr>
        <xdr:cNvPr id="1865" name="Connecteur droit avec flèche 516"/>
        <xdr:cNvCxnSpPr/>
        <xdr:nvPr/>
      </xdr:nvCxnSpPr>
      <xdr:spPr>
        <a:xfrm flipV="1">
          <a:off x="14052240" y="56482200"/>
          <a:ext cx="1702080" cy="991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1485720</xdr:colOff>
      <xdr:row>287</xdr:row>
      <xdr:rowOff>27360</xdr:rowOff>
    </xdr:from>
    <xdr:to>
      <xdr:col>12</xdr:col>
      <xdr:colOff>254880</xdr:colOff>
      <xdr:row>288</xdr:row>
      <xdr:rowOff>114120</xdr:rowOff>
    </xdr:to>
    <xdr:cxnSp>
      <xdr:nvCxnSpPr>
        <xdr:cNvPr id="1866" name="Connecteur droit avec flèche 517"/>
        <xdr:cNvCxnSpPr/>
        <xdr:nvPr/>
      </xdr:nvCxnSpPr>
      <xdr:spPr>
        <a:xfrm flipV="1">
          <a:off x="14014440" y="57196440"/>
          <a:ext cx="153684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1002960</xdr:colOff>
      <xdr:row>281</xdr:row>
      <xdr:rowOff>9360</xdr:rowOff>
    </xdr:from>
    <xdr:to>
      <xdr:col>14</xdr:col>
      <xdr:colOff>230400</xdr:colOff>
      <xdr:row>283</xdr:row>
      <xdr:rowOff>57240</xdr:rowOff>
    </xdr:to>
    <xdr:cxnSp>
      <xdr:nvCxnSpPr>
        <xdr:cNvPr id="1867" name="Connecteur droit avec flèche 518"/>
        <xdr:cNvCxnSpPr/>
        <xdr:nvPr/>
      </xdr:nvCxnSpPr>
      <xdr:spPr>
        <a:xfrm flipV="1">
          <a:off x="16299000" y="56035440"/>
          <a:ext cx="128376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283</xdr:row>
      <xdr:rowOff>47520</xdr:rowOff>
    </xdr:from>
    <xdr:to>
      <xdr:col>14</xdr:col>
      <xdr:colOff>102240</xdr:colOff>
      <xdr:row>283</xdr:row>
      <xdr:rowOff>85680</xdr:rowOff>
    </xdr:to>
    <xdr:cxnSp>
      <xdr:nvCxnSpPr>
        <xdr:cNvPr id="1868" name="Connecteur droit avec flèche 519"/>
        <xdr:cNvCxnSpPr/>
        <xdr:nvPr/>
      </xdr:nvCxnSpPr>
      <xdr:spPr>
        <a:xfrm>
          <a:off x="16235280" y="56454480"/>
          <a:ext cx="121932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285</xdr:row>
      <xdr:rowOff>56880</xdr:rowOff>
    </xdr:from>
    <xdr:to>
      <xdr:col>14</xdr:col>
      <xdr:colOff>102240</xdr:colOff>
      <xdr:row>287</xdr:row>
      <xdr:rowOff>57240</xdr:rowOff>
    </xdr:to>
    <xdr:cxnSp>
      <xdr:nvCxnSpPr>
        <xdr:cNvPr id="1869" name="Connecteur droit avec flèche 520"/>
        <xdr:cNvCxnSpPr/>
        <xdr:nvPr/>
      </xdr:nvCxnSpPr>
      <xdr:spPr>
        <a:xfrm flipV="1">
          <a:off x="16082640" y="56845080"/>
          <a:ext cx="13719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38160</xdr:colOff>
      <xdr:row>288</xdr:row>
      <xdr:rowOff>38160</xdr:rowOff>
    </xdr:from>
    <xdr:to>
      <xdr:col>14</xdr:col>
      <xdr:colOff>127440</xdr:colOff>
      <xdr:row>288</xdr:row>
      <xdr:rowOff>47880</xdr:rowOff>
    </xdr:to>
    <xdr:cxnSp>
      <xdr:nvCxnSpPr>
        <xdr:cNvPr id="1870" name="Connecteur droit avec flèche 521"/>
        <xdr:cNvCxnSpPr/>
        <xdr:nvPr/>
      </xdr:nvCxnSpPr>
      <xdr:spPr>
        <a:xfrm>
          <a:off x="16362000" y="57397680"/>
          <a:ext cx="11178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287</xdr:row>
      <xdr:rowOff>28080</xdr:rowOff>
    </xdr:from>
    <xdr:to>
      <xdr:col>14</xdr:col>
      <xdr:colOff>64800</xdr:colOff>
      <xdr:row>287</xdr:row>
      <xdr:rowOff>47880</xdr:rowOff>
    </xdr:to>
    <xdr:cxnSp>
      <xdr:nvCxnSpPr>
        <xdr:cNvPr id="1871" name="Connecteur droit avec flèche 522"/>
        <xdr:cNvCxnSpPr/>
        <xdr:nvPr/>
      </xdr:nvCxnSpPr>
      <xdr:spPr>
        <a:xfrm>
          <a:off x="16159320" y="57197160"/>
          <a:ext cx="125784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281</xdr:row>
      <xdr:rowOff>95400</xdr:rowOff>
    </xdr:from>
    <xdr:to>
      <xdr:col>16</xdr:col>
      <xdr:colOff>228960</xdr:colOff>
      <xdr:row>281</xdr:row>
      <xdr:rowOff>123840</xdr:rowOff>
    </xdr:to>
    <xdr:cxnSp>
      <xdr:nvCxnSpPr>
        <xdr:cNvPr id="1872" name="Connecteur droit avec flèche 523"/>
        <xdr:cNvCxnSpPr/>
        <xdr:nvPr/>
      </xdr:nvCxnSpPr>
      <xdr:spPr>
        <a:xfrm>
          <a:off x="18442800" y="56121480"/>
          <a:ext cx="119484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285</xdr:row>
      <xdr:rowOff>123120</xdr:rowOff>
    </xdr:from>
    <xdr:to>
      <xdr:col>16</xdr:col>
      <xdr:colOff>153720</xdr:colOff>
      <xdr:row>285</xdr:row>
      <xdr:rowOff>123840</xdr:rowOff>
    </xdr:to>
    <xdr:cxnSp>
      <xdr:nvCxnSpPr>
        <xdr:cNvPr id="1873" name="Connecteur droit avec flèche 524"/>
        <xdr:cNvCxnSpPr/>
        <xdr:nvPr/>
      </xdr:nvCxnSpPr>
      <xdr:spPr>
        <a:xfrm>
          <a:off x="18393120" y="569113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283</xdr:row>
      <xdr:rowOff>123120</xdr:rowOff>
    </xdr:from>
    <xdr:to>
      <xdr:col>16</xdr:col>
      <xdr:colOff>254520</xdr:colOff>
      <xdr:row>283</xdr:row>
      <xdr:rowOff>123840</xdr:rowOff>
    </xdr:to>
    <xdr:cxnSp>
      <xdr:nvCxnSpPr>
        <xdr:cNvPr id="1874" name="Connecteur droit avec flèche 525"/>
        <xdr:cNvCxnSpPr/>
        <xdr:nvPr/>
      </xdr:nvCxnSpPr>
      <xdr:spPr>
        <a:xfrm>
          <a:off x="18494280" y="5653008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287</xdr:row>
      <xdr:rowOff>123120</xdr:rowOff>
    </xdr:from>
    <xdr:to>
      <xdr:col>16</xdr:col>
      <xdr:colOff>241920</xdr:colOff>
      <xdr:row>287</xdr:row>
      <xdr:rowOff>123840</xdr:rowOff>
    </xdr:to>
    <xdr:cxnSp>
      <xdr:nvCxnSpPr>
        <xdr:cNvPr id="1875" name="Connecteur droit avec flèche 526"/>
        <xdr:cNvCxnSpPr/>
        <xdr:nvPr/>
      </xdr:nvCxnSpPr>
      <xdr:spPr>
        <a:xfrm>
          <a:off x="18480960" y="5729220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288</xdr:row>
      <xdr:rowOff>123120</xdr:rowOff>
    </xdr:from>
    <xdr:to>
      <xdr:col>16</xdr:col>
      <xdr:colOff>114840</xdr:colOff>
      <xdr:row>288</xdr:row>
      <xdr:rowOff>123840</xdr:rowOff>
    </xdr:to>
    <xdr:cxnSp>
      <xdr:nvCxnSpPr>
        <xdr:cNvPr id="1876" name="Connecteur droit avec flèche 527"/>
        <xdr:cNvCxnSpPr/>
        <xdr:nvPr/>
      </xdr:nvCxnSpPr>
      <xdr:spPr>
        <a:xfrm>
          <a:off x="18341640" y="5748264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51120</xdr:colOff>
      <xdr:row>280</xdr:row>
      <xdr:rowOff>123120</xdr:rowOff>
    </xdr:from>
    <xdr:to>
      <xdr:col>16</xdr:col>
      <xdr:colOff>204840</xdr:colOff>
      <xdr:row>281</xdr:row>
      <xdr:rowOff>85680</xdr:rowOff>
    </xdr:to>
    <xdr:cxnSp>
      <xdr:nvCxnSpPr>
        <xdr:cNvPr id="1877" name="Connecteur droit avec flèche 528"/>
        <xdr:cNvCxnSpPr/>
        <xdr:nvPr/>
      </xdr:nvCxnSpPr>
      <xdr:spPr>
        <a:xfrm flipV="1">
          <a:off x="18431280" y="55958760"/>
          <a:ext cx="1182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114120</xdr:colOff>
      <xdr:row>282</xdr:row>
      <xdr:rowOff>142560</xdr:rowOff>
    </xdr:from>
    <xdr:to>
      <xdr:col>16</xdr:col>
      <xdr:colOff>254520</xdr:colOff>
      <xdr:row>283</xdr:row>
      <xdr:rowOff>114480</xdr:rowOff>
    </xdr:to>
    <xdr:cxnSp>
      <xdr:nvCxnSpPr>
        <xdr:cNvPr id="1878" name="Connecteur droit avec flèche 529"/>
        <xdr:cNvCxnSpPr/>
        <xdr:nvPr/>
      </xdr:nvCxnSpPr>
      <xdr:spPr>
        <a:xfrm flipV="1">
          <a:off x="18494280" y="56359080"/>
          <a:ext cx="116892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284</xdr:row>
      <xdr:rowOff>142560</xdr:rowOff>
    </xdr:from>
    <xdr:to>
      <xdr:col>16</xdr:col>
      <xdr:colOff>191880</xdr:colOff>
      <xdr:row>285</xdr:row>
      <xdr:rowOff>114120</xdr:rowOff>
    </xdr:to>
    <xdr:cxnSp>
      <xdr:nvCxnSpPr>
        <xdr:cNvPr id="1879" name="Connecteur droit avec flèche 530"/>
        <xdr:cNvCxnSpPr/>
        <xdr:nvPr/>
      </xdr:nvCxnSpPr>
      <xdr:spPr>
        <a:xfrm flipV="1">
          <a:off x="18380160" y="56739960"/>
          <a:ext cx="1220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62640</xdr:colOff>
      <xdr:row>286</xdr:row>
      <xdr:rowOff>142200</xdr:rowOff>
    </xdr:from>
    <xdr:to>
      <xdr:col>16</xdr:col>
      <xdr:colOff>293040</xdr:colOff>
      <xdr:row>287</xdr:row>
      <xdr:rowOff>95040</xdr:rowOff>
    </xdr:to>
    <xdr:cxnSp>
      <xdr:nvCxnSpPr>
        <xdr:cNvPr id="1880" name="Connecteur droit avec flèche 531"/>
        <xdr:cNvCxnSpPr/>
        <xdr:nvPr/>
      </xdr:nvCxnSpPr>
      <xdr:spPr>
        <a:xfrm flipV="1">
          <a:off x="18442800" y="57120840"/>
          <a:ext cx="12589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298</xdr:row>
      <xdr:rowOff>84600</xdr:rowOff>
    </xdr:from>
    <xdr:to>
      <xdr:col>12</xdr:col>
      <xdr:colOff>204120</xdr:colOff>
      <xdr:row>298</xdr:row>
      <xdr:rowOff>85320</xdr:rowOff>
    </xdr:to>
    <xdr:cxnSp>
      <xdr:nvCxnSpPr>
        <xdr:cNvPr id="1881" name="Connecteur droit avec flèche 532"/>
        <xdr:cNvCxnSpPr/>
        <xdr:nvPr/>
      </xdr:nvCxnSpPr>
      <xdr:spPr>
        <a:xfrm flipV="1">
          <a:off x="13912920" y="59349240"/>
          <a:ext cx="1587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1497960</xdr:colOff>
      <xdr:row>293</xdr:row>
      <xdr:rowOff>132480</xdr:rowOff>
    </xdr:from>
    <xdr:to>
      <xdr:col>12</xdr:col>
      <xdr:colOff>242280</xdr:colOff>
      <xdr:row>298</xdr:row>
      <xdr:rowOff>84960</xdr:rowOff>
    </xdr:to>
    <xdr:cxnSp>
      <xdr:nvCxnSpPr>
        <xdr:cNvPr id="1882" name="Connecteur droit avec flèche 533"/>
        <xdr:cNvCxnSpPr/>
        <xdr:nvPr/>
      </xdr:nvCxnSpPr>
      <xdr:spPr>
        <a:xfrm flipV="1">
          <a:off x="14026680" y="58444560"/>
          <a:ext cx="1512000" cy="905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1472400</xdr:colOff>
      <xdr:row>297</xdr:row>
      <xdr:rowOff>84600</xdr:rowOff>
    </xdr:from>
    <xdr:to>
      <xdr:col>12</xdr:col>
      <xdr:colOff>52560</xdr:colOff>
      <xdr:row>298</xdr:row>
      <xdr:rowOff>84960</xdr:rowOff>
    </xdr:to>
    <xdr:cxnSp>
      <xdr:nvCxnSpPr>
        <xdr:cNvPr id="1883" name="Connecteur droit avec flèche 534"/>
        <xdr:cNvCxnSpPr/>
        <xdr:nvPr/>
      </xdr:nvCxnSpPr>
      <xdr:spPr>
        <a:xfrm flipV="1">
          <a:off x="14001120" y="59158800"/>
          <a:ext cx="134784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291</xdr:row>
      <xdr:rowOff>84960</xdr:rowOff>
    </xdr:from>
    <xdr:to>
      <xdr:col>14</xdr:col>
      <xdr:colOff>26280</xdr:colOff>
      <xdr:row>293</xdr:row>
      <xdr:rowOff>123480</xdr:rowOff>
    </xdr:to>
    <xdr:cxnSp>
      <xdr:nvCxnSpPr>
        <xdr:cNvPr id="1884" name="Connecteur droit avec flèche 535"/>
        <xdr:cNvCxnSpPr/>
        <xdr:nvPr/>
      </xdr:nvCxnSpPr>
      <xdr:spPr>
        <a:xfrm flipV="1">
          <a:off x="16094520" y="58016160"/>
          <a:ext cx="12841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293</xdr:row>
      <xdr:rowOff>123120</xdr:rowOff>
    </xdr:from>
    <xdr:to>
      <xdr:col>13</xdr:col>
      <xdr:colOff>941040</xdr:colOff>
      <xdr:row>293</xdr:row>
      <xdr:rowOff>133200</xdr:rowOff>
    </xdr:to>
    <xdr:cxnSp>
      <xdr:nvCxnSpPr>
        <xdr:cNvPr id="1885" name="Connecteur droit avec flèche 536"/>
        <xdr:cNvCxnSpPr/>
        <xdr:nvPr/>
      </xdr:nvCxnSpPr>
      <xdr:spPr>
        <a:xfrm>
          <a:off x="16031880" y="58435200"/>
          <a:ext cx="12333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596160</xdr:colOff>
      <xdr:row>295</xdr:row>
      <xdr:rowOff>122760</xdr:rowOff>
    </xdr:from>
    <xdr:to>
      <xdr:col>13</xdr:col>
      <xdr:colOff>941040</xdr:colOff>
      <xdr:row>297</xdr:row>
      <xdr:rowOff>123120</xdr:rowOff>
    </xdr:to>
    <xdr:cxnSp>
      <xdr:nvCxnSpPr>
        <xdr:cNvPr id="1886" name="Connecteur droit avec flèche 537"/>
        <xdr:cNvCxnSpPr/>
        <xdr:nvPr/>
      </xdr:nvCxnSpPr>
      <xdr:spPr>
        <a:xfrm flipV="1">
          <a:off x="15892200" y="58815720"/>
          <a:ext cx="137304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863280</xdr:colOff>
      <xdr:row>298</xdr:row>
      <xdr:rowOff>114120</xdr:rowOff>
    </xdr:from>
    <xdr:to>
      <xdr:col>13</xdr:col>
      <xdr:colOff>941040</xdr:colOff>
      <xdr:row>298</xdr:row>
      <xdr:rowOff>123480</xdr:rowOff>
    </xdr:to>
    <xdr:cxnSp>
      <xdr:nvCxnSpPr>
        <xdr:cNvPr id="1887" name="Connecteur droit avec flèche 538"/>
        <xdr:cNvCxnSpPr/>
        <xdr:nvPr/>
      </xdr:nvCxnSpPr>
      <xdr:spPr>
        <a:xfrm>
          <a:off x="16159320" y="59378760"/>
          <a:ext cx="110592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659520</xdr:colOff>
      <xdr:row>297</xdr:row>
      <xdr:rowOff>95040</xdr:rowOff>
    </xdr:from>
    <xdr:to>
      <xdr:col>13</xdr:col>
      <xdr:colOff>902880</xdr:colOff>
      <xdr:row>297</xdr:row>
      <xdr:rowOff>114840</xdr:rowOff>
    </xdr:to>
    <xdr:cxnSp>
      <xdr:nvCxnSpPr>
        <xdr:cNvPr id="1888" name="Connecteur droit avec flèche 539"/>
        <xdr:cNvCxnSpPr/>
        <xdr:nvPr/>
      </xdr:nvCxnSpPr>
      <xdr:spPr>
        <a:xfrm>
          <a:off x="15955560" y="59169240"/>
          <a:ext cx="12715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-360</xdr:colOff>
      <xdr:row>291</xdr:row>
      <xdr:rowOff>75240</xdr:rowOff>
    </xdr:from>
    <xdr:to>
      <xdr:col>16</xdr:col>
      <xdr:colOff>165960</xdr:colOff>
      <xdr:row>291</xdr:row>
      <xdr:rowOff>85320</xdr:rowOff>
    </xdr:to>
    <xdr:cxnSp>
      <xdr:nvCxnSpPr>
        <xdr:cNvPr id="1889" name="Connecteur droit avec flèche 540"/>
        <xdr:cNvCxnSpPr/>
        <xdr:nvPr/>
      </xdr:nvCxnSpPr>
      <xdr:spPr>
        <a:xfrm>
          <a:off x="18379800" y="58006440"/>
          <a:ext cx="11948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295</xdr:row>
      <xdr:rowOff>66600</xdr:rowOff>
    </xdr:from>
    <xdr:to>
      <xdr:col>16</xdr:col>
      <xdr:colOff>65160</xdr:colOff>
      <xdr:row>295</xdr:row>
      <xdr:rowOff>75960</xdr:rowOff>
    </xdr:to>
    <xdr:cxnSp>
      <xdr:nvCxnSpPr>
        <xdr:cNvPr id="1890" name="Connecteur droit avec flèche 541"/>
        <xdr:cNvCxnSpPr/>
        <xdr:nvPr/>
      </xdr:nvCxnSpPr>
      <xdr:spPr>
        <a:xfrm>
          <a:off x="18291600" y="58759560"/>
          <a:ext cx="118224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293</xdr:row>
      <xdr:rowOff>85320</xdr:rowOff>
    </xdr:from>
    <xdr:to>
      <xdr:col>16</xdr:col>
      <xdr:colOff>140760</xdr:colOff>
      <xdr:row>293</xdr:row>
      <xdr:rowOff>86040</xdr:rowOff>
    </xdr:to>
    <xdr:cxnSp>
      <xdr:nvCxnSpPr>
        <xdr:cNvPr id="1891" name="Connecteur droit avec flèche 542"/>
        <xdr:cNvCxnSpPr/>
        <xdr:nvPr/>
      </xdr:nvCxnSpPr>
      <xdr:spPr>
        <a:xfrm>
          <a:off x="18380160" y="583974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37800</xdr:colOff>
      <xdr:row>297</xdr:row>
      <xdr:rowOff>75240</xdr:rowOff>
    </xdr:from>
    <xdr:to>
      <xdr:col>16</xdr:col>
      <xdr:colOff>178920</xdr:colOff>
      <xdr:row>297</xdr:row>
      <xdr:rowOff>75960</xdr:rowOff>
    </xdr:to>
    <xdr:cxnSp>
      <xdr:nvCxnSpPr>
        <xdr:cNvPr id="1892" name="Connecteur droit avec flèche 543"/>
        <xdr:cNvCxnSpPr/>
        <xdr:nvPr/>
      </xdr:nvCxnSpPr>
      <xdr:spPr>
        <a:xfrm>
          <a:off x="18417960" y="5914944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298</xdr:row>
      <xdr:rowOff>104400</xdr:rowOff>
    </xdr:from>
    <xdr:to>
      <xdr:col>16</xdr:col>
      <xdr:colOff>102600</xdr:colOff>
      <xdr:row>298</xdr:row>
      <xdr:rowOff>114480</xdr:rowOff>
    </xdr:to>
    <xdr:cxnSp>
      <xdr:nvCxnSpPr>
        <xdr:cNvPr id="1893" name="Connecteur droit avec flèche 544"/>
        <xdr:cNvCxnSpPr/>
        <xdr:nvPr/>
      </xdr:nvCxnSpPr>
      <xdr:spPr>
        <a:xfrm>
          <a:off x="18342000" y="59369040"/>
          <a:ext cx="11692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1015200</xdr:colOff>
      <xdr:row>290</xdr:row>
      <xdr:rowOff>85320</xdr:rowOff>
    </xdr:from>
    <xdr:to>
      <xdr:col>16</xdr:col>
      <xdr:colOff>140760</xdr:colOff>
      <xdr:row>291</xdr:row>
      <xdr:rowOff>47520</xdr:rowOff>
    </xdr:to>
    <xdr:cxnSp>
      <xdr:nvCxnSpPr>
        <xdr:cNvPr id="1894" name="Connecteur droit avec flèche 545"/>
        <xdr:cNvCxnSpPr/>
        <xdr:nvPr/>
      </xdr:nvCxnSpPr>
      <xdr:spPr>
        <a:xfrm flipV="1">
          <a:off x="18367200" y="57825720"/>
          <a:ext cx="118224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1002600</xdr:colOff>
      <xdr:row>292</xdr:row>
      <xdr:rowOff>114120</xdr:rowOff>
    </xdr:from>
    <xdr:to>
      <xdr:col>16</xdr:col>
      <xdr:colOff>114840</xdr:colOff>
      <xdr:row>293</xdr:row>
      <xdr:rowOff>75960</xdr:rowOff>
    </xdr:to>
    <xdr:cxnSp>
      <xdr:nvCxnSpPr>
        <xdr:cNvPr id="1895" name="Connecteur droit avec flèche 546"/>
        <xdr:cNvCxnSpPr/>
        <xdr:nvPr/>
      </xdr:nvCxnSpPr>
      <xdr:spPr>
        <a:xfrm flipV="1">
          <a:off x="18354600" y="58235760"/>
          <a:ext cx="116892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294</xdr:row>
      <xdr:rowOff>85320</xdr:rowOff>
    </xdr:from>
    <xdr:to>
      <xdr:col>16</xdr:col>
      <xdr:colOff>102600</xdr:colOff>
      <xdr:row>295</xdr:row>
      <xdr:rowOff>47880</xdr:rowOff>
    </xdr:to>
    <xdr:cxnSp>
      <xdr:nvCxnSpPr>
        <xdr:cNvPr id="1896" name="Connecteur droit avec flèche 547"/>
        <xdr:cNvCxnSpPr/>
        <xdr:nvPr/>
      </xdr:nvCxnSpPr>
      <xdr:spPr>
        <a:xfrm flipV="1">
          <a:off x="18291600" y="58587840"/>
          <a:ext cx="12196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24480</xdr:colOff>
      <xdr:row>296</xdr:row>
      <xdr:rowOff>85320</xdr:rowOff>
    </xdr:from>
    <xdr:to>
      <xdr:col>16</xdr:col>
      <xdr:colOff>241920</xdr:colOff>
      <xdr:row>297</xdr:row>
      <xdr:rowOff>47520</xdr:rowOff>
    </xdr:to>
    <xdr:cxnSp>
      <xdr:nvCxnSpPr>
        <xdr:cNvPr id="1897" name="Connecteur droit avec flèche 548"/>
        <xdr:cNvCxnSpPr/>
        <xdr:nvPr/>
      </xdr:nvCxnSpPr>
      <xdr:spPr>
        <a:xfrm flipV="1">
          <a:off x="18404640" y="58968720"/>
          <a:ext cx="12459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1434960</xdr:colOff>
      <xdr:row>308</xdr:row>
      <xdr:rowOff>114480</xdr:rowOff>
    </xdr:from>
    <xdr:to>
      <xdr:col>12</xdr:col>
      <xdr:colOff>343440</xdr:colOff>
      <xdr:row>308</xdr:row>
      <xdr:rowOff>123840</xdr:rowOff>
    </xdr:to>
    <xdr:cxnSp>
      <xdr:nvCxnSpPr>
        <xdr:cNvPr id="1898" name="Connecteur droit avec flèche 549"/>
        <xdr:cNvCxnSpPr/>
        <xdr:nvPr/>
      </xdr:nvCxnSpPr>
      <xdr:spPr>
        <a:xfrm>
          <a:off x="13963680" y="61283880"/>
          <a:ext cx="167616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1486080</xdr:colOff>
      <xdr:row>303</xdr:row>
      <xdr:rowOff>75240</xdr:rowOff>
    </xdr:from>
    <xdr:to>
      <xdr:col>12</xdr:col>
      <xdr:colOff>419760</xdr:colOff>
      <xdr:row>308</xdr:row>
      <xdr:rowOff>114840</xdr:rowOff>
    </xdr:to>
    <xdr:cxnSp>
      <xdr:nvCxnSpPr>
        <xdr:cNvPr id="1899" name="Connecteur droit avec flèche 550"/>
        <xdr:cNvCxnSpPr/>
        <xdr:nvPr/>
      </xdr:nvCxnSpPr>
      <xdr:spPr>
        <a:xfrm flipV="1">
          <a:off x="14014800" y="60292440"/>
          <a:ext cx="1701360" cy="99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1485720</xdr:colOff>
      <xdr:row>307</xdr:row>
      <xdr:rowOff>27720</xdr:rowOff>
    </xdr:from>
    <xdr:to>
      <xdr:col>12</xdr:col>
      <xdr:colOff>254880</xdr:colOff>
      <xdr:row>308</xdr:row>
      <xdr:rowOff>114480</xdr:rowOff>
    </xdr:to>
    <xdr:cxnSp>
      <xdr:nvCxnSpPr>
        <xdr:cNvPr id="1900" name="Connecteur droit avec flèche 551"/>
        <xdr:cNvCxnSpPr/>
        <xdr:nvPr/>
      </xdr:nvCxnSpPr>
      <xdr:spPr>
        <a:xfrm flipV="1">
          <a:off x="14014440" y="61006680"/>
          <a:ext cx="1536840" cy="277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301</xdr:row>
      <xdr:rowOff>9000</xdr:rowOff>
    </xdr:from>
    <xdr:to>
      <xdr:col>14</xdr:col>
      <xdr:colOff>204120</xdr:colOff>
      <xdr:row>303</xdr:row>
      <xdr:rowOff>56880</xdr:rowOff>
    </xdr:to>
    <xdr:cxnSp>
      <xdr:nvCxnSpPr>
        <xdr:cNvPr id="1901" name="Connecteur droit avec flèche 552"/>
        <xdr:cNvCxnSpPr/>
        <xdr:nvPr/>
      </xdr:nvCxnSpPr>
      <xdr:spPr>
        <a:xfrm flipV="1">
          <a:off x="16285680" y="59844960"/>
          <a:ext cx="127080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939240</xdr:colOff>
      <xdr:row>303</xdr:row>
      <xdr:rowOff>47160</xdr:rowOff>
    </xdr:from>
    <xdr:to>
      <xdr:col>14</xdr:col>
      <xdr:colOff>89280</xdr:colOff>
      <xdr:row>303</xdr:row>
      <xdr:rowOff>85320</xdr:rowOff>
    </xdr:to>
    <xdr:cxnSp>
      <xdr:nvCxnSpPr>
        <xdr:cNvPr id="1902" name="Connecteur droit avec flèche 553"/>
        <xdr:cNvCxnSpPr/>
        <xdr:nvPr/>
      </xdr:nvCxnSpPr>
      <xdr:spPr>
        <a:xfrm>
          <a:off x="16235280" y="60264360"/>
          <a:ext cx="120636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786600</xdr:colOff>
      <xdr:row>305</xdr:row>
      <xdr:rowOff>56880</xdr:rowOff>
    </xdr:from>
    <xdr:to>
      <xdr:col>14</xdr:col>
      <xdr:colOff>89280</xdr:colOff>
      <xdr:row>307</xdr:row>
      <xdr:rowOff>57240</xdr:rowOff>
    </xdr:to>
    <xdr:cxnSp>
      <xdr:nvCxnSpPr>
        <xdr:cNvPr id="1903" name="Connecteur droit avec flèche 554"/>
        <xdr:cNvCxnSpPr/>
        <xdr:nvPr/>
      </xdr:nvCxnSpPr>
      <xdr:spPr>
        <a:xfrm flipV="1">
          <a:off x="16082640" y="60654960"/>
          <a:ext cx="135900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13</xdr:col>
      <xdr:colOff>0</xdr:colOff>
      <xdr:row>308</xdr:row>
      <xdr:rowOff>85320</xdr:rowOff>
    </xdr:from>
    <xdr:to>
      <xdr:col>14</xdr:col>
      <xdr:colOff>89280</xdr:colOff>
      <xdr:row>308</xdr:row>
      <xdr:rowOff>86040</xdr:rowOff>
    </xdr:to>
    <xdr:cxnSp>
      <xdr:nvCxnSpPr>
        <xdr:cNvPr id="1904" name="Connecteur droit avec flèche 555"/>
        <xdr:cNvCxnSpPr/>
        <xdr:nvPr/>
      </xdr:nvCxnSpPr>
      <xdr:spPr>
        <a:xfrm>
          <a:off x="16323840" y="61254720"/>
          <a:ext cx="11178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307</xdr:row>
      <xdr:rowOff>28440</xdr:rowOff>
    </xdr:from>
    <xdr:to>
      <xdr:col>14</xdr:col>
      <xdr:colOff>51840</xdr:colOff>
      <xdr:row>307</xdr:row>
      <xdr:rowOff>48240</xdr:rowOff>
    </xdr:to>
    <xdr:cxnSp>
      <xdr:nvCxnSpPr>
        <xdr:cNvPr id="1905" name="Connecteur droit avec flèche 556"/>
        <xdr:cNvCxnSpPr/>
        <xdr:nvPr/>
      </xdr:nvCxnSpPr>
      <xdr:spPr>
        <a:xfrm>
          <a:off x="16132680" y="61007400"/>
          <a:ext cx="12715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38160</xdr:colOff>
      <xdr:row>301</xdr:row>
      <xdr:rowOff>95400</xdr:rowOff>
    </xdr:from>
    <xdr:to>
      <xdr:col>16</xdr:col>
      <xdr:colOff>204840</xdr:colOff>
      <xdr:row>301</xdr:row>
      <xdr:rowOff>123840</xdr:rowOff>
    </xdr:to>
    <xdr:cxnSp>
      <xdr:nvCxnSpPr>
        <xdr:cNvPr id="1906" name="Connecteur droit avec flèche 557"/>
        <xdr:cNvCxnSpPr/>
        <xdr:nvPr/>
      </xdr:nvCxnSpPr>
      <xdr:spPr>
        <a:xfrm>
          <a:off x="18418320" y="59931360"/>
          <a:ext cx="119520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305</xdr:row>
      <xdr:rowOff>123120</xdr:rowOff>
    </xdr:from>
    <xdr:to>
      <xdr:col>16</xdr:col>
      <xdr:colOff>140760</xdr:colOff>
      <xdr:row>305</xdr:row>
      <xdr:rowOff>123840</xdr:rowOff>
    </xdr:to>
    <xdr:cxnSp>
      <xdr:nvCxnSpPr>
        <xdr:cNvPr id="1907" name="Connecteur droit avec flèche 558"/>
        <xdr:cNvCxnSpPr/>
        <xdr:nvPr/>
      </xdr:nvCxnSpPr>
      <xdr:spPr>
        <a:xfrm>
          <a:off x="18380160" y="6072120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303</xdr:row>
      <xdr:rowOff>123120</xdr:rowOff>
    </xdr:from>
    <xdr:to>
      <xdr:col>16</xdr:col>
      <xdr:colOff>241920</xdr:colOff>
      <xdr:row>303</xdr:row>
      <xdr:rowOff>123840</xdr:rowOff>
    </xdr:to>
    <xdr:cxnSp>
      <xdr:nvCxnSpPr>
        <xdr:cNvPr id="1908" name="Connecteur droit avec flèche 559"/>
        <xdr:cNvCxnSpPr/>
        <xdr:nvPr/>
      </xdr:nvCxnSpPr>
      <xdr:spPr>
        <a:xfrm>
          <a:off x="18480960" y="6034032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88200</xdr:colOff>
      <xdr:row>307</xdr:row>
      <xdr:rowOff>123120</xdr:rowOff>
    </xdr:from>
    <xdr:to>
      <xdr:col>16</xdr:col>
      <xdr:colOff>216720</xdr:colOff>
      <xdr:row>307</xdr:row>
      <xdr:rowOff>123840</xdr:rowOff>
    </xdr:to>
    <xdr:cxnSp>
      <xdr:nvCxnSpPr>
        <xdr:cNvPr id="1909" name="Connecteur droit avec flèche 560"/>
        <xdr:cNvCxnSpPr/>
        <xdr:nvPr/>
      </xdr:nvCxnSpPr>
      <xdr:spPr>
        <a:xfrm>
          <a:off x="18468360" y="61102080"/>
          <a:ext cx="11570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308</xdr:row>
      <xdr:rowOff>123480</xdr:rowOff>
    </xdr:from>
    <xdr:to>
      <xdr:col>16</xdr:col>
      <xdr:colOff>102600</xdr:colOff>
      <xdr:row>308</xdr:row>
      <xdr:rowOff>124200</xdr:rowOff>
    </xdr:to>
    <xdr:cxnSp>
      <xdr:nvCxnSpPr>
        <xdr:cNvPr id="1910" name="Connecteur droit avec flèche 561"/>
        <xdr:cNvCxnSpPr/>
        <xdr:nvPr/>
      </xdr:nvCxnSpPr>
      <xdr:spPr>
        <a:xfrm>
          <a:off x="18342000" y="6129288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24840</xdr:colOff>
      <xdr:row>300</xdr:row>
      <xdr:rowOff>123120</xdr:rowOff>
    </xdr:from>
    <xdr:to>
      <xdr:col>16</xdr:col>
      <xdr:colOff>178920</xdr:colOff>
      <xdr:row>301</xdr:row>
      <xdr:rowOff>85680</xdr:rowOff>
    </xdr:to>
    <xdr:cxnSp>
      <xdr:nvCxnSpPr>
        <xdr:cNvPr id="1911" name="Connecteur droit avec flèche 562"/>
        <xdr:cNvCxnSpPr/>
        <xdr:nvPr/>
      </xdr:nvCxnSpPr>
      <xdr:spPr>
        <a:xfrm flipV="1">
          <a:off x="18405000" y="59768640"/>
          <a:ext cx="11826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100800</xdr:colOff>
      <xdr:row>302</xdr:row>
      <xdr:rowOff>142560</xdr:rowOff>
    </xdr:from>
    <xdr:to>
      <xdr:col>16</xdr:col>
      <xdr:colOff>241920</xdr:colOff>
      <xdr:row>303</xdr:row>
      <xdr:rowOff>114120</xdr:rowOff>
    </xdr:to>
    <xdr:cxnSp>
      <xdr:nvCxnSpPr>
        <xdr:cNvPr id="1912" name="Connecteur droit avec flèche 563"/>
        <xdr:cNvCxnSpPr/>
        <xdr:nvPr/>
      </xdr:nvCxnSpPr>
      <xdr:spPr>
        <a:xfrm flipV="1">
          <a:off x="18480960" y="60168960"/>
          <a:ext cx="11696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304</xdr:row>
      <xdr:rowOff>142560</xdr:rowOff>
    </xdr:from>
    <xdr:to>
      <xdr:col>16</xdr:col>
      <xdr:colOff>178920</xdr:colOff>
      <xdr:row>305</xdr:row>
      <xdr:rowOff>114480</xdr:rowOff>
    </xdr:to>
    <xdr:cxnSp>
      <xdr:nvCxnSpPr>
        <xdr:cNvPr id="1913" name="Connecteur droit avec flèche 564"/>
        <xdr:cNvCxnSpPr/>
        <xdr:nvPr/>
      </xdr:nvCxnSpPr>
      <xdr:spPr>
        <a:xfrm flipV="1">
          <a:off x="18366840" y="60550200"/>
          <a:ext cx="122076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50760</xdr:colOff>
      <xdr:row>306</xdr:row>
      <xdr:rowOff>142200</xdr:rowOff>
    </xdr:from>
    <xdr:to>
      <xdr:col>16</xdr:col>
      <xdr:colOff>267480</xdr:colOff>
      <xdr:row>307</xdr:row>
      <xdr:rowOff>95040</xdr:rowOff>
    </xdr:to>
    <xdr:cxnSp>
      <xdr:nvCxnSpPr>
        <xdr:cNvPr id="1914" name="Connecteur droit avec flèche 565"/>
        <xdr:cNvCxnSpPr/>
        <xdr:nvPr/>
      </xdr:nvCxnSpPr>
      <xdr:spPr>
        <a:xfrm flipV="1">
          <a:off x="18430920" y="60930720"/>
          <a:ext cx="124524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318</xdr:row>
      <xdr:rowOff>95040</xdr:rowOff>
    </xdr:from>
    <xdr:to>
      <xdr:col>12</xdr:col>
      <xdr:colOff>204120</xdr:colOff>
      <xdr:row>318</xdr:row>
      <xdr:rowOff>105120</xdr:rowOff>
    </xdr:to>
    <xdr:cxnSp>
      <xdr:nvCxnSpPr>
        <xdr:cNvPr id="1915" name="Connecteur droit avec flèche 566"/>
        <xdr:cNvCxnSpPr/>
        <xdr:nvPr/>
      </xdr:nvCxnSpPr>
      <xdr:spPr>
        <a:xfrm>
          <a:off x="13848120" y="63169560"/>
          <a:ext cx="16524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1396080</xdr:colOff>
      <xdr:row>313</xdr:row>
      <xdr:rowOff>47160</xdr:rowOff>
    </xdr:from>
    <xdr:to>
      <xdr:col>12</xdr:col>
      <xdr:colOff>343440</xdr:colOff>
      <xdr:row>318</xdr:row>
      <xdr:rowOff>85320</xdr:rowOff>
    </xdr:to>
    <xdr:cxnSp>
      <xdr:nvCxnSpPr>
        <xdr:cNvPr id="1916" name="Connecteur droit avec flèche 567"/>
        <xdr:cNvCxnSpPr/>
        <xdr:nvPr/>
      </xdr:nvCxnSpPr>
      <xdr:spPr>
        <a:xfrm flipV="1">
          <a:off x="13924800" y="62169120"/>
          <a:ext cx="1715040" cy="99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317</xdr:row>
      <xdr:rowOff>9360</xdr:rowOff>
    </xdr:from>
    <xdr:to>
      <xdr:col>12</xdr:col>
      <xdr:colOff>127800</xdr:colOff>
      <xdr:row>318</xdr:row>
      <xdr:rowOff>85680</xdr:rowOff>
    </xdr:to>
    <xdr:cxnSp>
      <xdr:nvCxnSpPr>
        <xdr:cNvPr id="1917" name="Connecteur droit avec flèche 568"/>
        <xdr:cNvCxnSpPr/>
        <xdr:nvPr/>
      </xdr:nvCxnSpPr>
      <xdr:spPr>
        <a:xfrm flipV="1">
          <a:off x="13899240" y="62893440"/>
          <a:ext cx="152496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311</xdr:row>
      <xdr:rowOff>9360</xdr:rowOff>
    </xdr:from>
    <xdr:to>
      <xdr:col>14</xdr:col>
      <xdr:colOff>88920</xdr:colOff>
      <xdr:row>313</xdr:row>
      <xdr:rowOff>47880</xdr:rowOff>
    </xdr:to>
    <xdr:cxnSp>
      <xdr:nvCxnSpPr>
        <xdr:cNvPr id="1918" name="Connecteur droit avec flèche 569"/>
        <xdr:cNvCxnSpPr/>
        <xdr:nvPr/>
      </xdr:nvCxnSpPr>
      <xdr:spPr>
        <a:xfrm flipV="1">
          <a:off x="16184160" y="61750440"/>
          <a:ext cx="125712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313</xdr:row>
      <xdr:rowOff>47880</xdr:rowOff>
    </xdr:from>
    <xdr:to>
      <xdr:col>13</xdr:col>
      <xdr:colOff>1004040</xdr:colOff>
      <xdr:row>313</xdr:row>
      <xdr:rowOff>57600</xdr:rowOff>
    </xdr:to>
    <xdr:cxnSp>
      <xdr:nvCxnSpPr>
        <xdr:cNvPr id="1919" name="Connecteur droit avec flèche 570"/>
        <xdr:cNvCxnSpPr/>
        <xdr:nvPr/>
      </xdr:nvCxnSpPr>
      <xdr:spPr>
        <a:xfrm>
          <a:off x="16121160" y="62169840"/>
          <a:ext cx="120708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672480</xdr:colOff>
      <xdr:row>315</xdr:row>
      <xdr:rowOff>47160</xdr:rowOff>
    </xdr:from>
    <xdr:to>
      <xdr:col>13</xdr:col>
      <xdr:colOff>1004400</xdr:colOff>
      <xdr:row>317</xdr:row>
      <xdr:rowOff>47520</xdr:rowOff>
    </xdr:to>
    <xdr:cxnSp>
      <xdr:nvCxnSpPr>
        <xdr:cNvPr id="1920" name="Connecteur droit avec flèche 571"/>
        <xdr:cNvCxnSpPr/>
        <xdr:nvPr/>
      </xdr:nvCxnSpPr>
      <xdr:spPr>
        <a:xfrm flipV="1">
          <a:off x="15968520" y="6255036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939600</xdr:colOff>
      <xdr:row>318</xdr:row>
      <xdr:rowOff>85320</xdr:rowOff>
    </xdr:from>
    <xdr:to>
      <xdr:col>13</xdr:col>
      <xdr:colOff>1016640</xdr:colOff>
      <xdr:row>318</xdr:row>
      <xdr:rowOff>86040</xdr:rowOff>
    </xdr:to>
    <xdr:cxnSp>
      <xdr:nvCxnSpPr>
        <xdr:cNvPr id="1921" name="Connecteur droit avec flèche 572"/>
        <xdr:cNvCxnSpPr/>
        <xdr:nvPr/>
      </xdr:nvCxnSpPr>
      <xdr:spPr>
        <a:xfrm>
          <a:off x="16235640" y="63159840"/>
          <a:ext cx="11052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317</xdr:row>
      <xdr:rowOff>9720</xdr:rowOff>
    </xdr:from>
    <xdr:to>
      <xdr:col>13</xdr:col>
      <xdr:colOff>966240</xdr:colOff>
      <xdr:row>317</xdr:row>
      <xdr:rowOff>38160</xdr:rowOff>
    </xdr:to>
    <xdr:cxnSp>
      <xdr:nvCxnSpPr>
        <xdr:cNvPr id="1922" name="Connecteur droit avec flèche 573"/>
        <xdr:cNvCxnSpPr/>
        <xdr:nvPr/>
      </xdr:nvCxnSpPr>
      <xdr:spPr>
        <a:xfrm>
          <a:off x="16031880" y="62893800"/>
          <a:ext cx="125856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311</xdr:row>
      <xdr:rowOff>85320</xdr:rowOff>
    </xdr:from>
    <xdr:to>
      <xdr:col>16</xdr:col>
      <xdr:colOff>102600</xdr:colOff>
      <xdr:row>311</xdr:row>
      <xdr:rowOff>95400</xdr:rowOff>
    </xdr:to>
    <xdr:cxnSp>
      <xdr:nvCxnSpPr>
        <xdr:cNvPr id="1923" name="Connecteur droit avec flèche 574"/>
        <xdr:cNvCxnSpPr/>
        <xdr:nvPr/>
      </xdr:nvCxnSpPr>
      <xdr:spPr>
        <a:xfrm>
          <a:off x="18316800" y="61826400"/>
          <a:ext cx="11944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913320</xdr:colOff>
      <xdr:row>315</xdr:row>
      <xdr:rowOff>123120</xdr:rowOff>
    </xdr:from>
    <xdr:to>
      <xdr:col>16</xdr:col>
      <xdr:colOff>38880</xdr:colOff>
      <xdr:row>315</xdr:row>
      <xdr:rowOff>123840</xdr:rowOff>
    </xdr:to>
    <xdr:cxnSp>
      <xdr:nvCxnSpPr>
        <xdr:cNvPr id="1924" name="Connecteur droit avec flèche 575"/>
        <xdr:cNvCxnSpPr/>
        <xdr:nvPr/>
      </xdr:nvCxnSpPr>
      <xdr:spPr>
        <a:xfrm>
          <a:off x="18265320" y="626263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313</xdr:row>
      <xdr:rowOff>123120</xdr:rowOff>
    </xdr:from>
    <xdr:to>
      <xdr:col>16</xdr:col>
      <xdr:colOff>127800</xdr:colOff>
      <xdr:row>313</xdr:row>
      <xdr:rowOff>123840</xdr:rowOff>
    </xdr:to>
    <xdr:cxnSp>
      <xdr:nvCxnSpPr>
        <xdr:cNvPr id="1925" name="Connecteur droit avec flèche 576"/>
        <xdr:cNvCxnSpPr/>
        <xdr:nvPr/>
      </xdr:nvCxnSpPr>
      <xdr:spPr>
        <a:xfrm>
          <a:off x="18366840" y="6224508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317</xdr:row>
      <xdr:rowOff>114120</xdr:rowOff>
    </xdr:from>
    <xdr:to>
      <xdr:col>16</xdr:col>
      <xdr:colOff>114840</xdr:colOff>
      <xdr:row>317</xdr:row>
      <xdr:rowOff>114840</xdr:rowOff>
    </xdr:to>
    <xdr:cxnSp>
      <xdr:nvCxnSpPr>
        <xdr:cNvPr id="1926" name="Connecteur droit avec flèche 577"/>
        <xdr:cNvCxnSpPr/>
        <xdr:nvPr/>
      </xdr:nvCxnSpPr>
      <xdr:spPr>
        <a:xfrm>
          <a:off x="18341640" y="6299820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875520</xdr:colOff>
      <xdr:row>318</xdr:row>
      <xdr:rowOff>123120</xdr:rowOff>
    </xdr:from>
    <xdr:to>
      <xdr:col>15</xdr:col>
      <xdr:colOff>1016280</xdr:colOff>
      <xdr:row>318</xdr:row>
      <xdr:rowOff>123840</xdr:rowOff>
    </xdr:to>
    <xdr:cxnSp>
      <xdr:nvCxnSpPr>
        <xdr:cNvPr id="1927" name="Connecteur droit avec flèche 578"/>
        <xdr:cNvCxnSpPr/>
        <xdr:nvPr/>
      </xdr:nvCxnSpPr>
      <xdr:spPr>
        <a:xfrm>
          <a:off x="18227520" y="631976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310</xdr:row>
      <xdr:rowOff>114120</xdr:rowOff>
    </xdr:from>
    <xdr:to>
      <xdr:col>16</xdr:col>
      <xdr:colOff>65160</xdr:colOff>
      <xdr:row>311</xdr:row>
      <xdr:rowOff>75960</xdr:rowOff>
    </xdr:to>
    <xdr:cxnSp>
      <xdr:nvCxnSpPr>
        <xdr:cNvPr id="1928" name="Connecteur droit avec flèche 579"/>
        <xdr:cNvCxnSpPr/>
        <xdr:nvPr/>
      </xdr:nvCxnSpPr>
      <xdr:spPr>
        <a:xfrm flipV="1">
          <a:off x="18291600" y="61664760"/>
          <a:ext cx="1182240" cy="152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312</xdr:row>
      <xdr:rowOff>123120</xdr:rowOff>
    </xdr:from>
    <xdr:to>
      <xdr:col>16</xdr:col>
      <xdr:colOff>127800</xdr:colOff>
      <xdr:row>313</xdr:row>
      <xdr:rowOff>95040</xdr:rowOff>
    </xdr:to>
    <xdr:cxnSp>
      <xdr:nvCxnSpPr>
        <xdr:cNvPr id="1929" name="Connecteur droit avec flèche 580"/>
        <xdr:cNvCxnSpPr/>
        <xdr:nvPr/>
      </xdr:nvCxnSpPr>
      <xdr:spPr>
        <a:xfrm flipV="1">
          <a:off x="18366840" y="62054640"/>
          <a:ext cx="11696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314</xdr:row>
      <xdr:rowOff>123480</xdr:rowOff>
    </xdr:from>
    <xdr:to>
      <xdr:col>16</xdr:col>
      <xdr:colOff>65160</xdr:colOff>
      <xdr:row>315</xdr:row>
      <xdr:rowOff>95040</xdr:rowOff>
    </xdr:to>
    <xdr:cxnSp>
      <xdr:nvCxnSpPr>
        <xdr:cNvPr id="1930" name="Connecteur droit avec flèche 581"/>
        <xdr:cNvCxnSpPr/>
        <xdr:nvPr/>
      </xdr:nvCxnSpPr>
      <xdr:spPr>
        <a:xfrm flipV="1">
          <a:off x="18253440" y="62435880"/>
          <a:ext cx="122040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316</xdr:row>
      <xdr:rowOff>123120</xdr:rowOff>
    </xdr:from>
    <xdr:to>
      <xdr:col>16</xdr:col>
      <xdr:colOff>153720</xdr:colOff>
      <xdr:row>317</xdr:row>
      <xdr:rowOff>85680</xdr:rowOff>
    </xdr:to>
    <xdr:cxnSp>
      <xdr:nvCxnSpPr>
        <xdr:cNvPr id="1931" name="Connecteur droit avec flèche 582"/>
        <xdr:cNvCxnSpPr/>
        <xdr:nvPr/>
      </xdr:nvCxnSpPr>
      <xdr:spPr>
        <a:xfrm flipV="1">
          <a:off x="18329040" y="62816760"/>
          <a:ext cx="12333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320</xdr:row>
      <xdr:rowOff>66240</xdr:rowOff>
    </xdr:from>
    <xdr:to>
      <xdr:col>12</xdr:col>
      <xdr:colOff>178920</xdr:colOff>
      <xdr:row>321</xdr:row>
      <xdr:rowOff>84960</xdr:rowOff>
    </xdr:to>
    <xdr:cxnSp>
      <xdr:nvCxnSpPr>
        <xdr:cNvPr id="1932" name="Connecteur droit avec flèche 583"/>
        <xdr:cNvCxnSpPr/>
        <xdr:nvPr/>
      </xdr:nvCxnSpPr>
      <xdr:spPr>
        <a:xfrm flipV="1">
          <a:off x="13912920" y="63521640"/>
          <a:ext cx="156240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798840</xdr:colOff>
      <xdr:row>321</xdr:row>
      <xdr:rowOff>84960</xdr:rowOff>
    </xdr:from>
    <xdr:to>
      <xdr:col>14</xdr:col>
      <xdr:colOff>140760</xdr:colOff>
      <xdr:row>321</xdr:row>
      <xdr:rowOff>85680</xdr:rowOff>
    </xdr:to>
    <xdr:cxnSp>
      <xdr:nvCxnSpPr>
        <xdr:cNvPr id="1933" name="Connecteur droit avec flèche 584"/>
        <xdr:cNvCxnSpPr/>
        <xdr:nvPr/>
      </xdr:nvCxnSpPr>
      <xdr:spPr>
        <a:xfrm>
          <a:off x="16094880" y="637311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939240</xdr:colOff>
      <xdr:row>321</xdr:row>
      <xdr:rowOff>84960</xdr:rowOff>
    </xdr:from>
    <xdr:to>
      <xdr:col>16</xdr:col>
      <xdr:colOff>267480</xdr:colOff>
      <xdr:row>321</xdr:row>
      <xdr:rowOff>85680</xdr:rowOff>
    </xdr:to>
    <xdr:cxnSp>
      <xdr:nvCxnSpPr>
        <xdr:cNvPr id="1934" name="Connecteur droit avec flèche 585"/>
        <xdr:cNvCxnSpPr/>
        <xdr:nvPr/>
      </xdr:nvCxnSpPr>
      <xdr:spPr>
        <a:xfrm>
          <a:off x="18291240" y="63731160"/>
          <a:ext cx="1384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320</xdr:row>
      <xdr:rowOff>85320</xdr:rowOff>
    </xdr:from>
    <xdr:to>
      <xdr:col>16</xdr:col>
      <xdr:colOff>331560</xdr:colOff>
      <xdr:row>320</xdr:row>
      <xdr:rowOff>86040</xdr:rowOff>
    </xdr:to>
    <xdr:cxnSp>
      <xdr:nvCxnSpPr>
        <xdr:cNvPr id="1935" name="Connecteur droit avec flèche 586"/>
        <xdr:cNvCxnSpPr/>
        <xdr:nvPr/>
      </xdr:nvCxnSpPr>
      <xdr:spPr>
        <a:xfrm>
          <a:off x="18342000" y="6354072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320</xdr:row>
      <xdr:rowOff>114480</xdr:rowOff>
    </xdr:from>
    <xdr:to>
      <xdr:col>14</xdr:col>
      <xdr:colOff>14400</xdr:colOff>
      <xdr:row>320</xdr:row>
      <xdr:rowOff>115200</xdr:rowOff>
    </xdr:to>
    <xdr:cxnSp>
      <xdr:nvCxnSpPr>
        <xdr:cNvPr id="1936" name="Connecteur droit avec flèche 587"/>
        <xdr:cNvCxnSpPr/>
        <xdr:nvPr/>
      </xdr:nvCxnSpPr>
      <xdr:spPr>
        <a:xfrm>
          <a:off x="15981480" y="63569880"/>
          <a:ext cx="1385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203</xdr:row>
      <xdr:rowOff>47520</xdr:rowOff>
    </xdr:from>
    <xdr:to>
      <xdr:col>13</xdr:col>
      <xdr:colOff>978480</xdr:colOff>
      <xdr:row>203</xdr:row>
      <xdr:rowOff>86040</xdr:rowOff>
    </xdr:to>
    <xdr:cxnSp>
      <xdr:nvCxnSpPr>
        <xdr:cNvPr id="1937" name="Connecteur droit avec flèche 588"/>
        <xdr:cNvCxnSpPr/>
        <xdr:nvPr/>
      </xdr:nvCxnSpPr>
      <xdr:spPr>
        <a:xfrm>
          <a:off x="16083000" y="41214600"/>
          <a:ext cx="121968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208</xdr:row>
      <xdr:rowOff>37440</xdr:rowOff>
    </xdr:from>
    <xdr:to>
      <xdr:col>13</xdr:col>
      <xdr:colOff>991080</xdr:colOff>
      <xdr:row>208</xdr:row>
      <xdr:rowOff>47520</xdr:rowOff>
    </xdr:to>
    <xdr:cxnSp>
      <xdr:nvCxnSpPr>
        <xdr:cNvPr id="1938" name="Connecteur droit avec flèche 589"/>
        <xdr:cNvCxnSpPr/>
        <xdr:nvPr/>
      </xdr:nvCxnSpPr>
      <xdr:spPr>
        <a:xfrm>
          <a:off x="16197480" y="42157080"/>
          <a:ext cx="1117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697680</xdr:colOff>
      <xdr:row>217</xdr:row>
      <xdr:rowOff>28440</xdr:rowOff>
    </xdr:from>
    <xdr:to>
      <xdr:col>13</xdr:col>
      <xdr:colOff>941040</xdr:colOff>
      <xdr:row>217</xdr:row>
      <xdr:rowOff>48240</xdr:rowOff>
    </xdr:to>
    <xdr:cxnSp>
      <xdr:nvCxnSpPr>
        <xdr:cNvPr id="1939" name="Connecteur droit avec flèche 590"/>
        <xdr:cNvCxnSpPr/>
        <xdr:nvPr/>
      </xdr:nvCxnSpPr>
      <xdr:spPr>
        <a:xfrm>
          <a:off x="15993720" y="43862400"/>
          <a:ext cx="12715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989640</xdr:colOff>
      <xdr:row>257</xdr:row>
      <xdr:rowOff>28080</xdr:rowOff>
    </xdr:from>
    <xdr:to>
      <xdr:col>14</xdr:col>
      <xdr:colOff>204120</xdr:colOff>
      <xdr:row>257</xdr:row>
      <xdr:rowOff>47880</xdr:rowOff>
    </xdr:to>
    <xdr:cxnSp>
      <xdr:nvCxnSpPr>
        <xdr:cNvPr id="1940" name="Connecteur droit avec flèche 591"/>
        <xdr:cNvCxnSpPr/>
        <xdr:nvPr/>
      </xdr:nvCxnSpPr>
      <xdr:spPr>
        <a:xfrm>
          <a:off x="16285680" y="51482160"/>
          <a:ext cx="127080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1333800</xdr:colOff>
      <xdr:row>23</xdr:row>
      <xdr:rowOff>0</xdr:rowOff>
    </xdr:from>
    <xdr:to>
      <xdr:col>9</xdr:col>
      <xdr:colOff>1131120</xdr:colOff>
      <xdr:row>34</xdr:row>
      <xdr:rowOff>75960</xdr:rowOff>
    </xdr:to>
    <xdr:cxnSp>
      <xdr:nvCxnSpPr>
        <xdr:cNvPr id="1941" name="Connecteur droit avec flèche 592"/>
        <xdr:cNvCxnSpPr/>
        <xdr:nvPr/>
      </xdr:nvCxnSpPr>
      <xdr:spPr>
        <a:xfrm>
          <a:off x="11183760" y="6877080"/>
          <a:ext cx="1232280" cy="2171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1281960</xdr:colOff>
      <xdr:row>27</xdr:row>
      <xdr:rowOff>114120</xdr:rowOff>
    </xdr:from>
    <xdr:to>
      <xdr:col>12</xdr:col>
      <xdr:colOff>293040</xdr:colOff>
      <xdr:row>34</xdr:row>
      <xdr:rowOff>114480</xdr:rowOff>
    </xdr:to>
    <xdr:cxnSp>
      <xdr:nvCxnSpPr>
        <xdr:cNvPr id="1942" name="Connecteur droit avec flèche 593"/>
        <xdr:cNvCxnSpPr/>
        <xdr:nvPr/>
      </xdr:nvCxnSpPr>
      <xdr:spPr>
        <a:xfrm flipV="1">
          <a:off x="13810680" y="7753320"/>
          <a:ext cx="1778760" cy="1334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1294200</xdr:colOff>
      <xdr:row>31</xdr:row>
      <xdr:rowOff>85320</xdr:rowOff>
    </xdr:from>
    <xdr:to>
      <xdr:col>12</xdr:col>
      <xdr:colOff>64440</xdr:colOff>
      <xdr:row>34</xdr:row>
      <xdr:rowOff>114480</xdr:rowOff>
    </xdr:to>
    <xdr:cxnSp>
      <xdr:nvCxnSpPr>
        <xdr:cNvPr id="1943" name="Connecteur droit avec flèche 594"/>
        <xdr:cNvCxnSpPr/>
        <xdr:nvPr/>
      </xdr:nvCxnSpPr>
      <xdr:spPr>
        <a:xfrm flipV="1">
          <a:off x="13822920" y="8486280"/>
          <a:ext cx="1537920" cy="6012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32</xdr:row>
      <xdr:rowOff>85320</xdr:rowOff>
    </xdr:from>
    <xdr:to>
      <xdr:col>12</xdr:col>
      <xdr:colOff>255240</xdr:colOff>
      <xdr:row>34</xdr:row>
      <xdr:rowOff>152280</xdr:rowOff>
    </xdr:to>
    <xdr:cxnSp>
      <xdr:nvCxnSpPr>
        <xdr:cNvPr id="1944" name="Connecteur droit avec flèche 595"/>
        <xdr:cNvCxnSpPr/>
        <xdr:nvPr/>
      </xdr:nvCxnSpPr>
      <xdr:spPr>
        <a:xfrm flipV="1">
          <a:off x="13861800" y="8676720"/>
          <a:ext cx="1689840" cy="4485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1358280</xdr:colOff>
      <xdr:row>34</xdr:row>
      <xdr:rowOff>104040</xdr:rowOff>
    </xdr:from>
    <xdr:to>
      <xdr:col>12</xdr:col>
      <xdr:colOff>115200</xdr:colOff>
      <xdr:row>34</xdr:row>
      <xdr:rowOff>132840</xdr:rowOff>
    </xdr:to>
    <xdr:cxnSp>
      <xdr:nvCxnSpPr>
        <xdr:cNvPr id="1945" name="Connecteur droit avec flèche 596"/>
        <xdr:cNvCxnSpPr/>
        <xdr:nvPr/>
      </xdr:nvCxnSpPr>
      <xdr:spPr>
        <a:xfrm flipV="1">
          <a:off x="13887000" y="9076680"/>
          <a:ext cx="152460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25</xdr:row>
      <xdr:rowOff>56520</xdr:rowOff>
    </xdr:from>
    <xdr:to>
      <xdr:col>14</xdr:col>
      <xdr:colOff>64800</xdr:colOff>
      <xdr:row>27</xdr:row>
      <xdr:rowOff>104400</xdr:rowOff>
    </xdr:to>
    <xdr:cxnSp>
      <xdr:nvCxnSpPr>
        <xdr:cNvPr id="1946" name="Connecteur droit avec flèche 597"/>
        <xdr:cNvCxnSpPr/>
        <xdr:nvPr/>
      </xdr:nvCxnSpPr>
      <xdr:spPr>
        <a:xfrm flipV="1">
          <a:off x="16146360" y="7314480"/>
          <a:ext cx="127080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798480</xdr:colOff>
      <xdr:row>27</xdr:row>
      <xdr:rowOff>104400</xdr:rowOff>
    </xdr:from>
    <xdr:to>
      <xdr:col>13</xdr:col>
      <xdr:colOff>991080</xdr:colOff>
      <xdr:row>27</xdr:row>
      <xdr:rowOff>114480</xdr:rowOff>
    </xdr:to>
    <xdr:cxnSp>
      <xdr:nvCxnSpPr>
        <xdr:cNvPr id="1947" name="Connecteur droit avec flèche 598"/>
        <xdr:cNvCxnSpPr/>
        <xdr:nvPr/>
      </xdr:nvCxnSpPr>
      <xdr:spPr>
        <a:xfrm>
          <a:off x="16094520" y="7743600"/>
          <a:ext cx="12207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29</xdr:row>
      <xdr:rowOff>104040</xdr:rowOff>
    </xdr:from>
    <xdr:to>
      <xdr:col>13</xdr:col>
      <xdr:colOff>991440</xdr:colOff>
      <xdr:row>31</xdr:row>
      <xdr:rowOff>104760</xdr:rowOff>
    </xdr:to>
    <xdr:cxnSp>
      <xdr:nvCxnSpPr>
        <xdr:cNvPr id="1948" name="Connecteur droit avec flèche 599"/>
        <xdr:cNvCxnSpPr/>
        <xdr:nvPr/>
      </xdr:nvCxnSpPr>
      <xdr:spPr>
        <a:xfrm flipV="1">
          <a:off x="15943320" y="8124120"/>
          <a:ext cx="137232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34</xdr:row>
      <xdr:rowOff>85320</xdr:rowOff>
    </xdr:from>
    <xdr:to>
      <xdr:col>13</xdr:col>
      <xdr:colOff>978480</xdr:colOff>
      <xdr:row>34</xdr:row>
      <xdr:rowOff>105120</xdr:rowOff>
    </xdr:to>
    <xdr:cxnSp>
      <xdr:nvCxnSpPr>
        <xdr:cNvPr id="1949" name="Connecteur droit avec flèche 600"/>
        <xdr:cNvCxnSpPr/>
        <xdr:nvPr/>
      </xdr:nvCxnSpPr>
      <xdr:spPr>
        <a:xfrm>
          <a:off x="16108200" y="9057960"/>
          <a:ext cx="11944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912960</xdr:colOff>
      <xdr:row>32</xdr:row>
      <xdr:rowOff>85320</xdr:rowOff>
    </xdr:from>
    <xdr:to>
      <xdr:col>13</xdr:col>
      <xdr:colOff>991080</xdr:colOff>
      <xdr:row>32</xdr:row>
      <xdr:rowOff>86040</xdr:rowOff>
    </xdr:to>
    <xdr:cxnSp>
      <xdr:nvCxnSpPr>
        <xdr:cNvPr id="1950" name="Connecteur droit avec flèche 601"/>
        <xdr:cNvCxnSpPr/>
        <xdr:nvPr/>
      </xdr:nvCxnSpPr>
      <xdr:spPr>
        <a:xfrm>
          <a:off x="16209000" y="8676720"/>
          <a:ext cx="1106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710640</xdr:colOff>
      <xdr:row>31</xdr:row>
      <xdr:rowOff>75600</xdr:rowOff>
    </xdr:from>
    <xdr:to>
      <xdr:col>13</xdr:col>
      <xdr:colOff>953280</xdr:colOff>
      <xdr:row>31</xdr:row>
      <xdr:rowOff>85680</xdr:rowOff>
    </xdr:to>
    <xdr:cxnSp>
      <xdr:nvCxnSpPr>
        <xdr:cNvPr id="1951" name="Connecteur droit avec flèche 602"/>
        <xdr:cNvCxnSpPr/>
        <xdr:nvPr/>
      </xdr:nvCxnSpPr>
      <xdr:spPr>
        <a:xfrm>
          <a:off x="16006680" y="8476560"/>
          <a:ext cx="12708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812160</xdr:colOff>
      <xdr:row>33</xdr:row>
      <xdr:rowOff>132840</xdr:rowOff>
    </xdr:from>
    <xdr:to>
      <xdr:col>13</xdr:col>
      <xdr:colOff>1016280</xdr:colOff>
      <xdr:row>34</xdr:row>
      <xdr:rowOff>85320</xdr:rowOff>
    </xdr:to>
    <xdr:cxnSp>
      <xdr:nvCxnSpPr>
        <xdr:cNvPr id="1952" name="Connecteur droit avec flèche 603"/>
        <xdr:cNvCxnSpPr/>
        <xdr:nvPr/>
      </xdr:nvCxnSpPr>
      <xdr:spPr>
        <a:xfrm flipV="1">
          <a:off x="16108200" y="8915040"/>
          <a:ext cx="1232280" cy="143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25</xdr:row>
      <xdr:rowOff>56880</xdr:rowOff>
    </xdr:from>
    <xdr:to>
      <xdr:col>16</xdr:col>
      <xdr:colOff>102240</xdr:colOff>
      <xdr:row>25</xdr:row>
      <xdr:rowOff>85680</xdr:rowOff>
    </xdr:to>
    <xdr:cxnSp>
      <xdr:nvCxnSpPr>
        <xdr:cNvPr id="1953" name="Connecteur droit avec flèche 604"/>
        <xdr:cNvCxnSpPr/>
        <xdr:nvPr/>
      </xdr:nvCxnSpPr>
      <xdr:spPr>
        <a:xfrm>
          <a:off x="18303840" y="7314840"/>
          <a:ext cx="120708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29</xdr:row>
      <xdr:rowOff>85320</xdr:rowOff>
    </xdr:from>
    <xdr:to>
      <xdr:col>16</xdr:col>
      <xdr:colOff>27000</xdr:colOff>
      <xdr:row>29</xdr:row>
      <xdr:rowOff>86040</xdr:rowOff>
    </xdr:to>
    <xdr:cxnSp>
      <xdr:nvCxnSpPr>
        <xdr:cNvPr id="1954" name="Connecteur droit avec flèche 605"/>
        <xdr:cNvCxnSpPr/>
        <xdr:nvPr/>
      </xdr:nvCxnSpPr>
      <xdr:spPr>
        <a:xfrm>
          <a:off x="18265680" y="810540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27</xdr:row>
      <xdr:rowOff>84960</xdr:rowOff>
    </xdr:from>
    <xdr:to>
      <xdr:col>16</xdr:col>
      <xdr:colOff>127800</xdr:colOff>
      <xdr:row>27</xdr:row>
      <xdr:rowOff>85680</xdr:rowOff>
    </xdr:to>
    <xdr:cxnSp>
      <xdr:nvCxnSpPr>
        <xdr:cNvPr id="1955" name="Connecteur droit avec flèche 606"/>
        <xdr:cNvCxnSpPr/>
        <xdr:nvPr/>
      </xdr:nvCxnSpPr>
      <xdr:spPr>
        <a:xfrm>
          <a:off x="18366840" y="77241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31</xdr:row>
      <xdr:rowOff>85320</xdr:rowOff>
    </xdr:from>
    <xdr:to>
      <xdr:col>16</xdr:col>
      <xdr:colOff>114840</xdr:colOff>
      <xdr:row>31</xdr:row>
      <xdr:rowOff>86040</xdr:rowOff>
    </xdr:to>
    <xdr:cxnSp>
      <xdr:nvCxnSpPr>
        <xdr:cNvPr id="1956" name="Connecteur droit avec flèche 607"/>
        <xdr:cNvCxnSpPr/>
        <xdr:nvPr/>
      </xdr:nvCxnSpPr>
      <xdr:spPr>
        <a:xfrm>
          <a:off x="18341640" y="848628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33</xdr:row>
      <xdr:rowOff>84960</xdr:rowOff>
    </xdr:from>
    <xdr:to>
      <xdr:col>16</xdr:col>
      <xdr:colOff>39240</xdr:colOff>
      <xdr:row>33</xdr:row>
      <xdr:rowOff>85680</xdr:rowOff>
    </xdr:to>
    <xdr:cxnSp>
      <xdr:nvCxnSpPr>
        <xdr:cNvPr id="1957" name="Connecteur droit avec flèche 608"/>
        <xdr:cNvCxnSpPr/>
        <xdr:nvPr/>
      </xdr:nvCxnSpPr>
      <xdr:spPr>
        <a:xfrm>
          <a:off x="18278280" y="88671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913680</xdr:colOff>
      <xdr:row>34</xdr:row>
      <xdr:rowOff>84960</xdr:rowOff>
    </xdr:from>
    <xdr:to>
      <xdr:col>16</xdr:col>
      <xdr:colOff>27000</xdr:colOff>
      <xdr:row>34</xdr:row>
      <xdr:rowOff>85680</xdr:rowOff>
    </xdr:to>
    <xdr:cxnSp>
      <xdr:nvCxnSpPr>
        <xdr:cNvPr id="1958" name="Connecteur droit avec flèche 609"/>
        <xdr:cNvCxnSpPr/>
        <xdr:nvPr/>
      </xdr:nvCxnSpPr>
      <xdr:spPr>
        <a:xfrm>
          <a:off x="18265680" y="9057600"/>
          <a:ext cx="1170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875520</xdr:colOff>
      <xdr:row>32</xdr:row>
      <xdr:rowOff>85320</xdr:rowOff>
    </xdr:from>
    <xdr:to>
      <xdr:col>15</xdr:col>
      <xdr:colOff>1016280</xdr:colOff>
      <xdr:row>32</xdr:row>
      <xdr:rowOff>86040</xdr:rowOff>
    </xdr:to>
    <xdr:cxnSp>
      <xdr:nvCxnSpPr>
        <xdr:cNvPr id="1959" name="Connecteur droit avec flèche 610"/>
        <xdr:cNvCxnSpPr/>
        <xdr:nvPr/>
      </xdr:nvCxnSpPr>
      <xdr:spPr>
        <a:xfrm>
          <a:off x="18227520" y="86767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24</xdr:row>
      <xdr:rowOff>85320</xdr:rowOff>
    </xdr:from>
    <xdr:to>
      <xdr:col>16</xdr:col>
      <xdr:colOff>65160</xdr:colOff>
      <xdr:row>25</xdr:row>
      <xdr:rowOff>47880</xdr:rowOff>
    </xdr:to>
    <xdr:cxnSp>
      <xdr:nvCxnSpPr>
        <xdr:cNvPr id="1960" name="Connecteur droit avec flèche 611"/>
        <xdr:cNvCxnSpPr/>
        <xdr:nvPr/>
      </xdr:nvCxnSpPr>
      <xdr:spPr>
        <a:xfrm flipV="1">
          <a:off x="18303840" y="7152840"/>
          <a:ext cx="117000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1014840</xdr:colOff>
      <xdr:row>26</xdr:row>
      <xdr:rowOff>104760</xdr:rowOff>
    </xdr:from>
    <xdr:to>
      <xdr:col>16</xdr:col>
      <xdr:colOff>127800</xdr:colOff>
      <xdr:row>27</xdr:row>
      <xdr:rowOff>75600</xdr:rowOff>
    </xdr:to>
    <xdr:cxnSp>
      <xdr:nvCxnSpPr>
        <xdr:cNvPr id="1961" name="Connecteur droit avec flèche 612"/>
        <xdr:cNvCxnSpPr/>
        <xdr:nvPr/>
      </xdr:nvCxnSpPr>
      <xdr:spPr>
        <a:xfrm flipV="1">
          <a:off x="18366840" y="7553160"/>
          <a:ext cx="1169640" cy="16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888120</xdr:colOff>
      <xdr:row>28</xdr:row>
      <xdr:rowOff>104040</xdr:rowOff>
    </xdr:from>
    <xdr:to>
      <xdr:col>16</xdr:col>
      <xdr:colOff>52200</xdr:colOff>
      <xdr:row>29</xdr:row>
      <xdr:rowOff>75600</xdr:rowOff>
    </xdr:to>
    <xdr:cxnSp>
      <xdr:nvCxnSpPr>
        <xdr:cNvPr id="1962" name="Connecteur droit avec flèche 613"/>
        <xdr:cNvCxnSpPr/>
        <xdr:nvPr/>
      </xdr:nvCxnSpPr>
      <xdr:spPr>
        <a:xfrm flipV="1">
          <a:off x="18240120" y="7933680"/>
          <a:ext cx="122076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30</xdr:row>
      <xdr:rowOff>104760</xdr:rowOff>
    </xdr:from>
    <xdr:to>
      <xdr:col>16</xdr:col>
      <xdr:colOff>153720</xdr:colOff>
      <xdr:row>31</xdr:row>
      <xdr:rowOff>57240</xdr:rowOff>
    </xdr:to>
    <xdr:cxnSp>
      <xdr:nvCxnSpPr>
        <xdr:cNvPr id="1963" name="Connecteur droit avec flèche 614"/>
        <xdr:cNvCxnSpPr/>
        <xdr:nvPr/>
      </xdr:nvCxnSpPr>
      <xdr:spPr>
        <a:xfrm flipV="1">
          <a:off x="18329040" y="8315280"/>
          <a:ext cx="1233360" cy="143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118</xdr:row>
      <xdr:rowOff>114120</xdr:rowOff>
    </xdr:from>
    <xdr:to>
      <xdr:col>11</xdr:col>
      <xdr:colOff>941040</xdr:colOff>
      <xdr:row>118</xdr:row>
      <xdr:rowOff>114840</xdr:rowOff>
    </xdr:to>
    <xdr:cxnSp>
      <xdr:nvCxnSpPr>
        <xdr:cNvPr id="1964" name="Connecteur droit avec flèche 615"/>
        <xdr:cNvCxnSpPr/>
        <xdr:nvPr/>
      </xdr:nvCxnSpPr>
      <xdr:spPr>
        <a:xfrm>
          <a:off x="13811040" y="25088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111</xdr:row>
      <xdr:rowOff>94320</xdr:rowOff>
    </xdr:from>
    <xdr:to>
      <xdr:col>12</xdr:col>
      <xdr:colOff>331560</xdr:colOff>
      <xdr:row>118</xdr:row>
      <xdr:rowOff>84960</xdr:rowOff>
    </xdr:to>
    <xdr:cxnSp>
      <xdr:nvCxnSpPr>
        <xdr:cNvPr id="1965" name="Connecteur droit avec flèche 616"/>
        <xdr:cNvCxnSpPr/>
        <xdr:nvPr/>
      </xdr:nvCxnSpPr>
      <xdr:spPr>
        <a:xfrm flipV="1">
          <a:off x="13848120" y="23735520"/>
          <a:ext cx="1779840" cy="1324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1333080</xdr:colOff>
      <xdr:row>115</xdr:row>
      <xdr:rowOff>66240</xdr:rowOff>
    </xdr:from>
    <xdr:to>
      <xdr:col>12</xdr:col>
      <xdr:colOff>102600</xdr:colOff>
      <xdr:row>118</xdr:row>
      <xdr:rowOff>84960</xdr:rowOff>
    </xdr:to>
    <xdr:cxnSp>
      <xdr:nvCxnSpPr>
        <xdr:cNvPr id="1966" name="Connecteur droit avec flèche 617"/>
        <xdr:cNvCxnSpPr/>
        <xdr:nvPr/>
      </xdr:nvCxnSpPr>
      <xdr:spPr>
        <a:xfrm flipV="1">
          <a:off x="13861800" y="24469200"/>
          <a:ext cx="1537200" cy="590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1370520</xdr:colOff>
      <xdr:row>116</xdr:row>
      <xdr:rowOff>75240</xdr:rowOff>
    </xdr:from>
    <xdr:to>
      <xdr:col>12</xdr:col>
      <xdr:colOff>293400</xdr:colOff>
      <xdr:row>118</xdr:row>
      <xdr:rowOff>123120</xdr:rowOff>
    </xdr:to>
    <xdr:cxnSp>
      <xdr:nvCxnSpPr>
        <xdr:cNvPr id="1967" name="Connecteur droit avec flèche 618"/>
        <xdr:cNvCxnSpPr/>
        <xdr:nvPr/>
      </xdr:nvCxnSpPr>
      <xdr:spPr>
        <a:xfrm flipV="1">
          <a:off x="13899240" y="24668640"/>
          <a:ext cx="1690560" cy="4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1384200</xdr:colOff>
      <xdr:row>118</xdr:row>
      <xdr:rowOff>84960</xdr:rowOff>
    </xdr:from>
    <xdr:to>
      <xdr:col>12</xdr:col>
      <xdr:colOff>140760</xdr:colOff>
      <xdr:row>118</xdr:row>
      <xdr:rowOff>123480</xdr:rowOff>
    </xdr:to>
    <xdr:cxnSp>
      <xdr:nvCxnSpPr>
        <xdr:cNvPr id="1968" name="Connecteur droit avec flèche 619"/>
        <xdr:cNvCxnSpPr/>
        <xdr:nvPr/>
      </xdr:nvCxnSpPr>
      <xdr:spPr>
        <a:xfrm flipV="1">
          <a:off x="13912920" y="25059600"/>
          <a:ext cx="1524240" cy="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888120</xdr:colOff>
      <xdr:row>109</xdr:row>
      <xdr:rowOff>47160</xdr:rowOff>
    </xdr:from>
    <xdr:to>
      <xdr:col>14</xdr:col>
      <xdr:colOff>102240</xdr:colOff>
      <xdr:row>111</xdr:row>
      <xdr:rowOff>84960</xdr:rowOff>
    </xdr:to>
    <xdr:cxnSp>
      <xdr:nvCxnSpPr>
        <xdr:cNvPr id="1969" name="Connecteur droit avec flèche 620"/>
        <xdr:cNvCxnSpPr/>
        <xdr:nvPr/>
      </xdr:nvCxnSpPr>
      <xdr:spPr>
        <a:xfrm flipV="1">
          <a:off x="16184160" y="23307120"/>
          <a:ext cx="1270440" cy="419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111</xdr:row>
      <xdr:rowOff>84960</xdr:rowOff>
    </xdr:from>
    <xdr:to>
      <xdr:col>13</xdr:col>
      <xdr:colOff>1015920</xdr:colOff>
      <xdr:row>111</xdr:row>
      <xdr:rowOff>95040</xdr:rowOff>
    </xdr:to>
    <xdr:cxnSp>
      <xdr:nvCxnSpPr>
        <xdr:cNvPr id="1970" name="Connecteur droit avec flèche 621"/>
        <xdr:cNvCxnSpPr/>
        <xdr:nvPr/>
      </xdr:nvCxnSpPr>
      <xdr:spPr>
        <a:xfrm>
          <a:off x="16132680" y="23726160"/>
          <a:ext cx="1207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113</xdr:row>
      <xdr:rowOff>85320</xdr:rowOff>
    </xdr:from>
    <xdr:to>
      <xdr:col>13</xdr:col>
      <xdr:colOff>1016640</xdr:colOff>
      <xdr:row>115</xdr:row>
      <xdr:rowOff>85680</xdr:rowOff>
    </xdr:to>
    <xdr:cxnSp>
      <xdr:nvCxnSpPr>
        <xdr:cNvPr id="1971" name="Connecteur droit avec flèche 622"/>
        <xdr:cNvCxnSpPr/>
        <xdr:nvPr/>
      </xdr:nvCxnSpPr>
      <xdr:spPr>
        <a:xfrm flipV="1">
          <a:off x="15981480" y="24107400"/>
          <a:ext cx="135936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118</xdr:row>
      <xdr:rowOff>75960</xdr:rowOff>
    </xdr:from>
    <xdr:to>
      <xdr:col>13</xdr:col>
      <xdr:colOff>990720</xdr:colOff>
      <xdr:row>118</xdr:row>
      <xdr:rowOff>85680</xdr:rowOff>
    </xdr:to>
    <xdr:cxnSp>
      <xdr:nvCxnSpPr>
        <xdr:cNvPr id="1972" name="Connecteur droit avec flèche 623"/>
        <xdr:cNvCxnSpPr/>
        <xdr:nvPr/>
      </xdr:nvCxnSpPr>
      <xdr:spPr>
        <a:xfrm>
          <a:off x="16132680" y="25050600"/>
          <a:ext cx="11822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951120</xdr:colOff>
      <xdr:row>116</xdr:row>
      <xdr:rowOff>66960</xdr:rowOff>
    </xdr:from>
    <xdr:to>
      <xdr:col>14</xdr:col>
      <xdr:colOff>1080</xdr:colOff>
      <xdr:row>116</xdr:row>
      <xdr:rowOff>86040</xdr:rowOff>
    </xdr:to>
    <xdr:cxnSp>
      <xdr:nvCxnSpPr>
        <xdr:cNvPr id="1973" name="Connecteur droit avec flèche 624"/>
        <xdr:cNvCxnSpPr/>
        <xdr:nvPr/>
      </xdr:nvCxnSpPr>
      <xdr:spPr>
        <a:xfrm>
          <a:off x="16247160" y="24660360"/>
          <a:ext cx="110628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735840</xdr:colOff>
      <xdr:row>115</xdr:row>
      <xdr:rowOff>47520</xdr:rowOff>
    </xdr:from>
    <xdr:to>
      <xdr:col>13</xdr:col>
      <xdr:colOff>978480</xdr:colOff>
      <xdr:row>115</xdr:row>
      <xdr:rowOff>85680</xdr:rowOff>
    </xdr:to>
    <xdr:cxnSp>
      <xdr:nvCxnSpPr>
        <xdr:cNvPr id="1974" name="Connecteur droit avec flèche 625"/>
        <xdr:cNvCxnSpPr/>
        <xdr:nvPr/>
      </xdr:nvCxnSpPr>
      <xdr:spPr>
        <a:xfrm>
          <a:off x="16031880" y="24450480"/>
          <a:ext cx="127080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836640</xdr:colOff>
      <xdr:row>117</xdr:row>
      <xdr:rowOff>122760</xdr:rowOff>
    </xdr:from>
    <xdr:to>
      <xdr:col>14</xdr:col>
      <xdr:colOff>14040</xdr:colOff>
      <xdr:row>118</xdr:row>
      <xdr:rowOff>75600</xdr:rowOff>
    </xdr:to>
    <xdr:cxnSp>
      <xdr:nvCxnSpPr>
        <xdr:cNvPr id="1975" name="Connecteur droit avec flèche 626"/>
        <xdr:cNvCxnSpPr/>
        <xdr:nvPr/>
      </xdr:nvCxnSpPr>
      <xdr:spPr>
        <a:xfrm flipV="1">
          <a:off x="16132680" y="24906960"/>
          <a:ext cx="12337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109</xdr:row>
      <xdr:rowOff>47880</xdr:rowOff>
    </xdr:from>
    <xdr:to>
      <xdr:col>16</xdr:col>
      <xdr:colOff>127800</xdr:colOff>
      <xdr:row>109</xdr:row>
      <xdr:rowOff>57600</xdr:rowOff>
    </xdr:to>
    <xdr:cxnSp>
      <xdr:nvCxnSpPr>
        <xdr:cNvPr id="1976" name="Connecteur droit avec flèche 627"/>
        <xdr:cNvCxnSpPr/>
        <xdr:nvPr/>
      </xdr:nvCxnSpPr>
      <xdr:spPr>
        <a:xfrm>
          <a:off x="18341640" y="23307840"/>
          <a:ext cx="119484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113</xdr:row>
      <xdr:rowOff>75600</xdr:rowOff>
    </xdr:from>
    <xdr:to>
      <xdr:col>16</xdr:col>
      <xdr:colOff>52200</xdr:colOff>
      <xdr:row>113</xdr:row>
      <xdr:rowOff>76320</xdr:rowOff>
    </xdr:to>
    <xdr:cxnSp>
      <xdr:nvCxnSpPr>
        <xdr:cNvPr id="1977" name="Connecteur droit avec flèche 628"/>
        <xdr:cNvCxnSpPr/>
        <xdr:nvPr/>
      </xdr:nvCxnSpPr>
      <xdr:spPr>
        <a:xfrm>
          <a:off x="18303480" y="2409768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111</xdr:row>
      <xdr:rowOff>75240</xdr:rowOff>
    </xdr:from>
    <xdr:to>
      <xdr:col>16</xdr:col>
      <xdr:colOff>153720</xdr:colOff>
      <xdr:row>111</xdr:row>
      <xdr:rowOff>75960</xdr:rowOff>
    </xdr:to>
    <xdr:cxnSp>
      <xdr:nvCxnSpPr>
        <xdr:cNvPr id="1978" name="Connecteur droit avec flèche 629"/>
        <xdr:cNvCxnSpPr/>
        <xdr:nvPr/>
      </xdr:nvCxnSpPr>
      <xdr:spPr>
        <a:xfrm>
          <a:off x="18393120" y="237164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0</xdr:colOff>
      <xdr:row>115</xdr:row>
      <xdr:rowOff>66600</xdr:rowOff>
    </xdr:from>
    <xdr:to>
      <xdr:col>16</xdr:col>
      <xdr:colOff>140760</xdr:colOff>
      <xdr:row>115</xdr:row>
      <xdr:rowOff>75960</xdr:rowOff>
    </xdr:to>
    <xdr:cxnSp>
      <xdr:nvCxnSpPr>
        <xdr:cNvPr id="1979" name="Connecteur droit avec flèche 630"/>
        <xdr:cNvCxnSpPr/>
        <xdr:nvPr/>
      </xdr:nvCxnSpPr>
      <xdr:spPr>
        <a:xfrm>
          <a:off x="18380160" y="24469560"/>
          <a:ext cx="1169280" cy="9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964800</xdr:colOff>
      <xdr:row>117</xdr:row>
      <xdr:rowOff>66960</xdr:rowOff>
    </xdr:from>
    <xdr:to>
      <xdr:col>16</xdr:col>
      <xdr:colOff>65160</xdr:colOff>
      <xdr:row>117</xdr:row>
      <xdr:rowOff>75960</xdr:rowOff>
    </xdr:to>
    <xdr:cxnSp>
      <xdr:nvCxnSpPr>
        <xdr:cNvPr id="1980" name="Connecteur droit avec flèche 631"/>
        <xdr:cNvCxnSpPr/>
        <xdr:nvPr/>
      </xdr:nvCxnSpPr>
      <xdr:spPr>
        <a:xfrm>
          <a:off x="18316800" y="24851160"/>
          <a:ext cx="1157040" cy="9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951480</xdr:colOff>
      <xdr:row>118</xdr:row>
      <xdr:rowOff>75600</xdr:rowOff>
    </xdr:from>
    <xdr:to>
      <xdr:col>16</xdr:col>
      <xdr:colOff>52200</xdr:colOff>
      <xdr:row>118</xdr:row>
      <xdr:rowOff>76320</xdr:rowOff>
    </xdr:to>
    <xdr:cxnSp>
      <xdr:nvCxnSpPr>
        <xdr:cNvPr id="1981" name="Connecteur droit avec flèche 632"/>
        <xdr:cNvCxnSpPr/>
        <xdr:nvPr/>
      </xdr:nvCxnSpPr>
      <xdr:spPr>
        <a:xfrm>
          <a:off x="18303480" y="25050240"/>
          <a:ext cx="11574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116</xdr:row>
      <xdr:rowOff>75600</xdr:rowOff>
    </xdr:from>
    <xdr:to>
      <xdr:col>16</xdr:col>
      <xdr:colOff>14040</xdr:colOff>
      <xdr:row>116</xdr:row>
      <xdr:rowOff>76320</xdr:rowOff>
    </xdr:to>
    <xdr:cxnSp>
      <xdr:nvCxnSpPr>
        <xdr:cNvPr id="1982" name="Connecteur droit avec flèche 633"/>
        <xdr:cNvCxnSpPr/>
        <xdr:nvPr/>
      </xdr:nvCxnSpPr>
      <xdr:spPr>
        <a:xfrm>
          <a:off x="18240480" y="246690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977040</xdr:colOff>
      <xdr:row>108</xdr:row>
      <xdr:rowOff>66240</xdr:rowOff>
    </xdr:from>
    <xdr:to>
      <xdr:col>16</xdr:col>
      <xdr:colOff>102600</xdr:colOff>
      <xdr:row>109</xdr:row>
      <xdr:rowOff>37800</xdr:rowOff>
    </xdr:to>
    <xdr:cxnSp>
      <xdr:nvCxnSpPr>
        <xdr:cNvPr id="1983" name="Connecteur droit avec flèche 634"/>
        <xdr:cNvCxnSpPr/>
        <xdr:nvPr/>
      </xdr:nvCxnSpPr>
      <xdr:spPr>
        <a:xfrm flipV="1">
          <a:off x="18329040" y="23135760"/>
          <a:ext cx="1182240" cy="162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15</xdr:col>
      <xdr:colOff>12960</xdr:colOff>
      <xdr:row>110</xdr:row>
      <xdr:rowOff>85320</xdr:rowOff>
    </xdr:from>
    <xdr:to>
      <xdr:col>16</xdr:col>
      <xdr:colOff>153720</xdr:colOff>
      <xdr:row>111</xdr:row>
      <xdr:rowOff>47520</xdr:rowOff>
    </xdr:to>
    <xdr:cxnSp>
      <xdr:nvCxnSpPr>
        <xdr:cNvPr id="1984" name="Connecteur droit avec flèche 635"/>
        <xdr:cNvCxnSpPr/>
        <xdr:nvPr/>
      </xdr:nvCxnSpPr>
      <xdr:spPr>
        <a:xfrm flipV="1">
          <a:off x="18393120" y="23535720"/>
          <a:ext cx="1169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926640</xdr:colOff>
      <xdr:row>112</xdr:row>
      <xdr:rowOff>84960</xdr:rowOff>
    </xdr:from>
    <xdr:to>
      <xdr:col>16</xdr:col>
      <xdr:colOff>89640</xdr:colOff>
      <xdr:row>113</xdr:row>
      <xdr:rowOff>47520</xdr:rowOff>
    </xdr:to>
    <xdr:cxnSp>
      <xdr:nvCxnSpPr>
        <xdr:cNvPr id="1985" name="Connecteur droit avec flèche 636"/>
        <xdr:cNvCxnSpPr/>
        <xdr:nvPr/>
      </xdr:nvCxnSpPr>
      <xdr:spPr>
        <a:xfrm flipV="1">
          <a:off x="18278640" y="23916600"/>
          <a:ext cx="12196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114</xdr:row>
      <xdr:rowOff>85320</xdr:rowOff>
    </xdr:from>
    <xdr:to>
      <xdr:col>16</xdr:col>
      <xdr:colOff>191880</xdr:colOff>
      <xdr:row>115</xdr:row>
      <xdr:rowOff>47880</xdr:rowOff>
    </xdr:to>
    <xdr:cxnSp>
      <xdr:nvCxnSpPr>
        <xdr:cNvPr id="1986" name="Connecteur droit avec flèche 637"/>
        <xdr:cNvCxnSpPr/>
        <xdr:nvPr/>
      </xdr:nvCxnSpPr>
      <xdr:spPr>
        <a:xfrm flipV="1">
          <a:off x="18342000" y="24297840"/>
          <a:ext cx="125856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1333800</xdr:colOff>
      <xdr:row>106</xdr:row>
      <xdr:rowOff>152280</xdr:rowOff>
    </xdr:from>
    <xdr:to>
      <xdr:col>9</xdr:col>
      <xdr:colOff>1220040</xdr:colOff>
      <xdr:row>118</xdr:row>
      <xdr:rowOff>85680</xdr:rowOff>
    </xdr:to>
    <xdr:cxnSp>
      <xdr:nvCxnSpPr>
        <xdr:cNvPr id="1987" name="Connecteur droit avec flèche 638"/>
        <xdr:cNvCxnSpPr/>
        <xdr:nvPr/>
      </xdr:nvCxnSpPr>
      <xdr:spPr>
        <a:xfrm>
          <a:off x="11183760" y="22840920"/>
          <a:ext cx="1321200" cy="22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198</xdr:row>
      <xdr:rowOff>56520</xdr:rowOff>
    </xdr:from>
    <xdr:to>
      <xdr:col>12</xdr:col>
      <xdr:colOff>204120</xdr:colOff>
      <xdr:row>198</xdr:row>
      <xdr:rowOff>85320</xdr:rowOff>
    </xdr:to>
    <xdr:cxnSp>
      <xdr:nvCxnSpPr>
        <xdr:cNvPr id="1988" name="Connecteur droit avec flèche 639"/>
        <xdr:cNvCxnSpPr/>
        <xdr:nvPr/>
      </xdr:nvCxnSpPr>
      <xdr:spPr>
        <a:xfrm flipV="1">
          <a:off x="13950360" y="40271040"/>
          <a:ext cx="1550160" cy="29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1446840</xdr:colOff>
      <xdr:row>193</xdr:row>
      <xdr:rowOff>0</xdr:rowOff>
    </xdr:from>
    <xdr:to>
      <xdr:col>12</xdr:col>
      <xdr:colOff>293400</xdr:colOff>
      <xdr:row>198</xdr:row>
      <xdr:rowOff>85680</xdr:rowOff>
    </xdr:to>
    <xdr:cxnSp>
      <xdr:nvCxnSpPr>
        <xdr:cNvPr id="1989" name="Connecteur droit avec flèche 640"/>
        <xdr:cNvCxnSpPr/>
        <xdr:nvPr/>
      </xdr:nvCxnSpPr>
      <xdr:spPr>
        <a:xfrm flipV="1">
          <a:off x="13975560" y="39261960"/>
          <a:ext cx="1614240" cy="1038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1421640</xdr:colOff>
      <xdr:row>197</xdr:row>
      <xdr:rowOff>46800</xdr:rowOff>
    </xdr:from>
    <xdr:to>
      <xdr:col>12</xdr:col>
      <xdr:colOff>89280</xdr:colOff>
      <xdr:row>198</xdr:row>
      <xdr:rowOff>85320</xdr:rowOff>
    </xdr:to>
    <xdr:cxnSp>
      <xdr:nvCxnSpPr>
        <xdr:cNvPr id="1990" name="Connecteur droit avec flèche 641"/>
        <xdr:cNvCxnSpPr/>
        <xdr:nvPr/>
      </xdr:nvCxnSpPr>
      <xdr:spPr>
        <a:xfrm flipV="1">
          <a:off x="13950360" y="40070880"/>
          <a:ext cx="1435320" cy="229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850320</xdr:colOff>
      <xdr:row>190</xdr:row>
      <xdr:rowOff>142560</xdr:rowOff>
    </xdr:from>
    <xdr:to>
      <xdr:col>14</xdr:col>
      <xdr:colOff>77760</xdr:colOff>
      <xdr:row>192</xdr:row>
      <xdr:rowOff>190440</xdr:rowOff>
    </xdr:to>
    <xdr:cxnSp>
      <xdr:nvCxnSpPr>
        <xdr:cNvPr id="1991" name="Connecteur droit avec flèche 642"/>
        <xdr:cNvCxnSpPr/>
        <xdr:nvPr/>
      </xdr:nvCxnSpPr>
      <xdr:spPr>
        <a:xfrm flipV="1">
          <a:off x="16146360" y="38833200"/>
          <a:ext cx="1283760" cy="429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647280</xdr:colOff>
      <xdr:row>195</xdr:row>
      <xdr:rowOff>-360</xdr:rowOff>
    </xdr:from>
    <xdr:to>
      <xdr:col>13</xdr:col>
      <xdr:colOff>991440</xdr:colOff>
      <xdr:row>196</xdr:row>
      <xdr:rowOff>190440</xdr:rowOff>
    </xdr:to>
    <xdr:cxnSp>
      <xdr:nvCxnSpPr>
        <xdr:cNvPr id="1992" name="Connecteur droit avec flèche 643"/>
        <xdr:cNvCxnSpPr/>
        <xdr:nvPr/>
      </xdr:nvCxnSpPr>
      <xdr:spPr>
        <a:xfrm flipV="1">
          <a:off x="15943320" y="39642840"/>
          <a:ext cx="137232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723600</xdr:colOff>
      <xdr:row>196</xdr:row>
      <xdr:rowOff>152280</xdr:rowOff>
    </xdr:from>
    <xdr:to>
      <xdr:col>13</xdr:col>
      <xdr:colOff>941040</xdr:colOff>
      <xdr:row>196</xdr:row>
      <xdr:rowOff>171360</xdr:rowOff>
    </xdr:to>
    <xdr:cxnSp>
      <xdr:nvCxnSpPr>
        <xdr:cNvPr id="1993" name="Connecteur droit avec flèche 644"/>
        <xdr:cNvCxnSpPr/>
        <xdr:nvPr/>
      </xdr:nvCxnSpPr>
      <xdr:spPr>
        <a:xfrm>
          <a:off x="16019640" y="39985920"/>
          <a:ext cx="124560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191</xdr:row>
      <xdr:rowOff>28080</xdr:rowOff>
    </xdr:from>
    <xdr:to>
      <xdr:col>16</xdr:col>
      <xdr:colOff>89640</xdr:colOff>
      <xdr:row>191</xdr:row>
      <xdr:rowOff>47880</xdr:rowOff>
    </xdr:to>
    <xdr:cxnSp>
      <xdr:nvCxnSpPr>
        <xdr:cNvPr id="1994" name="Connecteur droit avec flèche 645"/>
        <xdr:cNvCxnSpPr/>
        <xdr:nvPr/>
      </xdr:nvCxnSpPr>
      <xdr:spPr>
        <a:xfrm>
          <a:off x="18303840" y="38909160"/>
          <a:ext cx="119448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888480</xdr:colOff>
      <xdr:row>195</xdr:row>
      <xdr:rowOff>66600</xdr:rowOff>
    </xdr:from>
    <xdr:to>
      <xdr:col>16</xdr:col>
      <xdr:colOff>14040</xdr:colOff>
      <xdr:row>195</xdr:row>
      <xdr:rowOff>67320</xdr:rowOff>
    </xdr:to>
    <xdr:cxnSp>
      <xdr:nvCxnSpPr>
        <xdr:cNvPr id="1995" name="Connecteur droit avec flèche 646"/>
        <xdr:cNvCxnSpPr/>
        <xdr:nvPr/>
      </xdr:nvCxnSpPr>
      <xdr:spPr>
        <a:xfrm>
          <a:off x="18240480" y="397098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193</xdr:row>
      <xdr:rowOff>66600</xdr:rowOff>
    </xdr:from>
    <xdr:to>
      <xdr:col>16</xdr:col>
      <xdr:colOff>114840</xdr:colOff>
      <xdr:row>193</xdr:row>
      <xdr:rowOff>67320</xdr:rowOff>
    </xdr:to>
    <xdr:cxnSp>
      <xdr:nvCxnSpPr>
        <xdr:cNvPr id="1996" name="Connecteur droit avec flèche 647"/>
        <xdr:cNvCxnSpPr/>
        <xdr:nvPr/>
      </xdr:nvCxnSpPr>
      <xdr:spPr>
        <a:xfrm>
          <a:off x="18341640" y="39328560"/>
          <a:ext cx="11818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990000</xdr:colOff>
      <xdr:row>197</xdr:row>
      <xdr:rowOff>47160</xdr:rowOff>
    </xdr:from>
    <xdr:to>
      <xdr:col>16</xdr:col>
      <xdr:colOff>102600</xdr:colOff>
      <xdr:row>197</xdr:row>
      <xdr:rowOff>47880</xdr:rowOff>
    </xdr:to>
    <xdr:cxnSp>
      <xdr:nvCxnSpPr>
        <xdr:cNvPr id="1997" name="Connecteur droit avec flèche 648"/>
        <xdr:cNvCxnSpPr/>
        <xdr:nvPr/>
      </xdr:nvCxnSpPr>
      <xdr:spPr>
        <a:xfrm>
          <a:off x="18342000" y="4007124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850320</xdr:colOff>
      <xdr:row>198</xdr:row>
      <xdr:rowOff>66600</xdr:rowOff>
    </xdr:from>
    <xdr:to>
      <xdr:col>15</xdr:col>
      <xdr:colOff>991080</xdr:colOff>
      <xdr:row>198</xdr:row>
      <xdr:rowOff>67320</xdr:rowOff>
    </xdr:to>
    <xdr:cxnSp>
      <xdr:nvCxnSpPr>
        <xdr:cNvPr id="1998" name="Connecteur droit avec flèche 649"/>
        <xdr:cNvCxnSpPr/>
        <xdr:nvPr/>
      </xdr:nvCxnSpPr>
      <xdr:spPr>
        <a:xfrm>
          <a:off x="18202320" y="40281120"/>
          <a:ext cx="11692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190</xdr:row>
      <xdr:rowOff>47160</xdr:rowOff>
    </xdr:from>
    <xdr:to>
      <xdr:col>16</xdr:col>
      <xdr:colOff>51840</xdr:colOff>
      <xdr:row>191</xdr:row>
      <xdr:rowOff>19080</xdr:rowOff>
    </xdr:to>
    <xdr:cxnSp>
      <xdr:nvCxnSpPr>
        <xdr:cNvPr id="1999" name="Connecteur droit avec flèche 650"/>
        <xdr:cNvCxnSpPr/>
        <xdr:nvPr/>
      </xdr:nvCxnSpPr>
      <xdr:spPr>
        <a:xfrm flipV="1">
          <a:off x="18278280" y="38737800"/>
          <a:ext cx="11822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989640</xdr:colOff>
      <xdr:row>192</xdr:row>
      <xdr:rowOff>75600</xdr:rowOff>
    </xdr:from>
    <xdr:to>
      <xdr:col>16</xdr:col>
      <xdr:colOff>114840</xdr:colOff>
      <xdr:row>193</xdr:row>
      <xdr:rowOff>47520</xdr:rowOff>
    </xdr:to>
    <xdr:cxnSp>
      <xdr:nvCxnSpPr>
        <xdr:cNvPr id="2000" name="Connecteur droit avec flèche 651"/>
        <xdr:cNvCxnSpPr/>
        <xdr:nvPr/>
      </xdr:nvCxnSpPr>
      <xdr:spPr>
        <a:xfrm flipV="1">
          <a:off x="18341640" y="39147120"/>
          <a:ext cx="118188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888120</xdr:colOff>
      <xdr:row>194</xdr:row>
      <xdr:rowOff>75600</xdr:rowOff>
    </xdr:from>
    <xdr:to>
      <xdr:col>16</xdr:col>
      <xdr:colOff>38880</xdr:colOff>
      <xdr:row>195</xdr:row>
      <xdr:rowOff>47160</xdr:rowOff>
    </xdr:to>
    <xdr:cxnSp>
      <xdr:nvCxnSpPr>
        <xdr:cNvPr id="2001" name="Connecteur droit avec flèche 652"/>
        <xdr:cNvCxnSpPr/>
        <xdr:nvPr/>
      </xdr:nvCxnSpPr>
      <xdr:spPr>
        <a:xfrm flipV="1">
          <a:off x="18240120" y="39528000"/>
          <a:ext cx="1207440" cy="16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951840</xdr:colOff>
      <xdr:row>196</xdr:row>
      <xdr:rowOff>75600</xdr:rowOff>
    </xdr:from>
    <xdr:to>
      <xdr:col>16</xdr:col>
      <xdr:colOff>140760</xdr:colOff>
      <xdr:row>197</xdr:row>
      <xdr:rowOff>28080</xdr:rowOff>
    </xdr:to>
    <xdr:cxnSp>
      <xdr:nvCxnSpPr>
        <xdr:cNvPr id="2002" name="Connecteur droit avec flèche 653"/>
        <xdr:cNvCxnSpPr/>
        <xdr:nvPr/>
      </xdr:nvCxnSpPr>
      <xdr:spPr>
        <a:xfrm flipV="1">
          <a:off x="18303840" y="39909240"/>
          <a:ext cx="1245600" cy="1432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786960</xdr:colOff>
      <xdr:row>193</xdr:row>
      <xdr:rowOff>47520</xdr:rowOff>
    </xdr:from>
    <xdr:to>
      <xdr:col>13</xdr:col>
      <xdr:colOff>978480</xdr:colOff>
      <xdr:row>193</xdr:row>
      <xdr:rowOff>85680</xdr:rowOff>
    </xdr:to>
    <xdr:cxnSp>
      <xdr:nvCxnSpPr>
        <xdr:cNvPr id="2003" name="Connecteur droit avec flèche 654"/>
        <xdr:cNvCxnSpPr/>
        <xdr:nvPr/>
      </xdr:nvCxnSpPr>
      <xdr:spPr>
        <a:xfrm>
          <a:off x="16083000" y="39309480"/>
          <a:ext cx="121968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901440</xdr:colOff>
      <xdr:row>198</xdr:row>
      <xdr:rowOff>38160</xdr:rowOff>
    </xdr:from>
    <xdr:to>
      <xdr:col>13</xdr:col>
      <xdr:colOff>991080</xdr:colOff>
      <xdr:row>198</xdr:row>
      <xdr:rowOff>47880</xdr:rowOff>
    </xdr:to>
    <xdr:cxnSp>
      <xdr:nvCxnSpPr>
        <xdr:cNvPr id="2004" name="Connecteur droit avec flèche 655"/>
        <xdr:cNvCxnSpPr/>
        <xdr:nvPr/>
      </xdr:nvCxnSpPr>
      <xdr:spPr>
        <a:xfrm>
          <a:off x="16197480" y="40252680"/>
          <a:ext cx="11178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1218960</xdr:colOff>
      <xdr:row>188</xdr:row>
      <xdr:rowOff>152640</xdr:rowOff>
    </xdr:from>
    <xdr:to>
      <xdr:col>9</xdr:col>
      <xdr:colOff>1157040</xdr:colOff>
      <xdr:row>198</xdr:row>
      <xdr:rowOff>86040</xdr:rowOff>
    </xdr:to>
    <xdr:cxnSp>
      <xdr:nvCxnSpPr>
        <xdr:cNvPr id="2005" name="Connecteur droit avec flèche 656"/>
        <xdr:cNvCxnSpPr/>
        <xdr:nvPr/>
      </xdr:nvCxnSpPr>
      <xdr:spPr>
        <a:xfrm>
          <a:off x="11068920" y="38462040"/>
          <a:ext cx="1373040" cy="1838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1282320</xdr:colOff>
      <xdr:row>268</xdr:row>
      <xdr:rowOff>114120</xdr:rowOff>
    </xdr:from>
    <xdr:to>
      <xdr:col>11</xdr:col>
      <xdr:colOff>941040</xdr:colOff>
      <xdr:row>268</xdr:row>
      <xdr:rowOff>114840</xdr:rowOff>
    </xdr:to>
    <xdr:cxnSp>
      <xdr:nvCxnSpPr>
        <xdr:cNvPr id="2006" name="Connecteur droit avec flèche 657"/>
        <xdr:cNvCxnSpPr/>
        <xdr:nvPr/>
      </xdr:nvCxnSpPr>
      <xdr:spPr>
        <a:xfrm>
          <a:off x="13811040" y="53663760"/>
          <a:ext cx="1398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1268280</xdr:colOff>
      <xdr:row>268</xdr:row>
      <xdr:rowOff>142920</xdr:rowOff>
    </xdr:from>
    <xdr:to>
      <xdr:col>12</xdr:col>
      <xdr:colOff>153360</xdr:colOff>
      <xdr:row>268</xdr:row>
      <xdr:rowOff>152640</xdr:rowOff>
    </xdr:to>
    <xdr:cxnSp>
      <xdr:nvCxnSpPr>
        <xdr:cNvPr id="2007" name="Connecteur droit avec flèche 658"/>
        <xdr:cNvCxnSpPr/>
        <xdr:nvPr/>
      </xdr:nvCxnSpPr>
      <xdr:spPr>
        <a:xfrm>
          <a:off x="13797000" y="53692560"/>
          <a:ext cx="165276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1332720</xdr:colOff>
      <xdr:row>263</xdr:row>
      <xdr:rowOff>95040</xdr:rowOff>
    </xdr:from>
    <xdr:to>
      <xdr:col>12</xdr:col>
      <xdr:colOff>266760</xdr:colOff>
      <xdr:row>268</xdr:row>
      <xdr:rowOff>123480</xdr:rowOff>
    </xdr:to>
    <xdr:cxnSp>
      <xdr:nvCxnSpPr>
        <xdr:cNvPr id="2008" name="Connecteur droit avec flèche 659"/>
        <xdr:cNvCxnSpPr/>
        <xdr:nvPr/>
      </xdr:nvCxnSpPr>
      <xdr:spPr>
        <a:xfrm flipV="1">
          <a:off x="13861440" y="52692120"/>
          <a:ext cx="1701720" cy="98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1319400</xdr:colOff>
      <xdr:row>267</xdr:row>
      <xdr:rowOff>47160</xdr:rowOff>
    </xdr:from>
    <xdr:to>
      <xdr:col>12</xdr:col>
      <xdr:colOff>64440</xdr:colOff>
      <xdr:row>268</xdr:row>
      <xdr:rowOff>123480</xdr:rowOff>
    </xdr:to>
    <xdr:cxnSp>
      <xdr:nvCxnSpPr>
        <xdr:cNvPr id="2009" name="Connecteur droit avec flèche 660"/>
        <xdr:cNvCxnSpPr/>
        <xdr:nvPr/>
      </xdr:nvCxnSpPr>
      <xdr:spPr>
        <a:xfrm flipV="1">
          <a:off x="13848120" y="53406360"/>
          <a:ext cx="1512720" cy="2671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825120</xdr:colOff>
      <xdr:row>261</xdr:row>
      <xdr:rowOff>47160</xdr:rowOff>
    </xdr:from>
    <xdr:to>
      <xdr:col>14</xdr:col>
      <xdr:colOff>39600</xdr:colOff>
      <xdr:row>263</xdr:row>
      <xdr:rowOff>85680</xdr:rowOff>
    </xdr:to>
    <xdr:cxnSp>
      <xdr:nvCxnSpPr>
        <xdr:cNvPr id="2010" name="Connecteur droit avec flèche 661"/>
        <xdr:cNvCxnSpPr/>
        <xdr:nvPr/>
      </xdr:nvCxnSpPr>
      <xdr:spPr>
        <a:xfrm flipV="1">
          <a:off x="16121160" y="52263360"/>
          <a:ext cx="1270800" cy="419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774000</xdr:colOff>
      <xdr:row>263</xdr:row>
      <xdr:rowOff>85320</xdr:rowOff>
    </xdr:from>
    <xdr:to>
      <xdr:col>13</xdr:col>
      <xdr:colOff>952920</xdr:colOff>
      <xdr:row>263</xdr:row>
      <xdr:rowOff>95400</xdr:rowOff>
    </xdr:to>
    <xdr:cxnSp>
      <xdr:nvCxnSpPr>
        <xdr:cNvPr id="2011" name="Connecteur droit avec flèche 662"/>
        <xdr:cNvCxnSpPr/>
        <xdr:nvPr/>
      </xdr:nvCxnSpPr>
      <xdr:spPr>
        <a:xfrm>
          <a:off x="16070040" y="52682400"/>
          <a:ext cx="120708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609120</xdr:colOff>
      <xdr:row>265</xdr:row>
      <xdr:rowOff>85320</xdr:rowOff>
    </xdr:from>
    <xdr:to>
      <xdr:col>13</xdr:col>
      <xdr:colOff>941040</xdr:colOff>
      <xdr:row>267</xdr:row>
      <xdr:rowOff>85320</xdr:rowOff>
    </xdr:to>
    <xdr:cxnSp>
      <xdr:nvCxnSpPr>
        <xdr:cNvPr id="2012" name="Connecteur droit avec flèche 663"/>
        <xdr:cNvCxnSpPr/>
        <xdr:nvPr/>
      </xdr:nvCxnSpPr>
      <xdr:spPr>
        <a:xfrm flipV="1">
          <a:off x="15905160" y="53063280"/>
          <a:ext cx="136008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888480</xdr:colOff>
      <xdr:row>268</xdr:row>
      <xdr:rowOff>66600</xdr:rowOff>
    </xdr:from>
    <xdr:to>
      <xdr:col>13</xdr:col>
      <xdr:colOff>966240</xdr:colOff>
      <xdr:row>268</xdr:row>
      <xdr:rowOff>85320</xdr:rowOff>
    </xdr:to>
    <xdr:cxnSp>
      <xdr:nvCxnSpPr>
        <xdr:cNvPr id="2013" name="Connecteur droit avec flèche 664"/>
        <xdr:cNvCxnSpPr/>
        <xdr:nvPr/>
      </xdr:nvCxnSpPr>
      <xdr:spPr>
        <a:xfrm>
          <a:off x="16184520" y="53616240"/>
          <a:ext cx="110592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267</xdr:row>
      <xdr:rowOff>47160</xdr:rowOff>
    </xdr:from>
    <xdr:to>
      <xdr:col>13</xdr:col>
      <xdr:colOff>902880</xdr:colOff>
      <xdr:row>267</xdr:row>
      <xdr:rowOff>85320</xdr:rowOff>
    </xdr:to>
    <xdr:cxnSp>
      <xdr:nvCxnSpPr>
        <xdr:cNvPr id="2014" name="Connecteur droit avec flèche 665"/>
        <xdr:cNvCxnSpPr/>
        <xdr:nvPr/>
      </xdr:nvCxnSpPr>
      <xdr:spPr>
        <a:xfrm>
          <a:off x="15981480" y="53406360"/>
          <a:ext cx="1245600" cy="38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901080</xdr:colOff>
      <xdr:row>261</xdr:row>
      <xdr:rowOff>123120</xdr:rowOff>
    </xdr:from>
    <xdr:to>
      <xdr:col>16</xdr:col>
      <xdr:colOff>51840</xdr:colOff>
      <xdr:row>261</xdr:row>
      <xdr:rowOff>133200</xdr:rowOff>
    </xdr:to>
    <xdr:cxnSp>
      <xdr:nvCxnSpPr>
        <xdr:cNvPr id="2015" name="Connecteur droit avec flèche 666"/>
        <xdr:cNvCxnSpPr/>
        <xdr:nvPr/>
      </xdr:nvCxnSpPr>
      <xdr:spPr>
        <a:xfrm>
          <a:off x="18253080" y="52339320"/>
          <a:ext cx="120744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862920</xdr:colOff>
      <xdr:row>265</xdr:row>
      <xdr:rowOff>162000</xdr:rowOff>
    </xdr:from>
    <xdr:to>
      <xdr:col>15</xdr:col>
      <xdr:colOff>1004040</xdr:colOff>
      <xdr:row>265</xdr:row>
      <xdr:rowOff>162720</xdr:rowOff>
    </xdr:to>
    <xdr:cxnSp>
      <xdr:nvCxnSpPr>
        <xdr:cNvPr id="2016" name="Connecteur droit avec flèche 667"/>
        <xdr:cNvCxnSpPr/>
        <xdr:nvPr/>
      </xdr:nvCxnSpPr>
      <xdr:spPr>
        <a:xfrm>
          <a:off x="18214920" y="53139960"/>
          <a:ext cx="1169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263</xdr:row>
      <xdr:rowOff>162000</xdr:rowOff>
    </xdr:from>
    <xdr:to>
      <xdr:col>16</xdr:col>
      <xdr:colOff>76680</xdr:colOff>
      <xdr:row>263</xdr:row>
      <xdr:rowOff>162720</xdr:rowOff>
    </xdr:to>
    <xdr:cxnSp>
      <xdr:nvCxnSpPr>
        <xdr:cNvPr id="2017" name="Connecteur droit avec flèche 668"/>
        <xdr:cNvCxnSpPr/>
        <xdr:nvPr/>
      </xdr:nvCxnSpPr>
      <xdr:spPr>
        <a:xfrm>
          <a:off x="18316440" y="52759080"/>
          <a:ext cx="1168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939600</xdr:colOff>
      <xdr:row>267</xdr:row>
      <xdr:rowOff>151920</xdr:rowOff>
    </xdr:from>
    <xdr:to>
      <xdr:col>16</xdr:col>
      <xdr:colOff>65160</xdr:colOff>
      <xdr:row>267</xdr:row>
      <xdr:rowOff>152640</xdr:rowOff>
    </xdr:to>
    <xdr:cxnSp>
      <xdr:nvCxnSpPr>
        <xdr:cNvPr id="2018" name="Connecteur droit avec flèche 669"/>
        <xdr:cNvCxnSpPr/>
        <xdr:nvPr/>
      </xdr:nvCxnSpPr>
      <xdr:spPr>
        <a:xfrm>
          <a:off x="18291600" y="5351112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837360</xdr:colOff>
      <xdr:row>268</xdr:row>
      <xdr:rowOff>84960</xdr:rowOff>
    </xdr:from>
    <xdr:to>
      <xdr:col>15</xdr:col>
      <xdr:colOff>991080</xdr:colOff>
      <xdr:row>268</xdr:row>
      <xdr:rowOff>85680</xdr:rowOff>
    </xdr:to>
    <xdr:cxnSp>
      <xdr:nvCxnSpPr>
        <xdr:cNvPr id="2019" name="Connecteur droit avec flèche 670"/>
        <xdr:cNvCxnSpPr/>
        <xdr:nvPr/>
      </xdr:nvCxnSpPr>
      <xdr:spPr>
        <a:xfrm>
          <a:off x="18189360" y="53634600"/>
          <a:ext cx="11822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901440</xdr:colOff>
      <xdr:row>260</xdr:row>
      <xdr:rowOff>66240</xdr:rowOff>
    </xdr:from>
    <xdr:to>
      <xdr:col>16</xdr:col>
      <xdr:colOff>65160</xdr:colOff>
      <xdr:row>261</xdr:row>
      <xdr:rowOff>123120</xdr:rowOff>
    </xdr:to>
    <xdr:cxnSp>
      <xdr:nvCxnSpPr>
        <xdr:cNvPr id="2020" name="Connecteur droit avec flèche 671"/>
        <xdr:cNvCxnSpPr/>
        <xdr:nvPr/>
      </xdr:nvCxnSpPr>
      <xdr:spPr>
        <a:xfrm flipV="1">
          <a:off x="18253440" y="52091640"/>
          <a:ext cx="1220400" cy="248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964440</xdr:colOff>
      <xdr:row>262</xdr:row>
      <xdr:rowOff>113760</xdr:rowOff>
    </xdr:from>
    <xdr:to>
      <xdr:col>16</xdr:col>
      <xdr:colOff>39240</xdr:colOff>
      <xdr:row>263</xdr:row>
      <xdr:rowOff>132840</xdr:rowOff>
    </xdr:to>
    <xdr:cxnSp>
      <xdr:nvCxnSpPr>
        <xdr:cNvPr id="2021" name="Connecteur droit avec flèche 672"/>
        <xdr:cNvCxnSpPr/>
        <xdr:nvPr/>
      </xdr:nvCxnSpPr>
      <xdr:spPr>
        <a:xfrm flipV="1">
          <a:off x="18316440" y="52520400"/>
          <a:ext cx="113148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837000</xdr:colOff>
      <xdr:row>264</xdr:row>
      <xdr:rowOff>123120</xdr:rowOff>
    </xdr:from>
    <xdr:to>
      <xdr:col>15</xdr:col>
      <xdr:colOff>1004040</xdr:colOff>
      <xdr:row>265</xdr:row>
      <xdr:rowOff>133200</xdr:rowOff>
    </xdr:to>
    <xdr:cxnSp>
      <xdr:nvCxnSpPr>
        <xdr:cNvPr id="2022" name="Connecteur droit avec flèche 673"/>
        <xdr:cNvCxnSpPr/>
        <xdr:nvPr/>
      </xdr:nvCxnSpPr>
      <xdr:spPr>
        <a:xfrm flipV="1">
          <a:off x="18189000" y="52910640"/>
          <a:ext cx="1195560" cy="200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14</xdr:col>
      <xdr:colOff>926280</xdr:colOff>
      <xdr:row>266</xdr:row>
      <xdr:rowOff>114120</xdr:rowOff>
    </xdr:from>
    <xdr:to>
      <xdr:col>15</xdr:col>
      <xdr:colOff>1004040</xdr:colOff>
      <xdr:row>267</xdr:row>
      <xdr:rowOff>132840</xdr:rowOff>
    </xdr:to>
    <xdr:cxnSp>
      <xdr:nvCxnSpPr>
        <xdr:cNvPr id="2023" name="Connecteur droit avec flèche 674"/>
        <xdr:cNvCxnSpPr/>
        <xdr:nvPr/>
      </xdr:nvCxnSpPr>
      <xdr:spPr>
        <a:xfrm flipV="1">
          <a:off x="18278280" y="53282520"/>
          <a:ext cx="110628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1078920</xdr:colOff>
      <xdr:row>259</xdr:row>
      <xdr:rowOff>38160</xdr:rowOff>
    </xdr:from>
    <xdr:to>
      <xdr:col>9</xdr:col>
      <xdr:colOff>1131480</xdr:colOff>
      <xdr:row>268</xdr:row>
      <xdr:rowOff>38160</xdr:rowOff>
    </xdr:to>
    <xdr:cxnSp>
      <xdr:nvCxnSpPr>
        <xdr:cNvPr id="2024" name="Connecteur droit avec flèche 675"/>
        <xdr:cNvCxnSpPr/>
        <xdr:nvPr/>
      </xdr:nvCxnSpPr>
      <xdr:spPr>
        <a:xfrm>
          <a:off x="10928880" y="51873120"/>
          <a:ext cx="1487520" cy="1715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787320</xdr:colOff>
      <xdr:row>24</xdr:row>
      <xdr:rowOff>104760</xdr:rowOff>
    </xdr:from>
    <xdr:to>
      <xdr:col>3</xdr:col>
      <xdr:colOff>965880</xdr:colOff>
      <xdr:row>26</xdr:row>
      <xdr:rowOff>85680</xdr:rowOff>
    </xdr:to>
    <xdr:cxnSp>
      <xdr:nvCxnSpPr>
        <xdr:cNvPr id="2025" name="Connecteur droit avec flèche 1"/>
        <xdr:cNvCxnSpPr/>
        <xdr:nvPr/>
      </xdr:nvCxnSpPr>
      <xdr:spPr>
        <a:xfrm flipV="1">
          <a:off x="2843280" y="7172280"/>
          <a:ext cx="120708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825480</xdr:colOff>
      <xdr:row>26</xdr:row>
      <xdr:rowOff>85680</xdr:rowOff>
    </xdr:from>
    <xdr:to>
      <xdr:col>3</xdr:col>
      <xdr:colOff>978480</xdr:colOff>
      <xdr:row>38</xdr:row>
      <xdr:rowOff>86040</xdr:rowOff>
    </xdr:to>
    <xdr:cxnSp>
      <xdr:nvCxnSpPr>
        <xdr:cNvPr id="2026" name="Connecteur droit avec flèche 2"/>
        <xdr:cNvCxnSpPr/>
        <xdr:nvPr/>
      </xdr:nvCxnSpPr>
      <xdr:spPr>
        <a:xfrm>
          <a:off x="2881440" y="7534080"/>
          <a:ext cx="1181520" cy="2286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1193400</xdr:colOff>
      <xdr:row>24</xdr:row>
      <xdr:rowOff>85320</xdr:rowOff>
    </xdr:from>
    <xdr:to>
      <xdr:col>5</xdr:col>
      <xdr:colOff>941040</xdr:colOff>
      <xdr:row>24</xdr:row>
      <xdr:rowOff>86040</xdr:rowOff>
    </xdr:to>
    <xdr:cxnSp>
      <xdr:nvCxnSpPr>
        <xdr:cNvPr id="2027" name="Connecteur droit avec flèche 3"/>
        <xdr:cNvCxnSpPr/>
        <xdr:nvPr/>
      </xdr:nvCxnSpPr>
      <xdr:spPr>
        <a:xfrm>
          <a:off x="5305680" y="7152840"/>
          <a:ext cx="1588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52</xdr:row>
      <xdr:rowOff>114120</xdr:rowOff>
    </xdr:from>
    <xdr:to>
      <xdr:col>8</xdr:col>
      <xdr:colOff>1440</xdr:colOff>
      <xdr:row>52</xdr:row>
      <xdr:rowOff>114840</xdr:rowOff>
    </xdr:to>
    <xdr:cxnSp>
      <xdr:nvCxnSpPr>
        <xdr:cNvPr id="2028" name="Connecteur droit avec flèche 4"/>
        <xdr:cNvCxnSpPr/>
        <xdr:nvPr/>
      </xdr:nvCxnSpPr>
      <xdr:spPr>
        <a:xfrm>
          <a:off x="8822160" y="12515760"/>
          <a:ext cx="1029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1713240</xdr:colOff>
      <xdr:row>38</xdr:row>
      <xdr:rowOff>85680</xdr:rowOff>
    </xdr:from>
    <xdr:to>
      <xdr:col>6</xdr:col>
      <xdr:colOff>39960</xdr:colOff>
      <xdr:row>38</xdr:row>
      <xdr:rowOff>105480</xdr:rowOff>
    </xdr:to>
    <xdr:cxnSp>
      <xdr:nvCxnSpPr>
        <xdr:cNvPr id="2029" name="Connecteur droit avec flèche 5"/>
        <xdr:cNvCxnSpPr/>
        <xdr:nvPr/>
      </xdr:nvCxnSpPr>
      <xdr:spPr>
        <a:xfrm>
          <a:off x="5825520" y="9820080"/>
          <a:ext cx="1195920" cy="2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1815840</xdr:colOff>
      <xdr:row>38</xdr:row>
      <xdr:rowOff>142920</xdr:rowOff>
    </xdr:from>
    <xdr:to>
      <xdr:col>5</xdr:col>
      <xdr:colOff>953280</xdr:colOff>
      <xdr:row>52</xdr:row>
      <xdr:rowOff>95400</xdr:rowOff>
    </xdr:to>
    <xdr:cxnSp>
      <xdr:nvCxnSpPr>
        <xdr:cNvPr id="2030" name="Connecteur droit avec flèche 6"/>
        <xdr:cNvCxnSpPr/>
        <xdr:nvPr/>
      </xdr:nvCxnSpPr>
      <xdr:spPr>
        <a:xfrm>
          <a:off x="5928120" y="9877320"/>
          <a:ext cx="978480" cy="262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1815840</xdr:colOff>
      <xdr:row>24</xdr:row>
      <xdr:rowOff>104760</xdr:rowOff>
    </xdr:from>
    <xdr:to>
      <xdr:col>8</xdr:col>
      <xdr:colOff>293760</xdr:colOff>
      <xdr:row>24</xdr:row>
      <xdr:rowOff>123480</xdr:rowOff>
    </xdr:to>
    <xdr:cxnSp>
      <xdr:nvCxnSpPr>
        <xdr:cNvPr id="2031" name="Connecteur droit avec flèche 9"/>
        <xdr:cNvCxnSpPr/>
        <xdr:nvPr/>
      </xdr:nvCxnSpPr>
      <xdr:spPr>
        <a:xfrm>
          <a:off x="8796960" y="7172280"/>
          <a:ext cx="134712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977040</xdr:colOff>
      <xdr:row>66</xdr:row>
      <xdr:rowOff>104400</xdr:rowOff>
    </xdr:from>
    <xdr:to>
      <xdr:col>4</xdr:col>
      <xdr:colOff>360</xdr:colOff>
      <xdr:row>68</xdr:row>
      <xdr:rowOff>114480</xdr:rowOff>
    </xdr:to>
    <xdr:cxnSp>
      <xdr:nvCxnSpPr>
        <xdr:cNvPr id="2032" name="Connecteur droit avec flèche 14"/>
        <xdr:cNvCxnSpPr/>
        <xdr:nvPr/>
      </xdr:nvCxnSpPr>
      <xdr:spPr>
        <a:xfrm flipV="1">
          <a:off x="3033000" y="15172920"/>
          <a:ext cx="1080000" cy="391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976680</xdr:colOff>
      <xdr:row>68</xdr:row>
      <xdr:rowOff>152280</xdr:rowOff>
    </xdr:from>
    <xdr:to>
      <xdr:col>3</xdr:col>
      <xdr:colOff>952920</xdr:colOff>
      <xdr:row>80</xdr:row>
      <xdr:rowOff>95400</xdr:rowOff>
    </xdr:to>
    <xdr:cxnSp>
      <xdr:nvCxnSpPr>
        <xdr:cNvPr id="2033" name="Connecteur droit avec flèche 15"/>
        <xdr:cNvCxnSpPr/>
        <xdr:nvPr/>
      </xdr:nvCxnSpPr>
      <xdr:spPr>
        <a:xfrm>
          <a:off x="3032640" y="15601680"/>
          <a:ext cx="1004760" cy="2229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1268640</xdr:colOff>
      <xdr:row>66</xdr:row>
      <xdr:rowOff>85320</xdr:rowOff>
    </xdr:from>
    <xdr:to>
      <xdr:col>5</xdr:col>
      <xdr:colOff>1004040</xdr:colOff>
      <xdr:row>66</xdr:row>
      <xdr:rowOff>86040</xdr:rowOff>
    </xdr:to>
    <xdr:cxnSp>
      <xdr:nvCxnSpPr>
        <xdr:cNvPr id="2034" name="Connecteur droit avec flèche 16"/>
        <xdr:cNvCxnSpPr/>
        <xdr:nvPr/>
      </xdr:nvCxnSpPr>
      <xdr:spPr>
        <a:xfrm>
          <a:off x="5380920" y="15153840"/>
          <a:ext cx="1576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94</xdr:row>
      <xdr:rowOff>114120</xdr:rowOff>
    </xdr:from>
    <xdr:to>
      <xdr:col>8</xdr:col>
      <xdr:colOff>1440</xdr:colOff>
      <xdr:row>94</xdr:row>
      <xdr:rowOff>114840</xdr:rowOff>
    </xdr:to>
    <xdr:cxnSp>
      <xdr:nvCxnSpPr>
        <xdr:cNvPr id="2035" name="Connecteur droit avec flèche 17"/>
        <xdr:cNvCxnSpPr/>
        <xdr:nvPr/>
      </xdr:nvCxnSpPr>
      <xdr:spPr>
        <a:xfrm>
          <a:off x="8822160" y="20516760"/>
          <a:ext cx="1029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1815840</xdr:colOff>
      <xdr:row>80</xdr:row>
      <xdr:rowOff>123840</xdr:rowOff>
    </xdr:from>
    <xdr:to>
      <xdr:col>5</xdr:col>
      <xdr:colOff>966240</xdr:colOff>
      <xdr:row>94</xdr:row>
      <xdr:rowOff>123480</xdr:rowOff>
    </xdr:to>
    <xdr:cxnSp>
      <xdr:nvCxnSpPr>
        <xdr:cNvPr id="2036" name="Connecteur droit avec flèche 18"/>
        <xdr:cNvCxnSpPr/>
        <xdr:nvPr/>
      </xdr:nvCxnSpPr>
      <xdr:spPr>
        <a:xfrm>
          <a:off x="5928120" y="17859240"/>
          <a:ext cx="991440" cy="2667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1739880</xdr:colOff>
      <xdr:row>80</xdr:row>
      <xdr:rowOff>94680</xdr:rowOff>
    </xdr:from>
    <xdr:to>
      <xdr:col>5</xdr:col>
      <xdr:colOff>941040</xdr:colOff>
      <xdr:row>80</xdr:row>
      <xdr:rowOff>104760</xdr:rowOff>
    </xdr:to>
    <xdr:cxnSp>
      <xdr:nvCxnSpPr>
        <xdr:cNvPr id="2037" name="Connecteur droit avec flèche 19"/>
        <xdr:cNvCxnSpPr/>
        <xdr:nvPr/>
      </xdr:nvCxnSpPr>
      <xdr:spPr>
        <a:xfrm flipV="1">
          <a:off x="5852160" y="17830080"/>
          <a:ext cx="10422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1587240</xdr:colOff>
      <xdr:row>66</xdr:row>
      <xdr:rowOff>105120</xdr:rowOff>
    </xdr:from>
    <xdr:to>
      <xdr:col>7</xdr:col>
      <xdr:colOff>1027440</xdr:colOff>
      <xdr:row>66</xdr:row>
      <xdr:rowOff>114840</xdr:rowOff>
    </xdr:to>
    <xdr:cxnSp>
      <xdr:nvCxnSpPr>
        <xdr:cNvPr id="2038" name="Connecteur droit avec flèche 22"/>
        <xdr:cNvCxnSpPr/>
        <xdr:nvPr/>
      </xdr:nvCxnSpPr>
      <xdr:spPr>
        <a:xfrm>
          <a:off x="8568360" y="15173640"/>
          <a:ext cx="12816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976680</xdr:colOff>
      <xdr:row>110</xdr:row>
      <xdr:rowOff>132840</xdr:rowOff>
    </xdr:from>
    <xdr:to>
      <xdr:col>3</xdr:col>
      <xdr:colOff>978120</xdr:colOff>
      <xdr:row>122</xdr:row>
      <xdr:rowOff>95400</xdr:rowOff>
    </xdr:to>
    <xdr:cxnSp>
      <xdr:nvCxnSpPr>
        <xdr:cNvPr id="2039" name="Connecteur droit avec flèche 29"/>
        <xdr:cNvCxnSpPr/>
        <xdr:nvPr/>
      </xdr:nvCxnSpPr>
      <xdr:spPr>
        <a:xfrm>
          <a:off x="3032640" y="23583240"/>
          <a:ext cx="1029960" cy="22489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1268640</xdr:colOff>
      <xdr:row>108</xdr:row>
      <xdr:rowOff>85320</xdr:rowOff>
    </xdr:from>
    <xdr:to>
      <xdr:col>5</xdr:col>
      <xdr:colOff>1004040</xdr:colOff>
      <xdr:row>108</xdr:row>
      <xdr:rowOff>86040</xdr:rowOff>
    </xdr:to>
    <xdr:cxnSp>
      <xdr:nvCxnSpPr>
        <xdr:cNvPr id="2040" name="Connecteur droit avec flèche 30"/>
        <xdr:cNvCxnSpPr/>
        <xdr:nvPr/>
      </xdr:nvCxnSpPr>
      <xdr:spPr>
        <a:xfrm>
          <a:off x="5380920" y="23154840"/>
          <a:ext cx="1576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1765080</xdr:colOff>
      <xdr:row>122</xdr:row>
      <xdr:rowOff>85320</xdr:rowOff>
    </xdr:from>
    <xdr:to>
      <xdr:col>6</xdr:col>
      <xdr:colOff>39600</xdr:colOff>
      <xdr:row>122</xdr:row>
      <xdr:rowOff>95400</xdr:rowOff>
    </xdr:to>
    <xdr:cxnSp>
      <xdr:nvCxnSpPr>
        <xdr:cNvPr id="2041" name="Connecteur droit avec flèche 32"/>
        <xdr:cNvCxnSpPr/>
        <xdr:nvPr/>
      </xdr:nvCxnSpPr>
      <xdr:spPr>
        <a:xfrm>
          <a:off x="5877360" y="25821720"/>
          <a:ext cx="11437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1777680</xdr:colOff>
      <xdr:row>122</xdr:row>
      <xdr:rowOff>105120</xdr:rowOff>
    </xdr:from>
    <xdr:to>
      <xdr:col>5</xdr:col>
      <xdr:colOff>965520</xdr:colOff>
      <xdr:row>136</xdr:row>
      <xdr:rowOff>76320</xdr:rowOff>
    </xdr:to>
    <xdr:cxnSp>
      <xdr:nvCxnSpPr>
        <xdr:cNvPr id="2042" name="Connecteur droit avec flèche 33"/>
        <xdr:cNvCxnSpPr/>
        <xdr:nvPr/>
      </xdr:nvCxnSpPr>
      <xdr:spPr>
        <a:xfrm>
          <a:off x="5889960" y="25841520"/>
          <a:ext cx="1028880" cy="263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1587240</xdr:colOff>
      <xdr:row>108</xdr:row>
      <xdr:rowOff>105120</xdr:rowOff>
    </xdr:from>
    <xdr:to>
      <xdr:col>7</xdr:col>
      <xdr:colOff>1027440</xdr:colOff>
      <xdr:row>108</xdr:row>
      <xdr:rowOff>114840</xdr:rowOff>
    </xdr:to>
    <xdr:cxnSp>
      <xdr:nvCxnSpPr>
        <xdr:cNvPr id="2043" name="Connecteur droit avec flèche 36"/>
        <xdr:cNvCxnSpPr/>
        <xdr:nvPr/>
      </xdr:nvCxnSpPr>
      <xdr:spPr>
        <a:xfrm>
          <a:off x="8568360" y="23174640"/>
          <a:ext cx="12816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1014840</xdr:colOff>
      <xdr:row>148</xdr:row>
      <xdr:rowOff>-720</xdr:rowOff>
    </xdr:from>
    <xdr:to>
      <xdr:col>3</xdr:col>
      <xdr:colOff>978120</xdr:colOff>
      <xdr:row>148</xdr:row>
      <xdr:rowOff>104400</xdr:rowOff>
    </xdr:to>
    <xdr:cxnSp>
      <xdr:nvCxnSpPr>
        <xdr:cNvPr id="2044" name="Connecteur droit avec flèche 41"/>
        <xdr:cNvCxnSpPr/>
        <xdr:nvPr/>
      </xdr:nvCxnSpPr>
      <xdr:spPr>
        <a:xfrm flipV="1">
          <a:off x="3070800" y="30688920"/>
          <a:ext cx="991800" cy="1054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3</xdr:col>
      <xdr:colOff>-360</xdr:colOff>
      <xdr:row>148</xdr:row>
      <xdr:rowOff>152280</xdr:rowOff>
    </xdr:from>
    <xdr:to>
      <xdr:col>3</xdr:col>
      <xdr:colOff>978120</xdr:colOff>
      <xdr:row>156</xdr:row>
      <xdr:rowOff>105480</xdr:rowOff>
    </xdr:to>
    <xdr:cxnSp>
      <xdr:nvCxnSpPr>
        <xdr:cNvPr id="2045" name="Connecteur droit avec flèche 42"/>
        <xdr:cNvCxnSpPr/>
        <xdr:nvPr/>
      </xdr:nvCxnSpPr>
      <xdr:spPr>
        <a:xfrm>
          <a:off x="3083760" y="30841920"/>
          <a:ext cx="978840" cy="1477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1268640</xdr:colOff>
      <xdr:row>146</xdr:row>
      <xdr:rowOff>85320</xdr:rowOff>
    </xdr:from>
    <xdr:to>
      <xdr:col>5</xdr:col>
      <xdr:colOff>1004040</xdr:colOff>
      <xdr:row>146</xdr:row>
      <xdr:rowOff>86040</xdr:rowOff>
    </xdr:to>
    <xdr:cxnSp>
      <xdr:nvCxnSpPr>
        <xdr:cNvPr id="2046" name="Connecteur droit avec flèche 43"/>
        <xdr:cNvCxnSpPr/>
        <xdr:nvPr/>
      </xdr:nvCxnSpPr>
      <xdr:spPr>
        <a:xfrm>
          <a:off x="5380920" y="30393720"/>
          <a:ext cx="1576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1765440</xdr:colOff>
      <xdr:row>156</xdr:row>
      <xdr:rowOff>104400</xdr:rowOff>
    </xdr:from>
    <xdr:to>
      <xdr:col>6</xdr:col>
      <xdr:colOff>27360</xdr:colOff>
      <xdr:row>156</xdr:row>
      <xdr:rowOff>123120</xdr:rowOff>
    </xdr:to>
    <xdr:cxnSp>
      <xdr:nvCxnSpPr>
        <xdr:cNvPr id="2047" name="Connecteur droit avec flèche 44"/>
        <xdr:cNvCxnSpPr/>
        <xdr:nvPr/>
      </xdr:nvCxnSpPr>
      <xdr:spPr>
        <a:xfrm flipV="1">
          <a:off x="5877720" y="32317920"/>
          <a:ext cx="1131120" cy="19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0</xdr:col>
      <xdr:colOff>1014840</xdr:colOff>
      <xdr:row>68</xdr:row>
      <xdr:rowOff>114480</xdr:rowOff>
    </xdr:from>
    <xdr:to>
      <xdr:col>1</xdr:col>
      <xdr:colOff>1004400</xdr:colOff>
      <xdr:row>95</xdr:row>
      <xdr:rowOff>47160</xdr:rowOff>
    </xdr:to>
    <xdr:cxnSp>
      <xdr:nvCxnSpPr>
        <xdr:cNvPr id="2048" name="Connecteur droit avec flèche 48"/>
        <xdr:cNvCxnSpPr/>
        <xdr:nvPr/>
      </xdr:nvCxnSpPr>
      <xdr:spPr>
        <a:xfrm flipV="1">
          <a:off x="1014840" y="15563880"/>
          <a:ext cx="1018080" cy="5076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-360</xdr:colOff>
      <xdr:row>95</xdr:row>
      <xdr:rowOff>152640</xdr:rowOff>
    </xdr:from>
    <xdr:to>
      <xdr:col>1</xdr:col>
      <xdr:colOff>965880</xdr:colOff>
      <xdr:row>110</xdr:row>
      <xdr:rowOff>115200</xdr:rowOff>
    </xdr:to>
    <xdr:cxnSp>
      <xdr:nvCxnSpPr>
        <xdr:cNvPr id="2049" name="Connecteur droit avec flèche 49"/>
        <xdr:cNvCxnSpPr/>
        <xdr:nvPr/>
      </xdr:nvCxnSpPr>
      <xdr:spPr>
        <a:xfrm>
          <a:off x="1027800" y="20745720"/>
          <a:ext cx="966600" cy="2820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51120</xdr:colOff>
      <xdr:row>96</xdr:row>
      <xdr:rowOff>-360</xdr:rowOff>
    </xdr:from>
    <xdr:to>
      <xdr:col>2</xdr:col>
      <xdr:colOff>102960</xdr:colOff>
      <xdr:row>148</xdr:row>
      <xdr:rowOff>66600</xdr:rowOff>
    </xdr:to>
    <xdr:cxnSp>
      <xdr:nvCxnSpPr>
        <xdr:cNvPr id="2050" name="Connecteur droit avec flèche 50"/>
        <xdr:cNvCxnSpPr/>
        <xdr:nvPr/>
      </xdr:nvCxnSpPr>
      <xdr:spPr>
        <a:xfrm>
          <a:off x="1079280" y="20783160"/>
          <a:ext cx="1080000" cy="9973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94</xdr:row>
      <xdr:rowOff>114120</xdr:rowOff>
    </xdr:from>
    <xdr:to>
      <xdr:col>8</xdr:col>
      <xdr:colOff>1440</xdr:colOff>
      <xdr:row>94</xdr:row>
      <xdr:rowOff>114840</xdr:rowOff>
    </xdr:to>
    <xdr:cxnSp>
      <xdr:nvCxnSpPr>
        <xdr:cNvPr id="2051" name="Connecteur droit avec flèche 51"/>
        <xdr:cNvCxnSpPr/>
        <xdr:nvPr/>
      </xdr:nvCxnSpPr>
      <xdr:spPr>
        <a:xfrm>
          <a:off x="8822160" y="20516760"/>
          <a:ext cx="1029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1587240</xdr:colOff>
      <xdr:row>66</xdr:row>
      <xdr:rowOff>105120</xdr:rowOff>
    </xdr:from>
    <xdr:to>
      <xdr:col>7</xdr:col>
      <xdr:colOff>1027440</xdr:colOff>
      <xdr:row>66</xdr:row>
      <xdr:rowOff>114840</xdr:rowOff>
    </xdr:to>
    <xdr:cxnSp>
      <xdr:nvCxnSpPr>
        <xdr:cNvPr id="2052" name="Connecteur droit avec flèche 54"/>
        <xdr:cNvCxnSpPr/>
        <xdr:nvPr/>
      </xdr:nvCxnSpPr>
      <xdr:spPr>
        <a:xfrm>
          <a:off x="8568360" y="15173640"/>
          <a:ext cx="12816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1587240</xdr:colOff>
      <xdr:row>108</xdr:row>
      <xdr:rowOff>105120</xdr:rowOff>
    </xdr:from>
    <xdr:to>
      <xdr:col>7</xdr:col>
      <xdr:colOff>1027440</xdr:colOff>
      <xdr:row>108</xdr:row>
      <xdr:rowOff>114840</xdr:rowOff>
    </xdr:to>
    <xdr:cxnSp>
      <xdr:nvCxnSpPr>
        <xdr:cNvPr id="2053" name="Connecteur droit avec flèche 57"/>
        <xdr:cNvCxnSpPr/>
        <xdr:nvPr/>
      </xdr:nvCxnSpPr>
      <xdr:spPr>
        <a:xfrm>
          <a:off x="8568360" y="23174640"/>
          <a:ext cx="128160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94</xdr:row>
      <xdr:rowOff>114120</xdr:rowOff>
    </xdr:from>
    <xdr:to>
      <xdr:col>8</xdr:col>
      <xdr:colOff>1440</xdr:colOff>
      <xdr:row>94</xdr:row>
      <xdr:rowOff>114840</xdr:rowOff>
    </xdr:to>
    <xdr:cxnSp>
      <xdr:nvCxnSpPr>
        <xdr:cNvPr id="2054" name="Connecteur droit avec flèche 59"/>
        <xdr:cNvCxnSpPr/>
        <xdr:nvPr/>
      </xdr:nvCxnSpPr>
      <xdr:spPr>
        <a:xfrm>
          <a:off x="8822160" y="20516760"/>
          <a:ext cx="1029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-360</xdr:colOff>
      <xdr:row>96</xdr:row>
      <xdr:rowOff>0</xdr:rowOff>
    </xdr:from>
    <xdr:to>
      <xdr:col>1</xdr:col>
      <xdr:colOff>965880</xdr:colOff>
      <xdr:row>169</xdr:row>
      <xdr:rowOff>115200</xdr:rowOff>
    </xdr:to>
    <xdr:cxnSp>
      <xdr:nvCxnSpPr>
        <xdr:cNvPr id="2055" name="Connecteur droit avec flèche 86"/>
        <xdr:cNvCxnSpPr/>
        <xdr:nvPr/>
      </xdr:nvCxnSpPr>
      <xdr:spPr>
        <a:xfrm>
          <a:off x="1027800" y="20783520"/>
          <a:ext cx="966600" cy="140220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4</xdr:col>
      <xdr:colOff>1268640</xdr:colOff>
      <xdr:row>169</xdr:row>
      <xdr:rowOff>85320</xdr:rowOff>
    </xdr:from>
    <xdr:to>
      <xdr:col>5</xdr:col>
      <xdr:colOff>1004040</xdr:colOff>
      <xdr:row>169</xdr:row>
      <xdr:rowOff>86040</xdr:rowOff>
    </xdr:to>
    <xdr:cxnSp>
      <xdr:nvCxnSpPr>
        <xdr:cNvPr id="2056" name="Connecteur droit avec flèche 87"/>
        <xdr:cNvCxnSpPr/>
        <xdr:nvPr/>
      </xdr:nvCxnSpPr>
      <xdr:spPr>
        <a:xfrm>
          <a:off x="5380920" y="34775280"/>
          <a:ext cx="15764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1587240</xdr:colOff>
      <xdr:row>169</xdr:row>
      <xdr:rowOff>104760</xdr:rowOff>
    </xdr:from>
    <xdr:to>
      <xdr:col>7</xdr:col>
      <xdr:colOff>1027440</xdr:colOff>
      <xdr:row>169</xdr:row>
      <xdr:rowOff>114840</xdr:rowOff>
    </xdr:to>
    <xdr:cxnSp>
      <xdr:nvCxnSpPr>
        <xdr:cNvPr id="2057" name="Connecteur droit avec flèche 88"/>
        <xdr:cNvCxnSpPr/>
        <xdr:nvPr/>
      </xdr:nvCxnSpPr>
      <xdr:spPr>
        <a:xfrm>
          <a:off x="8568360" y="34794720"/>
          <a:ext cx="12816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1587240</xdr:colOff>
      <xdr:row>169</xdr:row>
      <xdr:rowOff>104760</xdr:rowOff>
    </xdr:from>
    <xdr:to>
      <xdr:col>7</xdr:col>
      <xdr:colOff>1027440</xdr:colOff>
      <xdr:row>169</xdr:row>
      <xdr:rowOff>114840</xdr:rowOff>
    </xdr:to>
    <xdr:cxnSp>
      <xdr:nvCxnSpPr>
        <xdr:cNvPr id="2058" name="Connecteur droit avec flèche 90"/>
        <xdr:cNvCxnSpPr/>
        <xdr:nvPr/>
      </xdr:nvCxnSpPr>
      <xdr:spPr>
        <a:xfrm>
          <a:off x="8568360" y="34794720"/>
          <a:ext cx="12816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875520</xdr:colOff>
      <xdr:row>169</xdr:row>
      <xdr:rowOff>104760</xdr:rowOff>
    </xdr:from>
    <xdr:to>
      <xdr:col>4</xdr:col>
      <xdr:colOff>360</xdr:colOff>
      <xdr:row>169</xdr:row>
      <xdr:rowOff>114840</xdr:rowOff>
    </xdr:to>
    <xdr:cxnSp>
      <xdr:nvCxnSpPr>
        <xdr:cNvPr id="2059" name="Connecteur droit avec flèche 91"/>
        <xdr:cNvCxnSpPr/>
        <xdr:nvPr/>
      </xdr:nvCxnSpPr>
      <xdr:spPr>
        <a:xfrm>
          <a:off x="2931480" y="34794720"/>
          <a:ext cx="11815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5</xdr:col>
      <xdr:colOff>-360</xdr:colOff>
      <xdr:row>158</xdr:row>
      <xdr:rowOff>-360</xdr:rowOff>
    </xdr:from>
    <xdr:to>
      <xdr:col>5</xdr:col>
      <xdr:colOff>1004040</xdr:colOff>
      <xdr:row>166</xdr:row>
      <xdr:rowOff>123480</xdr:rowOff>
    </xdr:to>
    <xdr:cxnSp>
      <xdr:nvCxnSpPr>
        <xdr:cNvPr id="2060" name="Connecteur droit avec flèche 107"/>
        <xdr:cNvCxnSpPr/>
        <xdr:nvPr/>
      </xdr:nvCxnSpPr>
      <xdr:spPr>
        <a:xfrm>
          <a:off x="5952600" y="32594040"/>
          <a:ext cx="1004760" cy="1648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136</xdr:row>
      <xdr:rowOff>114120</xdr:rowOff>
    </xdr:from>
    <xdr:to>
      <xdr:col>8</xdr:col>
      <xdr:colOff>1440</xdr:colOff>
      <xdr:row>136</xdr:row>
      <xdr:rowOff>114840</xdr:rowOff>
    </xdr:to>
    <xdr:cxnSp>
      <xdr:nvCxnSpPr>
        <xdr:cNvPr id="2061" name="Connecteur droit avec flèche 108"/>
        <xdr:cNvCxnSpPr/>
        <xdr:nvPr/>
      </xdr:nvCxnSpPr>
      <xdr:spPr>
        <a:xfrm>
          <a:off x="8822160" y="28517760"/>
          <a:ext cx="1029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136</xdr:row>
      <xdr:rowOff>114120</xdr:rowOff>
    </xdr:from>
    <xdr:to>
      <xdr:col>8</xdr:col>
      <xdr:colOff>1440</xdr:colOff>
      <xdr:row>136</xdr:row>
      <xdr:rowOff>114840</xdr:rowOff>
    </xdr:to>
    <xdr:cxnSp>
      <xdr:nvCxnSpPr>
        <xdr:cNvPr id="2062" name="Connecteur droit avec flèche 110"/>
        <xdr:cNvCxnSpPr/>
        <xdr:nvPr/>
      </xdr:nvCxnSpPr>
      <xdr:spPr>
        <a:xfrm>
          <a:off x="8822160" y="28517760"/>
          <a:ext cx="1029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7</xdr:col>
      <xdr:colOff>0</xdr:colOff>
      <xdr:row>136</xdr:row>
      <xdr:rowOff>114120</xdr:rowOff>
    </xdr:from>
    <xdr:to>
      <xdr:col>8</xdr:col>
      <xdr:colOff>1440</xdr:colOff>
      <xdr:row>136</xdr:row>
      <xdr:rowOff>114840</xdr:rowOff>
    </xdr:to>
    <xdr:cxnSp>
      <xdr:nvCxnSpPr>
        <xdr:cNvPr id="2063" name="Connecteur droit avec flèche 111"/>
        <xdr:cNvCxnSpPr/>
        <xdr:nvPr/>
      </xdr:nvCxnSpPr>
      <xdr:spPr>
        <a:xfrm>
          <a:off x="8822160" y="28517760"/>
          <a:ext cx="1029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735840</xdr:colOff>
      <xdr:row>24</xdr:row>
      <xdr:rowOff>105120</xdr:rowOff>
    </xdr:from>
    <xdr:to>
      <xdr:col>10</xdr:col>
      <xdr:colOff>280080</xdr:colOff>
      <xdr:row>24</xdr:row>
      <xdr:rowOff>114840</xdr:rowOff>
    </xdr:to>
    <xdr:cxnSp>
      <xdr:nvCxnSpPr>
        <xdr:cNvPr id="2064" name="Connecteur droit avec flèche 646"/>
        <xdr:cNvCxnSpPr/>
        <xdr:nvPr/>
      </xdr:nvCxnSpPr>
      <xdr:spPr>
        <a:xfrm>
          <a:off x="10585800" y="7172640"/>
          <a:ext cx="160092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20</xdr:row>
      <xdr:rowOff>123120</xdr:rowOff>
    </xdr:from>
    <xdr:to>
      <xdr:col>10</xdr:col>
      <xdr:colOff>165600</xdr:colOff>
      <xdr:row>21</xdr:row>
      <xdr:rowOff>104400</xdr:rowOff>
    </xdr:to>
    <xdr:cxnSp>
      <xdr:nvCxnSpPr>
        <xdr:cNvPr id="2065" name="Connecteur droit avec flèche 647"/>
        <xdr:cNvCxnSpPr/>
        <xdr:nvPr/>
      </xdr:nvCxnSpPr>
      <xdr:spPr>
        <a:xfrm flipV="1">
          <a:off x="10789560" y="6428520"/>
          <a:ext cx="12826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21</xdr:row>
      <xdr:rowOff>123120</xdr:rowOff>
    </xdr:from>
    <xdr:to>
      <xdr:col>10</xdr:col>
      <xdr:colOff>153720</xdr:colOff>
      <xdr:row>22</xdr:row>
      <xdr:rowOff>123480</xdr:rowOff>
    </xdr:to>
    <xdr:cxnSp>
      <xdr:nvCxnSpPr>
        <xdr:cNvPr id="2066" name="Connecteur droit avec flèche 649"/>
        <xdr:cNvCxnSpPr/>
        <xdr:nvPr/>
      </xdr:nvCxnSpPr>
      <xdr:spPr>
        <a:xfrm>
          <a:off x="10814400" y="661932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18</xdr:row>
      <xdr:rowOff>104760</xdr:rowOff>
    </xdr:from>
    <xdr:to>
      <xdr:col>12</xdr:col>
      <xdr:colOff>230400</xdr:colOff>
      <xdr:row>20</xdr:row>
      <xdr:rowOff>85680</xdr:rowOff>
    </xdr:to>
    <xdr:cxnSp>
      <xdr:nvCxnSpPr>
        <xdr:cNvPr id="2067" name="Connecteur droit avec flèche 652"/>
        <xdr:cNvCxnSpPr/>
        <xdr:nvPr/>
      </xdr:nvCxnSpPr>
      <xdr:spPr>
        <a:xfrm flipV="1">
          <a:off x="12794760" y="6029280"/>
          <a:ext cx="139824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20</xdr:row>
      <xdr:rowOff>123120</xdr:rowOff>
    </xdr:from>
    <xdr:to>
      <xdr:col>12</xdr:col>
      <xdr:colOff>230400</xdr:colOff>
      <xdr:row>20</xdr:row>
      <xdr:rowOff>123840</xdr:rowOff>
    </xdr:to>
    <xdr:cxnSp>
      <xdr:nvCxnSpPr>
        <xdr:cNvPr id="2068" name="Connecteur droit avec flèche 654"/>
        <xdr:cNvCxnSpPr/>
        <xdr:nvPr/>
      </xdr:nvCxnSpPr>
      <xdr:spPr>
        <a:xfrm flipV="1">
          <a:off x="12743640" y="642852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24</xdr:row>
      <xdr:rowOff>123120</xdr:rowOff>
    </xdr:from>
    <xdr:to>
      <xdr:col>14</xdr:col>
      <xdr:colOff>90000</xdr:colOff>
      <xdr:row>24</xdr:row>
      <xdr:rowOff>123840</xdr:rowOff>
    </xdr:to>
    <xdr:cxnSp>
      <xdr:nvCxnSpPr>
        <xdr:cNvPr id="2069" name="Connecteur droit avec flèche 659"/>
        <xdr:cNvCxnSpPr/>
        <xdr:nvPr/>
      </xdr:nvCxnSpPr>
      <xdr:spPr>
        <a:xfrm>
          <a:off x="12794760" y="719064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22</xdr:row>
      <xdr:rowOff>142560</xdr:rowOff>
    </xdr:from>
    <xdr:to>
      <xdr:col>14</xdr:col>
      <xdr:colOff>267840</xdr:colOff>
      <xdr:row>23</xdr:row>
      <xdr:rowOff>123120</xdr:rowOff>
    </xdr:to>
    <xdr:cxnSp>
      <xdr:nvCxnSpPr>
        <xdr:cNvPr id="2070" name="Connecteur droit avec flèche 662"/>
        <xdr:cNvCxnSpPr/>
        <xdr:nvPr/>
      </xdr:nvCxnSpPr>
      <xdr:spPr>
        <a:xfrm>
          <a:off x="12731400" y="682920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22</xdr:row>
      <xdr:rowOff>123120</xdr:rowOff>
    </xdr:from>
    <xdr:to>
      <xdr:col>14</xdr:col>
      <xdr:colOff>128160</xdr:colOff>
      <xdr:row>22</xdr:row>
      <xdr:rowOff>123840</xdr:rowOff>
    </xdr:to>
    <xdr:cxnSp>
      <xdr:nvCxnSpPr>
        <xdr:cNvPr id="2071" name="Connecteur droit avec flèche 675"/>
        <xdr:cNvCxnSpPr/>
        <xdr:nvPr/>
      </xdr:nvCxnSpPr>
      <xdr:spPr>
        <a:xfrm>
          <a:off x="12731400" y="680976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20</xdr:row>
      <xdr:rowOff>104400</xdr:rowOff>
    </xdr:from>
    <xdr:to>
      <xdr:col>14</xdr:col>
      <xdr:colOff>141120</xdr:colOff>
      <xdr:row>20</xdr:row>
      <xdr:rowOff>105120</xdr:rowOff>
    </xdr:to>
    <xdr:cxnSp>
      <xdr:nvCxnSpPr>
        <xdr:cNvPr id="2072" name="Connecteur droit avec flèche 678"/>
        <xdr:cNvCxnSpPr/>
        <xdr:nvPr/>
      </xdr:nvCxnSpPr>
      <xdr:spPr>
        <a:xfrm flipV="1">
          <a:off x="14711400" y="6409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20</xdr:row>
      <xdr:rowOff>104760</xdr:rowOff>
    </xdr:from>
    <xdr:to>
      <xdr:col>14</xdr:col>
      <xdr:colOff>318960</xdr:colOff>
      <xdr:row>21</xdr:row>
      <xdr:rowOff>123480</xdr:rowOff>
    </xdr:to>
    <xdr:cxnSp>
      <xdr:nvCxnSpPr>
        <xdr:cNvPr id="2073" name="Connecteur droit avec flèche 679"/>
        <xdr:cNvCxnSpPr/>
        <xdr:nvPr/>
      </xdr:nvCxnSpPr>
      <xdr:spPr>
        <a:xfrm>
          <a:off x="14698440" y="6410160"/>
          <a:ext cx="163944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18</xdr:row>
      <xdr:rowOff>104400</xdr:rowOff>
    </xdr:from>
    <xdr:to>
      <xdr:col>14</xdr:col>
      <xdr:colOff>141120</xdr:colOff>
      <xdr:row>18</xdr:row>
      <xdr:rowOff>105120</xdr:rowOff>
    </xdr:to>
    <xdr:cxnSp>
      <xdr:nvCxnSpPr>
        <xdr:cNvPr id="2074" name="Connecteur droit avec flèche 682"/>
        <xdr:cNvCxnSpPr/>
        <xdr:nvPr/>
      </xdr:nvCxnSpPr>
      <xdr:spPr>
        <a:xfrm flipV="1">
          <a:off x="14711400" y="6028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18</xdr:row>
      <xdr:rowOff>105120</xdr:rowOff>
    </xdr:from>
    <xdr:to>
      <xdr:col>14</xdr:col>
      <xdr:colOff>318960</xdr:colOff>
      <xdr:row>19</xdr:row>
      <xdr:rowOff>143280</xdr:rowOff>
    </xdr:to>
    <xdr:cxnSp>
      <xdr:nvCxnSpPr>
        <xdr:cNvPr id="2075" name="Connecteur droit avec flèche 683"/>
        <xdr:cNvCxnSpPr/>
        <xdr:nvPr/>
      </xdr:nvCxnSpPr>
      <xdr:spPr>
        <a:xfrm>
          <a:off x="14698440" y="602964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14</xdr:row>
      <xdr:rowOff>123480</xdr:rowOff>
    </xdr:from>
    <xdr:to>
      <xdr:col>10</xdr:col>
      <xdr:colOff>165600</xdr:colOff>
      <xdr:row>15</xdr:row>
      <xdr:rowOff>114480</xdr:rowOff>
    </xdr:to>
    <xdr:cxnSp>
      <xdr:nvCxnSpPr>
        <xdr:cNvPr id="2076" name="Connecteur droit avec flèche 684"/>
        <xdr:cNvCxnSpPr/>
        <xdr:nvPr/>
      </xdr:nvCxnSpPr>
      <xdr:spPr>
        <a:xfrm flipV="1">
          <a:off x="10789560" y="5285880"/>
          <a:ext cx="1282680" cy="18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15</xdr:row>
      <xdr:rowOff>123120</xdr:rowOff>
    </xdr:from>
    <xdr:to>
      <xdr:col>10</xdr:col>
      <xdr:colOff>153720</xdr:colOff>
      <xdr:row>16</xdr:row>
      <xdr:rowOff>123480</xdr:rowOff>
    </xdr:to>
    <xdr:cxnSp>
      <xdr:nvCxnSpPr>
        <xdr:cNvPr id="2077" name="Connecteur droit avec flèche 685"/>
        <xdr:cNvCxnSpPr/>
        <xdr:nvPr/>
      </xdr:nvCxnSpPr>
      <xdr:spPr>
        <a:xfrm>
          <a:off x="10814400" y="547632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12</xdr:row>
      <xdr:rowOff>114120</xdr:rowOff>
    </xdr:from>
    <xdr:to>
      <xdr:col>12</xdr:col>
      <xdr:colOff>230400</xdr:colOff>
      <xdr:row>14</xdr:row>
      <xdr:rowOff>75600</xdr:rowOff>
    </xdr:to>
    <xdr:cxnSp>
      <xdr:nvCxnSpPr>
        <xdr:cNvPr id="2078" name="Connecteur droit avec flèche 686"/>
        <xdr:cNvCxnSpPr/>
        <xdr:nvPr/>
      </xdr:nvCxnSpPr>
      <xdr:spPr>
        <a:xfrm flipV="1">
          <a:off x="12794760" y="489564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14</xdr:row>
      <xdr:rowOff>123120</xdr:rowOff>
    </xdr:from>
    <xdr:to>
      <xdr:col>12</xdr:col>
      <xdr:colOff>230400</xdr:colOff>
      <xdr:row>14</xdr:row>
      <xdr:rowOff>123840</xdr:rowOff>
    </xdr:to>
    <xdr:cxnSp>
      <xdr:nvCxnSpPr>
        <xdr:cNvPr id="2079" name="Connecteur droit avec flèche 687"/>
        <xdr:cNvCxnSpPr/>
        <xdr:nvPr/>
      </xdr:nvCxnSpPr>
      <xdr:spPr>
        <a:xfrm flipV="1">
          <a:off x="12743640" y="528552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16</xdr:row>
      <xdr:rowOff>142560</xdr:rowOff>
    </xdr:from>
    <xdr:to>
      <xdr:col>14</xdr:col>
      <xdr:colOff>267840</xdr:colOff>
      <xdr:row>17</xdr:row>
      <xdr:rowOff>123120</xdr:rowOff>
    </xdr:to>
    <xdr:cxnSp>
      <xdr:nvCxnSpPr>
        <xdr:cNvPr id="2080" name="Connecteur droit avec flèche 688"/>
        <xdr:cNvCxnSpPr/>
        <xdr:nvPr/>
      </xdr:nvCxnSpPr>
      <xdr:spPr>
        <a:xfrm>
          <a:off x="12731400" y="568620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16</xdr:row>
      <xdr:rowOff>123120</xdr:rowOff>
    </xdr:from>
    <xdr:to>
      <xdr:col>14</xdr:col>
      <xdr:colOff>128160</xdr:colOff>
      <xdr:row>16</xdr:row>
      <xdr:rowOff>123840</xdr:rowOff>
    </xdr:to>
    <xdr:cxnSp>
      <xdr:nvCxnSpPr>
        <xdr:cNvPr id="2081" name="Connecteur droit avec flèche 689"/>
        <xdr:cNvCxnSpPr/>
        <xdr:nvPr/>
      </xdr:nvCxnSpPr>
      <xdr:spPr>
        <a:xfrm>
          <a:off x="12731400" y="566676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14</xdr:row>
      <xdr:rowOff>104400</xdr:rowOff>
    </xdr:from>
    <xdr:to>
      <xdr:col>14</xdr:col>
      <xdr:colOff>141120</xdr:colOff>
      <xdr:row>14</xdr:row>
      <xdr:rowOff>105120</xdr:rowOff>
    </xdr:to>
    <xdr:cxnSp>
      <xdr:nvCxnSpPr>
        <xdr:cNvPr id="2082" name="Connecteur droit avec flèche 690"/>
        <xdr:cNvCxnSpPr/>
        <xdr:nvPr/>
      </xdr:nvCxnSpPr>
      <xdr:spPr>
        <a:xfrm flipV="1">
          <a:off x="14711400" y="5266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14</xdr:row>
      <xdr:rowOff>105120</xdr:rowOff>
    </xdr:from>
    <xdr:to>
      <xdr:col>14</xdr:col>
      <xdr:colOff>318960</xdr:colOff>
      <xdr:row>15</xdr:row>
      <xdr:rowOff>142920</xdr:rowOff>
    </xdr:to>
    <xdr:cxnSp>
      <xdr:nvCxnSpPr>
        <xdr:cNvPr id="2083" name="Connecteur droit avec flèche 691"/>
        <xdr:cNvCxnSpPr/>
        <xdr:nvPr/>
      </xdr:nvCxnSpPr>
      <xdr:spPr>
        <a:xfrm>
          <a:off x="14698440" y="526752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12</xdr:row>
      <xdr:rowOff>113760</xdr:rowOff>
    </xdr:from>
    <xdr:to>
      <xdr:col>14</xdr:col>
      <xdr:colOff>141120</xdr:colOff>
      <xdr:row>12</xdr:row>
      <xdr:rowOff>114480</xdr:rowOff>
    </xdr:to>
    <xdr:cxnSp>
      <xdr:nvCxnSpPr>
        <xdr:cNvPr id="2084" name="Connecteur droit avec flèche 692"/>
        <xdr:cNvCxnSpPr/>
        <xdr:nvPr/>
      </xdr:nvCxnSpPr>
      <xdr:spPr>
        <a:xfrm flipV="1">
          <a:off x="14711400" y="48952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12</xdr:row>
      <xdr:rowOff>114480</xdr:rowOff>
    </xdr:from>
    <xdr:to>
      <xdr:col>14</xdr:col>
      <xdr:colOff>318960</xdr:colOff>
      <xdr:row>13</xdr:row>
      <xdr:rowOff>123840</xdr:rowOff>
    </xdr:to>
    <xdr:cxnSp>
      <xdr:nvCxnSpPr>
        <xdr:cNvPr id="2085" name="Connecteur droit avec flèche 693"/>
        <xdr:cNvCxnSpPr/>
        <xdr:nvPr/>
      </xdr:nvCxnSpPr>
      <xdr:spPr>
        <a:xfrm>
          <a:off x="14698440" y="489600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15</xdr:row>
      <xdr:rowOff>122760</xdr:rowOff>
    </xdr:from>
    <xdr:to>
      <xdr:col>8</xdr:col>
      <xdr:colOff>280800</xdr:colOff>
      <xdr:row>24</xdr:row>
      <xdr:rowOff>85320</xdr:rowOff>
    </xdr:to>
    <xdr:cxnSp>
      <xdr:nvCxnSpPr>
        <xdr:cNvPr id="2086" name="Connecteur droit avec flèche 694"/>
        <xdr:cNvCxnSpPr/>
        <xdr:nvPr/>
      </xdr:nvCxnSpPr>
      <xdr:spPr>
        <a:xfrm flipV="1">
          <a:off x="8746560" y="5475960"/>
          <a:ext cx="1384560" cy="1677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21</xdr:row>
      <xdr:rowOff>94320</xdr:rowOff>
    </xdr:from>
    <xdr:to>
      <xdr:col>8</xdr:col>
      <xdr:colOff>77760</xdr:colOff>
      <xdr:row>24</xdr:row>
      <xdr:rowOff>85320</xdr:rowOff>
    </xdr:to>
    <xdr:cxnSp>
      <xdr:nvCxnSpPr>
        <xdr:cNvPr id="2087" name="Connecteur droit avec flèche 699"/>
        <xdr:cNvCxnSpPr/>
        <xdr:nvPr/>
      </xdr:nvCxnSpPr>
      <xdr:spPr>
        <a:xfrm flipV="1">
          <a:off x="8746560" y="6590520"/>
          <a:ext cx="1181520" cy="562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735840</xdr:colOff>
      <xdr:row>38</xdr:row>
      <xdr:rowOff>104760</xdr:rowOff>
    </xdr:from>
    <xdr:to>
      <xdr:col>10</xdr:col>
      <xdr:colOff>280080</xdr:colOff>
      <xdr:row>38</xdr:row>
      <xdr:rowOff>114840</xdr:rowOff>
    </xdr:to>
    <xdr:cxnSp>
      <xdr:nvCxnSpPr>
        <xdr:cNvPr id="2088" name="Connecteur droit avec flèche 701"/>
        <xdr:cNvCxnSpPr/>
        <xdr:nvPr/>
      </xdr:nvCxnSpPr>
      <xdr:spPr>
        <a:xfrm>
          <a:off x="10585800" y="9839160"/>
          <a:ext cx="1600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34</xdr:row>
      <xdr:rowOff>122760</xdr:rowOff>
    </xdr:from>
    <xdr:to>
      <xdr:col>10</xdr:col>
      <xdr:colOff>165600</xdr:colOff>
      <xdr:row>35</xdr:row>
      <xdr:rowOff>104400</xdr:rowOff>
    </xdr:to>
    <xdr:cxnSp>
      <xdr:nvCxnSpPr>
        <xdr:cNvPr id="2089" name="Connecteur droit avec flèche 702"/>
        <xdr:cNvCxnSpPr/>
        <xdr:nvPr/>
      </xdr:nvCxnSpPr>
      <xdr:spPr>
        <a:xfrm flipV="1">
          <a:off x="10789560" y="9095400"/>
          <a:ext cx="12826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35</xdr:row>
      <xdr:rowOff>123120</xdr:rowOff>
    </xdr:from>
    <xdr:to>
      <xdr:col>10</xdr:col>
      <xdr:colOff>153720</xdr:colOff>
      <xdr:row>36</xdr:row>
      <xdr:rowOff>123480</xdr:rowOff>
    </xdr:to>
    <xdr:cxnSp>
      <xdr:nvCxnSpPr>
        <xdr:cNvPr id="2090" name="Connecteur droit avec flèche 703"/>
        <xdr:cNvCxnSpPr/>
        <xdr:nvPr/>
      </xdr:nvCxnSpPr>
      <xdr:spPr>
        <a:xfrm>
          <a:off x="10814400" y="928620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32</xdr:row>
      <xdr:rowOff>104760</xdr:rowOff>
    </xdr:from>
    <xdr:to>
      <xdr:col>12</xdr:col>
      <xdr:colOff>230400</xdr:colOff>
      <xdr:row>34</xdr:row>
      <xdr:rowOff>85320</xdr:rowOff>
    </xdr:to>
    <xdr:cxnSp>
      <xdr:nvCxnSpPr>
        <xdr:cNvPr id="2091" name="Connecteur droit avec flèche 704"/>
        <xdr:cNvCxnSpPr/>
        <xdr:nvPr/>
      </xdr:nvCxnSpPr>
      <xdr:spPr>
        <a:xfrm flipV="1">
          <a:off x="12794760" y="8696160"/>
          <a:ext cx="139824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34</xdr:row>
      <xdr:rowOff>122760</xdr:rowOff>
    </xdr:from>
    <xdr:to>
      <xdr:col>12</xdr:col>
      <xdr:colOff>230400</xdr:colOff>
      <xdr:row>34</xdr:row>
      <xdr:rowOff>123480</xdr:rowOff>
    </xdr:to>
    <xdr:cxnSp>
      <xdr:nvCxnSpPr>
        <xdr:cNvPr id="2092" name="Connecteur droit avec flèche 705"/>
        <xdr:cNvCxnSpPr/>
        <xdr:nvPr/>
      </xdr:nvCxnSpPr>
      <xdr:spPr>
        <a:xfrm flipV="1">
          <a:off x="12743640" y="909540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38</xdr:row>
      <xdr:rowOff>123480</xdr:rowOff>
    </xdr:from>
    <xdr:to>
      <xdr:col>14</xdr:col>
      <xdr:colOff>90000</xdr:colOff>
      <xdr:row>38</xdr:row>
      <xdr:rowOff>124200</xdr:rowOff>
    </xdr:to>
    <xdr:cxnSp>
      <xdr:nvCxnSpPr>
        <xdr:cNvPr id="2093" name="Connecteur droit avec flèche 706"/>
        <xdr:cNvCxnSpPr/>
        <xdr:nvPr/>
      </xdr:nvCxnSpPr>
      <xdr:spPr>
        <a:xfrm>
          <a:off x="12794760" y="985788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36</xdr:row>
      <xdr:rowOff>142560</xdr:rowOff>
    </xdr:from>
    <xdr:to>
      <xdr:col>14</xdr:col>
      <xdr:colOff>267840</xdr:colOff>
      <xdr:row>37</xdr:row>
      <xdr:rowOff>123120</xdr:rowOff>
    </xdr:to>
    <xdr:cxnSp>
      <xdr:nvCxnSpPr>
        <xdr:cNvPr id="2094" name="Connecteur droit avec flèche 707"/>
        <xdr:cNvCxnSpPr/>
        <xdr:nvPr/>
      </xdr:nvCxnSpPr>
      <xdr:spPr>
        <a:xfrm>
          <a:off x="12731400" y="949608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36</xdr:row>
      <xdr:rowOff>123120</xdr:rowOff>
    </xdr:from>
    <xdr:to>
      <xdr:col>14</xdr:col>
      <xdr:colOff>128160</xdr:colOff>
      <xdr:row>36</xdr:row>
      <xdr:rowOff>123840</xdr:rowOff>
    </xdr:to>
    <xdr:cxnSp>
      <xdr:nvCxnSpPr>
        <xdr:cNvPr id="2095" name="Connecteur droit avec flèche 708"/>
        <xdr:cNvCxnSpPr/>
        <xdr:nvPr/>
      </xdr:nvCxnSpPr>
      <xdr:spPr>
        <a:xfrm>
          <a:off x="12731400" y="947664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34</xdr:row>
      <xdr:rowOff>104040</xdr:rowOff>
    </xdr:from>
    <xdr:to>
      <xdr:col>14</xdr:col>
      <xdr:colOff>141120</xdr:colOff>
      <xdr:row>34</xdr:row>
      <xdr:rowOff>104760</xdr:rowOff>
    </xdr:to>
    <xdr:cxnSp>
      <xdr:nvCxnSpPr>
        <xdr:cNvPr id="2096" name="Connecteur droit avec flèche 709"/>
        <xdr:cNvCxnSpPr/>
        <xdr:nvPr/>
      </xdr:nvCxnSpPr>
      <xdr:spPr>
        <a:xfrm flipV="1">
          <a:off x="14711400" y="9076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34</xdr:row>
      <xdr:rowOff>104400</xdr:rowOff>
    </xdr:from>
    <xdr:to>
      <xdr:col>14</xdr:col>
      <xdr:colOff>318960</xdr:colOff>
      <xdr:row>35</xdr:row>
      <xdr:rowOff>123480</xdr:rowOff>
    </xdr:to>
    <xdr:cxnSp>
      <xdr:nvCxnSpPr>
        <xdr:cNvPr id="2097" name="Connecteur droit avec flèche 710"/>
        <xdr:cNvCxnSpPr/>
        <xdr:nvPr/>
      </xdr:nvCxnSpPr>
      <xdr:spPr>
        <a:xfrm>
          <a:off x="14698440" y="9077040"/>
          <a:ext cx="163944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32</xdr:row>
      <xdr:rowOff>104400</xdr:rowOff>
    </xdr:from>
    <xdr:to>
      <xdr:col>14</xdr:col>
      <xdr:colOff>141120</xdr:colOff>
      <xdr:row>32</xdr:row>
      <xdr:rowOff>105120</xdr:rowOff>
    </xdr:to>
    <xdr:cxnSp>
      <xdr:nvCxnSpPr>
        <xdr:cNvPr id="2098" name="Connecteur droit avec flèche 711"/>
        <xdr:cNvCxnSpPr/>
        <xdr:nvPr/>
      </xdr:nvCxnSpPr>
      <xdr:spPr>
        <a:xfrm flipV="1">
          <a:off x="14711400" y="8695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32</xdr:row>
      <xdr:rowOff>105120</xdr:rowOff>
    </xdr:from>
    <xdr:to>
      <xdr:col>14</xdr:col>
      <xdr:colOff>318960</xdr:colOff>
      <xdr:row>33</xdr:row>
      <xdr:rowOff>142920</xdr:rowOff>
    </xdr:to>
    <xdr:cxnSp>
      <xdr:nvCxnSpPr>
        <xdr:cNvPr id="2099" name="Connecteur droit avec flèche 712"/>
        <xdr:cNvCxnSpPr/>
        <xdr:nvPr/>
      </xdr:nvCxnSpPr>
      <xdr:spPr>
        <a:xfrm>
          <a:off x="14698440" y="869652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28</xdr:row>
      <xdr:rowOff>123120</xdr:rowOff>
    </xdr:from>
    <xdr:to>
      <xdr:col>10</xdr:col>
      <xdr:colOff>165600</xdr:colOff>
      <xdr:row>29</xdr:row>
      <xdr:rowOff>114480</xdr:rowOff>
    </xdr:to>
    <xdr:cxnSp>
      <xdr:nvCxnSpPr>
        <xdr:cNvPr id="2100" name="Connecteur droit avec flèche 713"/>
        <xdr:cNvCxnSpPr/>
        <xdr:nvPr/>
      </xdr:nvCxnSpPr>
      <xdr:spPr>
        <a:xfrm flipV="1">
          <a:off x="10789560" y="7952760"/>
          <a:ext cx="1282680" cy="18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29</xdr:row>
      <xdr:rowOff>123120</xdr:rowOff>
    </xdr:from>
    <xdr:to>
      <xdr:col>10</xdr:col>
      <xdr:colOff>153720</xdr:colOff>
      <xdr:row>30</xdr:row>
      <xdr:rowOff>123480</xdr:rowOff>
    </xdr:to>
    <xdr:cxnSp>
      <xdr:nvCxnSpPr>
        <xdr:cNvPr id="2101" name="Connecteur droit avec flèche 714"/>
        <xdr:cNvCxnSpPr/>
        <xdr:nvPr/>
      </xdr:nvCxnSpPr>
      <xdr:spPr>
        <a:xfrm>
          <a:off x="10814400" y="814320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26</xdr:row>
      <xdr:rowOff>114480</xdr:rowOff>
    </xdr:from>
    <xdr:to>
      <xdr:col>12</xdr:col>
      <xdr:colOff>230400</xdr:colOff>
      <xdr:row>28</xdr:row>
      <xdr:rowOff>75600</xdr:rowOff>
    </xdr:to>
    <xdr:cxnSp>
      <xdr:nvCxnSpPr>
        <xdr:cNvPr id="2102" name="Connecteur droit avec flèche 715"/>
        <xdr:cNvCxnSpPr/>
        <xdr:nvPr/>
      </xdr:nvCxnSpPr>
      <xdr:spPr>
        <a:xfrm flipV="1">
          <a:off x="12794760" y="756288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28</xdr:row>
      <xdr:rowOff>122760</xdr:rowOff>
    </xdr:from>
    <xdr:to>
      <xdr:col>12</xdr:col>
      <xdr:colOff>230400</xdr:colOff>
      <xdr:row>28</xdr:row>
      <xdr:rowOff>123480</xdr:rowOff>
    </xdr:to>
    <xdr:cxnSp>
      <xdr:nvCxnSpPr>
        <xdr:cNvPr id="2103" name="Connecteur droit avec flèche 716"/>
        <xdr:cNvCxnSpPr/>
        <xdr:nvPr/>
      </xdr:nvCxnSpPr>
      <xdr:spPr>
        <a:xfrm flipV="1">
          <a:off x="12743640" y="795240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30</xdr:row>
      <xdr:rowOff>142560</xdr:rowOff>
    </xdr:from>
    <xdr:to>
      <xdr:col>14</xdr:col>
      <xdr:colOff>267840</xdr:colOff>
      <xdr:row>31</xdr:row>
      <xdr:rowOff>123120</xdr:rowOff>
    </xdr:to>
    <xdr:cxnSp>
      <xdr:nvCxnSpPr>
        <xdr:cNvPr id="2104" name="Connecteur droit avec flèche 717"/>
        <xdr:cNvCxnSpPr/>
        <xdr:nvPr/>
      </xdr:nvCxnSpPr>
      <xdr:spPr>
        <a:xfrm>
          <a:off x="12731400" y="835308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30</xdr:row>
      <xdr:rowOff>123120</xdr:rowOff>
    </xdr:from>
    <xdr:to>
      <xdr:col>14</xdr:col>
      <xdr:colOff>128160</xdr:colOff>
      <xdr:row>30</xdr:row>
      <xdr:rowOff>123840</xdr:rowOff>
    </xdr:to>
    <xdr:cxnSp>
      <xdr:nvCxnSpPr>
        <xdr:cNvPr id="2105" name="Connecteur droit avec flèche 718"/>
        <xdr:cNvCxnSpPr/>
        <xdr:nvPr/>
      </xdr:nvCxnSpPr>
      <xdr:spPr>
        <a:xfrm>
          <a:off x="12731400" y="833364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28</xdr:row>
      <xdr:rowOff>104040</xdr:rowOff>
    </xdr:from>
    <xdr:to>
      <xdr:col>14</xdr:col>
      <xdr:colOff>141120</xdr:colOff>
      <xdr:row>28</xdr:row>
      <xdr:rowOff>104760</xdr:rowOff>
    </xdr:to>
    <xdr:cxnSp>
      <xdr:nvCxnSpPr>
        <xdr:cNvPr id="2106" name="Connecteur droit avec flèche 719"/>
        <xdr:cNvCxnSpPr/>
        <xdr:nvPr/>
      </xdr:nvCxnSpPr>
      <xdr:spPr>
        <a:xfrm flipV="1">
          <a:off x="14711400" y="7933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28</xdr:row>
      <xdr:rowOff>104400</xdr:rowOff>
    </xdr:from>
    <xdr:to>
      <xdr:col>14</xdr:col>
      <xdr:colOff>318960</xdr:colOff>
      <xdr:row>29</xdr:row>
      <xdr:rowOff>142920</xdr:rowOff>
    </xdr:to>
    <xdr:cxnSp>
      <xdr:nvCxnSpPr>
        <xdr:cNvPr id="2107" name="Connecteur droit avec flèche 720"/>
        <xdr:cNvCxnSpPr/>
        <xdr:nvPr/>
      </xdr:nvCxnSpPr>
      <xdr:spPr>
        <a:xfrm>
          <a:off x="14698440" y="7934040"/>
          <a:ext cx="1639440" cy="229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26</xdr:row>
      <xdr:rowOff>114120</xdr:rowOff>
    </xdr:from>
    <xdr:to>
      <xdr:col>14</xdr:col>
      <xdr:colOff>141120</xdr:colOff>
      <xdr:row>26</xdr:row>
      <xdr:rowOff>114840</xdr:rowOff>
    </xdr:to>
    <xdr:cxnSp>
      <xdr:nvCxnSpPr>
        <xdr:cNvPr id="2108" name="Connecteur droit avec flèche 721"/>
        <xdr:cNvCxnSpPr/>
        <xdr:nvPr/>
      </xdr:nvCxnSpPr>
      <xdr:spPr>
        <a:xfrm flipV="1">
          <a:off x="14711400" y="75625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26</xdr:row>
      <xdr:rowOff>114840</xdr:rowOff>
    </xdr:from>
    <xdr:to>
      <xdr:col>14</xdr:col>
      <xdr:colOff>318960</xdr:colOff>
      <xdr:row>27</xdr:row>
      <xdr:rowOff>123840</xdr:rowOff>
    </xdr:to>
    <xdr:cxnSp>
      <xdr:nvCxnSpPr>
        <xdr:cNvPr id="2109" name="Connecteur droit avec flèche 722"/>
        <xdr:cNvCxnSpPr/>
        <xdr:nvPr/>
      </xdr:nvCxnSpPr>
      <xdr:spPr>
        <a:xfrm>
          <a:off x="14698440" y="756324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735840</xdr:colOff>
      <xdr:row>52</xdr:row>
      <xdr:rowOff>104400</xdr:rowOff>
    </xdr:from>
    <xdr:to>
      <xdr:col>10</xdr:col>
      <xdr:colOff>280080</xdr:colOff>
      <xdr:row>52</xdr:row>
      <xdr:rowOff>114480</xdr:rowOff>
    </xdr:to>
    <xdr:cxnSp>
      <xdr:nvCxnSpPr>
        <xdr:cNvPr id="2110" name="Connecteur droit avec flèche 723"/>
        <xdr:cNvCxnSpPr/>
        <xdr:nvPr/>
      </xdr:nvCxnSpPr>
      <xdr:spPr>
        <a:xfrm>
          <a:off x="10585800" y="12506040"/>
          <a:ext cx="1600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48</xdr:row>
      <xdr:rowOff>123120</xdr:rowOff>
    </xdr:from>
    <xdr:to>
      <xdr:col>10</xdr:col>
      <xdr:colOff>165600</xdr:colOff>
      <xdr:row>49</xdr:row>
      <xdr:rowOff>105120</xdr:rowOff>
    </xdr:to>
    <xdr:cxnSp>
      <xdr:nvCxnSpPr>
        <xdr:cNvPr id="2111" name="Connecteur droit avec flèche 724"/>
        <xdr:cNvCxnSpPr/>
        <xdr:nvPr/>
      </xdr:nvCxnSpPr>
      <xdr:spPr>
        <a:xfrm flipV="1">
          <a:off x="10789560" y="11762640"/>
          <a:ext cx="128268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49</xdr:row>
      <xdr:rowOff>123480</xdr:rowOff>
    </xdr:from>
    <xdr:to>
      <xdr:col>10</xdr:col>
      <xdr:colOff>153720</xdr:colOff>
      <xdr:row>50</xdr:row>
      <xdr:rowOff>124200</xdr:rowOff>
    </xdr:to>
    <xdr:cxnSp>
      <xdr:nvCxnSpPr>
        <xdr:cNvPr id="2112" name="Connecteur droit avec flèche 725"/>
        <xdr:cNvCxnSpPr/>
        <xdr:nvPr/>
      </xdr:nvCxnSpPr>
      <xdr:spPr>
        <a:xfrm>
          <a:off x="10814400" y="11953440"/>
          <a:ext cx="1245960" cy="19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46</xdr:row>
      <xdr:rowOff>104040</xdr:rowOff>
    </xdr:from>
    <xdr:to>
      <xdr:col>12</xdr:col>
      <xdr:colOff>230400</xdr:colOff>
      <xdr:row>48</xdr:row>
      <xdr:rowOff>85320</xdr:rowOff>
    </xdr:to>
    <xdr:cxnSp>
      <xdr:nvCxnSpPr>
        <xdr:cNvPr id="2113" name="Connecteur droit avec flèche 726"/>
        <xdr:cNvCxnSpPr/>
        <xdr:nvPr/>
      </xdr:nvCxnSpPr>
      <xdr:spPr>
        <a:xfrm flipV="1">
          <a:off x="12794760" y="11362680"/>
          <a:ext cx="1398240" cy="362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48</xdr:row>
      <xdr:rowOff>122760</xdr:rowOff>
    </xdr:from>
    <xdr:to>
      <xdr:col>12</xdr:col>
      <xdr:colOff>230400</xdr:colOff>
      <xdr:row>48</xdr:row>
      <xdr:rowOff>123480</xdr:rowOff>
    </xdr:to>
    <xdr:cxnSp>
      <xdr:nvCxnSpPr>
        <xdr:cNvPr id="2114" name="Connecteur droit avec flèche 727"/>
        <xdr:cNvCxnSpPr/>
        <xdr:nvPr/>
      </xdr:nvCxnSpPr>
      <xdr:spPr>
        <a:xfrm flipV="1">
          <a:off x="12743640" y="1176228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52</xdr:row>
      <xdr:rowOff>123120</xdr:rowOff>
    </xdr:from>
    <xdr:to>
      <xdr:col>14</xdr:col>
      <xdr:colOff>90000</xdr:colOff>
      <xdr:row>52</xdr:row>
      <xdr:rowOff>123840</xdr:rowOff>
    </xdr:to>
    <xdr:cxnSp>
      <xdr:nvCxnSpPr>
        <xdr:cNvPr id="2115" name="Connecteur droit avec flèche 728"/>
        <xdr:cNvCxnSpPr/>
        <xdr:nvPr/>
      </xdr:nvCxnSpPr>
      <xdr:spPr>
        <a:xfrm>
          <a:off x="12794760" y="1252476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50</xdr:row>
      <xdr:rowOff>142920</xdr:rowOff>
    </xdr:from>
    <xdr:to>
      <xdr:col>14</xdr:col>
      <xdr:colOff>267840</xdr:colOff>
      <xdr:row>51</xdr:row>
      <xdr:rowOff>123840</xdr:rowOff>
    </xdr:to>
    <xdr:cxnSp>
      <xdr:nvCxnSpPr>
        <xdr:cNvPr id="2116" name="Connecteur droit avec flèche 729"/>
        <xdr:cNvCxnSpPr/>
        <xdr:nvPr/>
      </xdr:nvCxnSpPr>
      <xdr:spPr>
        <a:xfrm>
          <a:off x="12731400" y="12163320"/>
          <a:ext cx="355536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50</xdr:row>
      <xdr:rowOff>123480</xdr:rowOff>
    </xdr:from>
    <xdr:to>
      <xdr:col>14</xdr:col>
      <xdr:colOff>128160</xdr:colOff>
      <xdr:row>50</xdr:row>
      <xdr:rowOff>124200</xdr:rowOff>
    </xdr:to>
    <xdr:cxnSp>
      <xdr:nvCxnSpPr>
        <xdr:cNvPr id="2117" name="Connecteur droit avec flèche 730"/>
        <xdr:cNvCxnSpPr/>
        <xdr:nvPr/>
      </xdr:nvCxnSpPr>
      <xdr:spPr>
        <a:xfrm>
          <a:off x="12731400" y="1214388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48</xdr:row>
      <xdr:rowOff>104400</xdr:rowOff>
    </xdr:from>
    <xdr:to>
      <xdr:col>14</xdr:col>
      <xdr:colOff>141120</xdr:colOff>
      <xdr:row>48</xdr:row>
      <xdr:rowOff>105120</xdr:rowOff>
    </xdr:to>
    <xdr:cxnSp>
      <xdr:nvCxnSpPr>
        <xdr:cNvPr id="2118" name="Connecteur droit avec flèche 731"/>
        <xdr:cNvCxnSpPr/>
        <xdr:nvPr/>
      </xdr:nvCxnSpPr>
      <xdr:spPr>
        <a:xfrm flipV="1">
          <a:off x="14711400" y="11743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48</xdr:row>
      <xdr:rowOff>105120</xdr:rowOff>
    </xdr:from>
    <xdr:to>
      <xdr:col>14</xdr:col>
      <xdr:colOff>318960</xdr:colOff>
      <xdr:row>49</xdr:row>
      <xdr:rowOff>123840</xdr:rowOff>
    </xdr:to>
    <xdr:cxnSp>
      <xdr:nvCxnSpPr>
        <xdr:cNvPr id="2119" name="Connecteur droit avec flèche 732"/>
        <xdr:cNvCxnSpPr/>
        <xdr:nvPr/>
      </xdr:nvCxnSpPr>
      <xdr:spPr>
        <a:xfrm>
          <a:off x="14698440" y="11744640"/>
          <a:ext cx="1639440" cy="20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46</xdr:row>
      <xdr:rowOff>104040</xdr:rowOff>
    </xdr:from>
    <xdr:to>
      <xdr:col>14</xdr:col>
      <xdr:colOff>141120</xdr:colOff>
      <xdr:row>46</xdr:row>
      <xdr:rowOff>104760</xdr:rowOff>
    </xdr:to>
    <xdr:cxnSp>
      <xdr:nvCxnSpPr>
        <xdr:cNvPr id="2120" name="Connecteur droit avec flèche 733"/>
        <xdr:cNvCxnSpPr/>
        <xdr:nvPr/>
      </xdr:nvCxnSpPr>
      <xdr:spPr>
        <a:xfrm flipV="1">
          <a:off x="14711400" y="11362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46</xdr:row>
      <xdr:rowOff>104400</xdr:rowOff>
    </xdr:from>
    <xdr:to>
      <xdr:col>14</xdr:col>
      <xdr:colOff>318960</xdr:colOff>
      <xdr:row>47</xdr:row>
      <xdr:rowOff>142920</xdr:rowOff>
    </xdr:to>
    <xdr:cxnSp>
      <xdr:nvCxnSpPr>
        <xdr:cNvPr id="2121" name="Connecteur droit avec flèche 734"/>
        <xdr:cNvCxnSpPr/>
        <xdr:nvPr/>
      </xdr:nvCxnSpPr>
      <xdr:spPr>
        <a:xfrm>
          <a:off x="14698440" y="11363040"/>
          <a:ext cx="1639440" cy="229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42</xdr:row>
      <xdr:rowOff>122760</xdr:rowOff>
    </xdr:from>
    <xdr:to>
      <xdr:col>10</xdr:col>
      <xdr:colOff>165600</xdr:colOff>
      <xdr:row>43</xdr:row>
      <xdr:rowOff>114480</xdr:rowOff>
    </xdr:to>
    <xdr:cxnSp>
      <xdr:nvCxnSpPr>
        <xdr:cNvPr id="2122" name="Connecteur droit avec flèche 735"/>
        <xdr:cNvCxnSpPr/>
        <xdr:nvPr/>
      </xdr:nvCxnSpPr>
      <xdr:spPr>
        <a:xfrm flipV="1">
          <a:off x="10789560" y="10619280"/>
          <a:ext cx="1282680" cy="182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43</xdr:row>
      <xdr:rowOff>123480</xdr:rowOff>
    </xdr:from>
    <xdr:to>
      <xdr:col>10</xdr:col>
      <xdr:colOff>153720</xdr:colOff>
      <xdr:row>44</xdr:row>
      <xdr:rowOff>124200</xdr:rowOff>
    </xdr:to>
    <xdr:cxnSp>
      <xdr:nvCxnSpPr>
        <xdr:cNvPr id="2123" name="Connecteur droit avec flèche 736"/>
        <xdr:cNvCxnSpPr/>
        <xdr:nvPr/>
      </xdr:nvCxnSpPr>
      <xdr:spPr>
        <a:xfrm>
          <a:off x="10814400" y="10810440"/>
          <a:ext cx="1245960" cy="19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40</xdr:row>
      <xdr:rowOff>114120</xdr:rowOff>
    </xdr:from>
    <xdr:to>
      <xdr:col>12</xdr:col>
      <xdr:colOff>230400</xdr:colOff>
      <xdr:row>42</xdr:row>
      <xdr:rowOff>75600</xdr:rowOff>
    </xdr:to>
    <xdr:cxnSp>
      <xdr:nvCxnSpPr>
        <xdr:cNvPr id="2124" name="Connecteur droit avec flèche 737"/>
        <xdr:cNvCxnSpPr/>
        <xdr:nvPr/>
      </xdr:nvCxnSpPr>
      <xdr:spPr>
        <a:xfrm flipV="1">
          <a:off x="12794760" y="1022976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42</xdr:row>
      <xdr:rowOff>122760</xdr:rowOff>
    </xdr:from>
    <xdr:to>
      <xdr:col>12</xdr:col>
      <xdr:colOff>230400</xdr:colOff>
      <xdr:row>42</xdr:row>
      <xdr:rowOff>123480</xdr:rowOff>
    </xdr:to>
    <xdr:cxnSp>
      <xdr:nvCxnSpPr>
        <xdr:cNvPr id="2125" name="Connecteur droit avec flèche 738"/>
        <xdr:cNvCxnSpPr/>
        <xdr:nvPr/>
      </xdr:nvCxnSpPr>
      <xdr:spPr>
        <a:xfrm flipV="1">
          <a:off x="12743640" y="1061928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44</xdr:row>
      <xdr:rowOff>142920</xdr:rowOff>
    </xdr:from>
    <xdr:to>
      <xdr:col>14</xdr:col>
      <xdr:colOff>267840</xdr:colOff>
      <xdr:row>45</xdr:row>
      <xdr:rowOff>123840</xdr:rowOff>
    </xdr:to>
    <xdr:cxnSp>
      <xdr:nvCxnSpPr>
        <xdr:cNvPr id="2126" name="Connecteur droit avec flèche 739"/>
        <xdr:cNvCxnSpPr/>
        <xdr:nvPr/>
      </xdr:nvCxnSpPr>
      <xdr:spPr>
        <a:xfrm>
          <a:off x="12731400" y="11020320"/>
          <a:ext cx="355536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44</xdr:row>
      <xdr:rowOff>123480</xdr:rowOff>
    </xdr:from>
    <xdr:to>
      <xdr:col>14</xdr:col>
      <xdr:colOff>128160</xdr:colOff>
      <xdr:row>44</xdr:row>
      <xdr:rowOff>124200</xdr:rowOff>
    </xdr:to>
    <xdr:cxnSp>
      <xdr:nvCxnSpPr>
        <xdr:cNvPr id="2127" name="Connecteur droit avec flèche 740"/>
        <xdr:cNvCxnSpPr/>
        <xdr:nvPr/>
      </xdr:nvCxnSpPr>
      <xdr:spPr>
        <a:xfrm>
          <a:off x="12731400" y="1100088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42</xdr:row>
      <xdr:rowOff>104400</xdr:rowOff>
    </xdr:from>
    <xdr:to>
      <xdr:col>14</xdr:col>
      <xdr:colOff>141120</xdr:colOff>
      <xdr:row>42</xdr:row>
      <xdr:rowOff>105120</xdr:rowOff>
    </xdr:to>
    <xdr:cxnSp>
      <xdr:nvCxnSpPr>
        <xdr:cNvPr id="2128" name="Connecteur droit avec flèche 741"/>
        <xdr:cNvCxnSpPr/>
        <xdr:nvPr/>
      </xdr:nvCxnSpPr>
      <xdr:spPr>
        <a:xfrm flipV="1">
          <a:off x="14711400" y="10600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42</xdr:row>
      <xdr:rowOff>105120</xdr:rowOff>
    </xdr:from>
    <xdr:to>
      <xdr:col>14</xdr:col>
      <xdr:colOff>318960</xdr:colOff>
      <xdr:row>43</xdr:row>
      <xdr:rowOff>143280</xdr:rowOff>
    </xdr:to>
    <xdr:cxnSp>
      <xdr:nvCxnSpPr>
        <xdr:cNvPr id="2129" name="Connecteur droit avec flèche 742"/>
        <xdr:cNvCxnSpPr/>
        <xdr:nvPr/>
      </xdr:nvCxnSpPr>
      <xdr:spPr>
        <a:xfrm>
          <a:off x="14698440" y="1060164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40</xdr:row>
      <xdr:rowOff>113760</xdr:rowOff>
    </xdr:from>
    <xdr:to>
      <xdr:col>14</xdr:col>
      <xdr:colOff>141120</xdr:colOff>
      <xdr:row>40</xdr:row>
      <xdr:rowOff>114480</xdr:rowOff>
    </xdr:to>
    <xdr:cxnSp>
      <xdr:nvCxnSpPr>
        <xdr:cNvPr id="2130" name="Connecteur droit avec flèche 743"/>
        <xdr:cNvCxnSpPr/>
        <xdr:nvPr/>
      </xdr:nvCxnSpPr>
      <xdr:spPr>
        <a:xfrm flipV="1">
          <a:off x="14711400" y="102294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40</xdr:row>
      <xdr:rowOff>114480</xdr:rowOff>
    </xdr:from>
    <xdr:to>
      <xdr:col>14</xdr:col>
      <xdr:colOff>318960</xdr:colOff>
      <xdr:row>41</xdr:row>
      <xdr:rowOff>123840</xdr:rowOff>
    </xdr:to>
    <xdr:cxnSp>
      <xdr:nvCxnSpPr>
        <xdr:cNvPr id="2131" name="Connecteur droit avec flèche 744"/>
        <xdr:cNvCxnSpPr/>
        <xdr:nvPr/>
      </xdr:nvCxnSpPr>
      <xdr:spPr>
        <a:xfrm>
          <a:off x="14698440" y="1023012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735840</xdr:colOff>
      <xdr:row>66</xdr:row>
      <xdr:rowOff>105120</xdr:rowOff>
    </xdr:from>
    <xdr:to>
      <xdr:col>10</xdr:col>
      <xdr:colOff>280080</xdr:colOff>
      <xdr:row>66</xdr:row>
      <xdr:rowOff>114840</xdr:rowOff>
    </xdr:to>
    <xdr:cxnSp>
      <xdr:nvCxnSpPr>
        <xdr:cNvPr id="2132" name="Connecteur droit avec flèche 745"/>
        <xdr:cNvCxnSpPr/>
        <xdr:nvPr/>
      </xdr:nvCxnSpPr>
      <xdr:spPr>
        <a:xfrm>
          <a:off x="10585800" y="15173640"/>
          <a:ext cx="160092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62</xdr:row>
      <xdr:rowOff>123120</xdr:rowOff>
    </xdr:from>
    <xdr:to>
      <xdr:col>10</xdr:col>
      <xdr:colOff>165600</xdr:colOff>
      <xdr:row>63</xdr:row>
      <xdr:rowOff>104400</xdr:rowOff>
    </xdr:to>
    <xdr:cxnSp>
      <xdr:nvCxnSpPr>
        <xdr:cNvPr id="2133" name="Connecteur droit avec flèche 746"/>
        <xdr:cNvCxnSpPr/>
        <xdr:nvPr/>
      </xdr:nvCxnSpPr>
      <xdr:spPr>
        <a:xfrm flipV="1">
          <a:off x="10789560" y="14429520"/>
          <a:ext cx="12826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63</xdr:row>
      <xdr:rowOff>123120</xdr:rowOff>
    </xdr:from>
    <xdr:to>
      <xdr:col>10</xdr:col>
      <xdr:colOff>153720</xdr:colOff>
      <xdr:row>64</xdr:row>
      <xdr:rowOff>123480</xdr:rowOff>
    </xdr:to>
    <xdr:cxnSp>
      <xdr:nvCxnSpPr>
        <xdr:cNvPr id="2134" name="Connecteur droit avec flèche 747"/>
        <xdr:cNvCxnSpPr/>
        <xdr:nvPr/>
      </xdr:nvCxnSpPr>
      <xdr:spPr>
        <a:xfrm>
          <a:off x="10814400" y="1462032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60</xdr:row>
      <xdr:rowOff>104760</xdr:rowOff>
    </xdr:from>
    <xdr:to>
      <xdr:col>12</xdr:col>
      <xdr:colOff>230400</xdr:colOff>
      <xdr:row>62</xdr:row>
      <xdr:rowOff>85680</xdr:rowOff>
    </xdr:to>
    <xdr:cxnSp>
      <xdr:nvCxnSpPr>
        <xdr:cNvPr id="2135" name="Connecteur droit avec flèche 748"/>
        <xdr:cNvCxnSpPr/>
        <xdr:nvPr/>
      </xdr:nvCxnSpPr>
      <xdr:spPr>
        <a:xfrm flipV="1">
          <a:off x="12794760" y="14030280"/>
          <a:ext cx="139824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62</xdr:row>
      <xdr:rowOff>123120</xdr:rowOff>
    </xdr:from>
    <xdr:to>
      <xdr:col>12</xdr:col>
      <xdr:colOff>230400</xdr:colOff>
      <xdr:row>62</xdr:row>
      <xdr:rowOff>123840</xdr:rowOff>
    </xdr:to>
    <xdr:cxnSp>
      <xdr:nvCxnSpPr>
        <xdr:cNvPr id="2136" name="Connecteur droit avec flèche 749"/>
        <xdr:cNvCxnSpPr/>
        <xdr:nvPr/>
      </xdr:nvCxnSpPr>
      <xdr:spPr>
        <a:xfrm flipV="1">
          <a:off x="12743640" y="1442952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66</xdr:row>
      <xdr:rowOff>123120</xdr:rowOff>
    </xdr:from>
    <xdr:to>
      <xdr:col>14</xdr:col>
      <xdr:colOff>90000</xdr:colOff>
      <xdr:row>66</xdr:row>
      <xdr:rowOff>123840</xdr:rowOff>
    </xdr:to>
    <xdr:cxnSp>
      <xdr:nvCxnSpPr>
        <xdr:cNvPr id="2137" name="Connecteur droit avec flèche 750"/>
        <xdr:cNvCxnSpPr/>
        <xdr:nvPr/>
      </xdr:nvCxnSpPr>
      <xdr:spPr>
        <a:xfrm>
          <a:off x="12794760" y="1519164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64</xdr:row>
      <xdr:rowOff>142560</xdr:rowOff>
    </xdr:from>
    <xdr:to>
      <xdr:col>14</xdr:col>
      <xdr:colOff>267840</xdr:colOff>
      <xdr:row>65</xdr:row>
      <xdr:rowOff>123120</xdr:rowOff>
    </xdr:to>
    <xdr:cxnSp>
      <xdr:nvCxnSpPr>
        <xdr:cNvPr id="2138" name="Connecteur droit avec flèche 751"/>
        <xdr:cNvCxnSpPr/>
        <xdr:nvPr/>
      </xdr:nvCxnSpPr>
      <xdr:spPr>
        <a:xfrm>
          <a:off x="12731400" y="1483020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64</xdr:row>
      <xdr:rowOff>123120</xdr:rowOff>
    </xdr:from>
    <xdr:to>
      <xdr:col>14</xdr:col>
      <xdr:colOff>128160</xdr:colOff>
      <xdr:row>64</xdr:row>
      <xdr:rowOff>123840</xdr:rowOff>
    </xdr:to>
    <xdr:cxnSp>
      <xdr:nvCxnSpPr>
        <xdr:cNvPr id="2139" name="Connecteur droit avec flèche 752"/>
        <xdr:cNvCxnSpPr/>
        <xdr:nvPr/>
      </xdr:nvCxnSpPr>
      <xdr:spPr>
        <a:xfrm>
          <a:off x="12731400" y="1481076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62</xdr:row>
      <xdr:rowOff>104400</xdr:rowOff>
    </xdr:from>
    <xdr:to>
      <xdr:col>14</xdr:col>
      <xdr:colOff>141120</xdr:colOff>
      <xdr:row>62</xdr:row>
      <xdr:rowOff>105120</xdr:rowOff>
    </xdr:to>
    <xdr:cxnSp>
      <xdr:nvCxnSpPr>
        <xdr:cNvPr id="2140" name="Connecteur droit avec flèche 753"/>
        <xdr:cNvCxnSpPr/>
        <xdr:nvPr/>
      </xdr:nvCxnSpPr>
      <xdr:spPr>
        <a:xfrm flipV="1">
          <a:off x="14711400" y="14410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62</xdr:row>
      <xdr:rowOff>104760</xdr:rowOff>
    </xdr:from>
    <xdr:to>
      <xdr:col>14</xdr:col>
      <xdr:colOff>318960</xdr:colOff>
      <xdr:row>63</xdr:row>
      <xdr:rowOff>123480</xdr:rowOff>
    </xdr:to>
    <xdr:cxnSp>
      <xdr:nvCxnSpPr>
        <xdr:cNvPr id="2141" name="Connecteur droit avec flèche 754"/>
        <xdr:cNvCxnSpPr/>
        <xdr:nvPr/>
      </xdr:nvCxnSpPr>
      <xdr:spPr>
        <a:xfrm>
          <a:off x="14698440" y="14411160"/>
          <a:ext cx="163944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60</xdr:row>
      <xdr:rowOff>104400</xdr:rowOff>
    </xdr:from>
    <xdr:to>
      <xdr:col>14</xdr:col>
      <xdr:colOff>141120</xdr:colOff>
      <xdr:row>60</xdr:row>
      <xdr:rowOff>105120</xdr:rowOff>
    </xdr:to>
    <xdr:cxnSp>
      <xdr:nvCxnSpPr>
        <xdr:cNvPr id="2142" name="Connecteur droit avec flèche 755"/>
        <xdr:cNvCxnSpPr/>
        <xdr:nvPr/>
      </xdr:nvCxnSpPr>
      <xdr:spPr>
        <a:xfrm flipV="1">
          <a:off x="14711400" y="14029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60</xdr:row>
      <xdr:rowOff>105120</xdr:rowOff>
    </xdr:from>
    <xdr:to>
      <xdr:col>14</xdr:col>
      <xdr:colOff>318960</xdr:colOff>
      <xdr:row>61</xdr:row>
      <xdr:rowOff>143280</xdr:rowOff>
    </xdr:to>
    <xdr:cxnSp>
      <xdr:nvCxnSpPr>
        <xdr:cNvPr id="2143" name="Connecteur droit avec flèche 756"/>
        <xdr:cNvCxnSpPr/>
        <xdr:nvPr/>
      </xdr:nvCxnSpPr>
      <xdr:spPr>
        <a:xfrm>
          <a:off x="14698440" y="1403064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56</xdr:row>
      <xdr:rowOff>123480</xdr:rowOff>
    </xdr:from>
    <xdr:to>
      <xdr:col>10</xdr:col>
      <xdr:colOff>165600</xdr:colOff>
      <xdr:row>57</xdr:row>
      <xdr:rowOff>114480</xdr:rowOff>
    </xdr:to>
    <xdr:cxnSp>
      <xdr:nvCxnSpPr>
        <xdr:cNvPr id="2144" name="Connecteur droit avec flèche 757"/>
        <xdr:cNvCxnSpPr/>
        <xdr:nvPr/>
      </xdr:nvCxnSpPr>
      <xdr:spPr>
        <a:xfrm flipV="1">
          <a:off x="10789560" y="13286880"/>
          <a:ext cx="1282680" cy="18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57</xdr:row>
      <xdr:rowOff>123120</xdr:rowOff>
    </xdr:from>
    <xdr:to>
      <xdr:col>10</xdr:col>
      <xdr:colOff>153720</xdr:colOff>
      <xdr:row>58</xdr:row>
      <xdr:rowOff>123480</xdr:rowOff>
    </xdr:to>
    <xdr:cxnSp>
      <xdr:nvCxnSpPr>
        <xdr:cNvPr id="2145" name="Connecteur droit avec flèche 758"/>
        <xdr:cNvCxnSpPr/>
        <xdr:nvPr/>
      </xdr:nvCxnSpPr>
      <xdr:spPr>
        <a:xfrm>
          <a:off x="10814400" y="1347732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54</xdr:row>
      <xdr:rowOff>114120</xdr:rowOff>
    </xdr:from>
    <xdr:to>
      <xdr:col>12</xdr:col>
      <xdr:colOff>230400</xdr:colOff>
      <xdr:row>56</xdr:row>
      <xdr:rowOff>75600</xdr:rowOff>
    </xdr:to>
    <xdr:cxnSp>
      <xdr:nvCxnSpPr>
        <xdr:cNvPr id="2146" name="Connecteur droit avec flèche 759"/>
        <xdr:cNvCxnSpPr/>
        <xdr:nvPr/>
      </xdr:nvCxnSpPr>
      <xdr:spPr>
        <a:xfrm flipV="1">
          <a:off x="12794760" y="1289664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56</xdr:row>
      <xdr:rowOff>123120</xdr:rowOff>
    </xdr:from>
    <xdr:to>
      <xdr:col>12</xdr:col>
      <xdr:colOff>230400</xdr:colOff>
      <xdr:row>56</xdr:row>
      <xdr:rowOff>123840</xdr:rowOff>
    </xdr:to>
    <xdr:cxnSp>
      <xdr:nvCxnSpPr>
        <xdr:cNvPr id="2147" name="Connecteur droit avec flèche 760"/>
        <xdr:cNvCxnSpPr/>
        <xdr:nvPr/>
      </xdr:nvCxnSpPr>
      <xdr:spPr>
        <a:xfrm flipV="1">
          <a:off x="12743640" y="1328652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58</xdr:row>
      <xdr:rowOff>142560</xdr:rowOff>
    </xdr:from>
    <xdr:to>
      <xdr:col>14</xdr:col>
      <xdr:colOff>267840</xdr:colOff>
      <xdr:row>59</xdr:row>
      <xdr:rowOff>123120</xdr:rowOff>
    </xdr:to>
    <xdr:cxnSp>
      <xdr:nvCxnSpPr>
        <xdr:cNvPr id="2148" name="Connecteur droit avec flèche 761"/>
        <xdr:cNvCxnSpPr/>
        <xdr:nvPr/>
      </xdr:nvCxnSpPr>
      <xdr:spPr>
        <a:xfrm>
          <a:off x="12731400" y="1368720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58</xdr:row>
      <xdr:rowOff>123120</xdr:rowOff>
    </xdr:from>
    <xdr:to>
      <xdr:col>14</xdr:col>
      <xdr:colOff>128160</xdr:colOff>
      <xdr:row>58</xdr:row>
      <xdr:rowOff>123840</xdr:rowOff>
    </xdr:to>
    <xdr:cxnSp>
      <xdr:nvCxnSpPr>
        <xdr:cNvPr id="2149" name="Connecteur droit avec flèche 762"/>
        <xdr:cNvCxnSpPr/>
        <xdr:nvPr/>
      </xdr:nvCxnSpPr>
      <xdr:spPr>
        <a:xfrm>
          <a:off x="12731400" y="1366776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56</xdr:row>
      <xdr:rowOff>104400</xdr:rowOff>
    </xdr:from>
    <xdr:to>
      <xdr:col>14</xdr:col>
      <xdr:colOff>141120</xdr:colOff>
      <xdr:row>56</xdr:row>
      <xdr:rowOff>105120</xdr:rowOff>
    </xdr:to>
    <xdr:cxnSp>
      <xdr:nvCxnSpPr>
        <xdr:cNvPr id="2150" name="Connecteur droit avec flèche 763"/>
        <xdr:cNvCxnSpPr/>
        <xdr:nvPr/>
      </xdr:nvCxnSpPr>
      <xdr:spPr>
        <a:xfrm flipV="1">
          <a:off x="14711400" y="13267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56</xdr:row>
      <xdr:rowOff>105120</xdr:rowOff>
    </xdr:from>
    <xdr:to>
      <xdr:col>14</xdr:col>
      <xdr:colOff>318960</xdr:colOff>
      <xdr:row>57</xdr:row>
      <xdr:rowOff>142920</xdr:rowOff>
    </xdr:to>
    <xdr:cxnSp>
      <xdr:nvCxnSpPr>
        <xdr:cNvPr id="2151" name="Connecteur droit avec flèche 764"/>
        <xdr:cNvCxnSpPr/>
        <xdr:nvPr/>
      </xdr:nvCxnSpPr>
      <xdr:spPr>
        <a:xfrm>
          <a:off x="14698440" y="1326852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54</xdr:row>
      <xdr:rowOff>113760</xdr:rowOff>
    </xdr:from>
    <xdr:to>
      <xdr:col>14</xdr:col>
      <xdr:colOff>141120</xdr:colOff>
      <xdr:row>54</xdr:row>
      <xdr:rowOff>114480</xdr:rowOff>
    </xdr:to>
    <xdr:cxnSp>
      <xdr:nvCxnSpPr>
        <xdr:cNvPr id="2152" name="Connecteur droit avec flèche 765"/>
        <xdr:cNvCxnSpPr/>
        <xdr:nvPr/>
      </xdr:nvCxnSpPr>
      <xdr:spPr>
        <a:xfrm flipV="1">
          <a:off x="14711400" y="128962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54</xdr:row>
      <xdr:rowOff>114480</xdr:rowOff>
    </xdr:from>
    <xdr:to>
      <xdr:col>14</xdr:col>
      <xdr:colOff>318960</xdr:colOff>
      <xdr:row>55</xdr:row>
      <xdr:rowOff>123840</xdr:rowOff>
    </xdr:to>
    <xdr:cxnSp>
      <xdr:nvCxnSpPr>
        <xdr:cNvPr id="2153" name="Connecteur droit avec flèche 766"/>
        <xdr:cNvCxnSpPr/>
        <xdr:nvPr/>
      </xdr:nvCxnSpPr>
      <xdr:spPr>
        <a:xfrm>
          <a:off x="14698440" y="1289700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735840</xdr:colOff>
      <xdr:row>80</xdr:row>
      <xdr:rowOff>104760</xdr:rowOff>
    </xdr:from>
    <xdr:to>
      <xdr:col>10</xdr:col>
      <xdr:colOff>280080</xdr:colOff>
      <xdr:row>80</xdr:row>
      <xdr:rowOff>114840</xdr:rowOff>
    </xdr:to>
    <xdr:cxnSp>
      <xdr:nvCxnSpPr>
        <xdr:cNvPr id="2154" name="Connecteur droit avec flèche 767"/>
        <xdr:cNvCxnSpPr/>
        <xdr:nvPr/>
      </xdr:nvCxnSpPr>
      <xdr:spPr>
        <a:xfrm>
          <a:off x="10585800" y="17840160"/>
          <a:ext cx="1600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76</xdr:row>
      <xdr:rowOff>122760</xdr:rowOff>
    </xdr:from>
    <xdr:to>
      <xdr:col>10</xdr:col>
      <xdr:colOff>165600</xdr:colOff>
      <xdr:row>77</xdr:row>
      <xdr:rowOff>104400</xdr:rowOff>
    </xdr:to>
    <xdr:cxnSp>
      <xdr:nvCxnSpPr>
        <xdr:cNvPr id="2155" name="Connecteur droit avec flèche 768"/>
        <xdr:cNvCxnSpPr/>
        <xdr:nvPr/>
      </xdr:nvCxnSpPr>
      <xdr:spPr>
        <a:xfrm flipV="1">
          <a:off x="10789560" y="17096400"/>
          <a:ext cx="12826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77</xdr:row>
      <xdr:rowOff>123120</xdr:rowOff>
    </xdr:from>
    <xdr:to>
      <xdr:col>10</xdr:col>
      <xdr:colOff>153720</xdr:colOff>
      <xdr:row>78</xdr:row>
      <xdr:rowOff>123480</xdr:rowOff>
    </xdr:to>
    <xdr:cxnSp>
      <xdr:nvCxnSpPr>
        <xdr:cNvPr id="2156" name="Connecteur droit avec flèche 769"/>
        <xdr:cNvCxnSpPr/>
        <xdr:nvPr/>
      </xdr:nvCxnSpPr>
      <xdr:spPr>
        <a:xfrm>
          <a:off x="10814400" y="1728720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74</xdr:row>
      <xdr:rowOff>104760</xdr:rowOff>
    </xdr:from>
    <xdr:to>
      <xdr:col>12</xdr:col>
      <xdr:colOff>230400</xdr:colOff>
      <xdr:row>76</xdr:row>
      <xdr:rowOff>85320</xdr:rowOff>
    </xdr:to>
    <xdr:cxnSp>
      <xdr:nvCxnSpPr>
        <xdr:cNvPr id="2157" name="Connecteur droit avec flèche 770"/>
        <xdr:cNvCxnSpPr/>
        <xdr:nvPr/>
      </xdr:nvCxnSpPr>
      <xdr:spPr>
        <a:xfrm flipV="1">
          <a:off x="12794760" y="16697160"/>
          <a:ext cx="139824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76</xdr:row>
      <xdr:rowOff>122760</xdr:rowOff>
    </xdr:from>
    <xdr:to>
      <xdr:col>12</xdr:col>
      <xdr:colOff>230400</xdr:colOff>
      <xdr:row>76</xdr:row>
      <xdr:rowOff>123480</xdr:rowOff>
    </xdr:to>
    <xdr:cxnSp>
      <xdr:nvCxnSpPr>
        <xdr:cNvPr id="2158" name="Connecteur droit avec flèche 771"/>
        <xdr:cNvCxnSpPr/>
        <xdr:nvPr/>
      </xdr:nvCxnSpPr>
      <xdr:spPr>
        <a:xfrm flipV="1">
          <a:off x="12743640" y="1709640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80</xdr:row>
      <xdr:rowOff>123480</xdr:rowOff>
    </xdr:from>
    <xdr:to>
      <xdr:col>14</xdr:col>
      <xdr:colOff>90000</xdr:colOff>
      <xdr:row>80</xdr:row>
      <xdr:rowOff>124200</xdr:rowOff>
    </xdr:to>
    <xdr:cxnSp>
      <xdr:nvCxnSpPr>
        <xdr:cNvPr id="2159" name="Connecteur droit avec flèche 772"/>
        <xdr:cNvCxnSpPr/>
        <xdr:nvPr/>
      </xdr:nvCxnSpPr>
      <xdr:spPr>
        <a:xfrm>
          <a:off x="12794760" y="1785888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78</xdr:row>
      <xdr:rowOff>142560</xdr:rowOff>
    </xdr:from>
    <xdr:to>
      <xdr:col>14</xdr:col>
      <xdr:colOff>267840</xdr:colOff>
      <xdr:row>79</xdr:row>
      <xdr:rowOff>123120</xdr:rowOff>
    </xdr:to>
    <xdr:cxnSp>
      <xdr:nvCxnSpPr>
        <xdr:cNvPr id="2160" name="Connecteur droit avec flèche 773"/>
        <xdr:cNvCxnSpPr/>
        <xdr:nvPr/>
      </xdr:nvCxnSpPr>
      <xdr:spPr>
        <a:xfrm>
          <a:off x="12731400" y="1749708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78</xdr:row>
      <xdr:rowOff>123120</xdr:rowOff>
    </xdr:from>
    <xdr:to>
      <xdr:col>14</xdr:col>
      <xdr:colOff>128160</xdr:colOff>
      <xdr:row>78</xdr:row>
      <xdr:rowOff>123840</xdr:rowOff>
    </xdr:to>
    <xdr:cxnSp>
      <xdr:nvCxnSpPr>
        <xdr:cNvPr id="2161" name="Connecteur droit avec flèche 774"/>
        <xdr:cNvCxnSpPr/>
        <xdr:nvPr/>
      </xdr:nvCxnSpPr>
      <xdr:spPr>
        <a:xfrm>
          <a:off x="12731400" y="1747764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76</xdr:row>
      <xdr:rowOff>104040</xdr:rowOff>
    </xdr:from>
    <xdr:to>
      <xdr:col>14</xdr:col>
      <xdr:colOff>141120</xdr:colOff>
      <xdr:row>76</xdr:row>
      <xdr:rowOff>104760</xdr:rowOff>
    </xdr:to>
    <xdr:cxnSp>
      <xdr:nvCxnSpPr>
        <xdr:cNvPr id="2162" name="Connecteur droit avec flèche 775"/>
        <xdr:cNvCxnSpPr/>
        <xdr:nvPr/>
      </xdr:nvCxnSpPr>
      <xdr:spPr>
        <a:xfrm flipV="1">
          <a:off x="14711400" y="17077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76</xdr:row>
      <xdr:rowOff>104400</xdr:rowOff>
    </xdr:from>
    <xdr:to>
      <xdr:col>14</xdr:col>
      <xdr:colOff>318960</xdr:colOff>
      <xdr:row>77</xdr:row>
      <xdr:rowOff>123480</xdr:rowOff>
    </xdr:to>
    <xdr:cxnSp>
      <xdr:nvCxnSpPr>
        <xdr:cNvPr id="2163" name="Connecteur droit avec flèche 776"/>
        <xdr:cNvCxnSpPr/>
        <xdr:nvPr/>
      </xdr:nvCxnSpPr>
      <xdr:spPr>
        <a:xfrm>
          <a:off x="14698440" y="17078040"/>
          <a:ext cx="163944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74</xdr:row>
      <xdr:rowOff>104400</xdr:rowOff>
    </xdr:from>
    <xdr:to>
      <xdr:col>14</xdr:col>
      <xdr:colOff>141120</xdr:colOff>
      <xdr:row>74</xdr:row>
      <xdr:rowOff>105120</xdr:rowOff>
    </xdr:to>
    <xdr:cxnSp>
      <xdr:nvCxnSpPr>
        <xdr:cNvPr id="2164" name="Connecteur droit avec flèche 777"/>
        <xdr:cNvCxnSpPr/>
        <xdr:nvPr/>
      </xdr:nvCxnSpPr>
      <xdr:spPr>
        <a:xfrm flipV="1">
          <a:off x="14711400" y="16696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74</xdr:row>
      <xdr:rowOff>105120</xdr:rowOff>
    </xdr:from>
    <xdr:to>
      <xdr:col>14</xdr:col>
      <xdr:colOff>318960</xdr:colOff>
      <xdr:row>75</xdr:row>
      <xdr:rowOff>142920</xdr:rowOff>
    </xdr:to>
    <xdr:cxnSp>
      <xdr:nvCxnSpPr>
        <xdr:cNvPr id="2165" name="Connecteur droit avec flèche 778"/>
        <xdr:cNvCxnSpPr/>
        <xdr:nvPr/>
      </xdr:nvCxnSpPr>
      <xdr:spPr>
        <a:xfrm>
          <a:off x="14698440" y="1669752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70</xdr:row>
      <xdr:rowOff>123120</xdr:rowOff>
    </xdr:from>
    <xdr:to>
      <xdr:col>10</xdr:col>
      <xdr:colOff>165600</xdr:colOff>
      <xdr:row>71</xdr:row>
      <xdr:rowOff>114480</xdr:rowOff>
    </xdr:to>
    <xdr:cxnSp>
      <xdr:nvCxnSpPr>
        <xdr:cNvPr id="2166" name="Connecteur droit avec flèche 779"/>
        <xdr:cNvCxnSpPr/>
        <xdr:nvPr/>
      </xdr:nvCxnSpPr>
      <xdr:spPr>
        <a:xfrm flipV="1">
          <a:off x="10789560" y="15953760"/>
          <a:ext cx="1282680" cy="18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71</xdr:row>
      <xdr:rowOff>123120</xdr:rowOff>
    </xdr:from>
    <xdr:to>
      <xdr:col>10</xdr:col>
      <xdr:colOff>153720</xdr:colOff>
      <xdr:row>72</xdr:row>
      <xdr:rowOff>123480</xdr:rowOff>
    </xdr:to>
    <xdr:cxnSp>
      <xdr:nvCxnSpPr>
        <xdr:cNvPr id="2167" name="Connecteur droit avec flèche 780"/>
        <xdr:cNvCxnSpPr/>
        <xdr:nvPr/>
      </xdr:nvCxnSpPr>
      <xdr:spPr>
        <a:xfrm>
          <a:off x="10814400" y="1614420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68</xdr:row>
      <xdr:rowOff>114480</xdr:rowOff>
    </xdr:from>
    <xdr:to>
      <xdr:col>12</xdr:col>
      <xdr:colOff>230400</xdr:colOff>
      <xdr:row>70</xdr:row>
      <xdr:rowOff>75600</xdr:rowOff>
    </xdr:to>
    <xdr:cxnSp>
      <xdr:nvCxnSpPr>
        <xdr:cNvPr id="2168" name="Connecteur droit avec flèche 781"/>
        <xdr:cNvCxnSpPr/>
        <xdr:nvPr/>
      </xdr:nvCxnSpPr>
      <xdr:spPr>
        <a:xfrm flipV="1">
          <a:off x="12794760" y="1556388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70</xdr:row>
      <xdr:rowOff>122760</xdr:rowOff>
    </xdr:from>
    <xdr:to>
      <xdr:col>12</xdr:col>
      <xdr:colOff>230400</xdr:colOff>
      <xdr:row>70</xdr:row>
      <xdr:rowOff>123480</xdr:rowOff>
    </xdr:to>
    <xdr:cxnSp>
      <xdr:nvCxnSpPr>
        <xdr:cNvPr id="2169" name="Connecteur droit avec flèche 782"/>
        <xdr:cNvCxnSpPr/>
        <xdr:nvPr/>
      </xdr:nvCxnSpPr>
      <xdr:spPr>
        <a:xfrm flipV="1">
          <a:off x="12743640" y="1595340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72</xdr:row>
      <xdr:rowOff>142560</xdr:rowOff>
    </xdr:from>
    <xdr:to>
      <xdr:col>14</xdr:col>
      <xdr:colOff>267840</xdr:colOff>
      <xdr:row>73</xdr:row>
      <xdr:rowOff>123120</xdr:rowOff>
    </xdr:to>
    <xdr:cxnSp>
      <xdr:nvCxnSpPr>
        <xdr:cNvPr id="2170" name="Connecteur droit avec flèche 783"/>
        <xdr:cNvCxnSpPr/>
        <xdr:nvPr/>
      </xdr:nvCxnSpPr>
      <xdr:spPr>
        <a:xfrm>
          <a:off x="12731400" y="1635408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72</xdr:row>
      <xdr:rowOff>123120</xdr:rowOff>
    </xdr:from>
    <xdr:to>
      <xdr:col>14</xdr:col>
      <xdr:colOff>128160</xdr:colOff>
      <xdr:row>72</xdr:row>
      <xdr:rowOff>123840</xdr:rowOff>
    </xdr:to>
    <xdr:cxnSp>
      <xdr:nvCxnSpPr>
        <xdr:cNvPr id="2171" name="Connecteur droit avec flèche 784"/>
        <xdr:cNvCxnSpPr/>
        <xdr:nvPr/>
      </xdr:nvCxnSpPr>
      <xdr:spPr>
        <a:xfrm>
          <a:off x="12731400" y="1633464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70</xdr:row>
      <xdr:rowOff>104040</xdr:rowOff>
    </xdr:from>
    <xdr:to>
      <xdr:col>14</xdr:col>
      <xdr:colOff>141120</xdr:colOff>
      <xdr:row>70</xdr:row>
      <xdr:rowOff>104760</xdr:rowOff>
    </xdr:to>
    <xdr:cxnSp>
      <xdr:nvCxnSpPr>
        <xdr:cNvPr id="2172" name="Connecteur droit avec flèche 785"/>
        <xdr:cNvCxnSpPr/>
        <xdr:nvPr/>
      </xdr:nvCxnSpPr>
      <xdr:spPr>
        <a:xfrm flipV="1">
          <a:off x="14711400" y="15934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70</xdr:row>
      <xdr:rowOff>104400</xdr:rowOff>
    </xdr:from>
    <xdr:to>
      <xdr:col>14</xdr:col>
      <xdr:colOff>318960</xdr:colOff>
      <xdr:row>71</xdr:row>
      <xdr:rowOff>142920</xdr:rowOff>
    </xdr:to>
    <xdr:cxnSp>
      <xdr:nvCxnSpPr>
        <xdr:cNvPr id="2173" name="Connecteur droit avec flèche 786"/>
        <xdr:cNvCxnSpPr/>
        <xdr:nvPr/>
      </xdr:nvCxnSpPr>
      <xdr:spPr>
        <a:xfrm>
          <a:off x="14698440" y="15935040"/>
          <a:ext cx="1639440" cy="229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68</xdr:row>
      <xdr:rowOff>114120</xdr:rowOff>
    </xdr:from>
    <xdr:to>
      <xdr:col>14</xdr:col>
      <xdr:colOff>141120</xdr:colOff>
      <xdr:row>68</xdr:row>
      <xdr:rowOff>114840</xdr:rowOff>
    </xdr:to>
    <xdr:cxnSp>
      <xdr:nvCxnSpPr>
        <xdr:cNvPr id="2174" name="Connecteur droit avec flèche 787"/>
        <xdr:cNvCxnSpPr/>
        <xdr:nvPr/>
      </xdr:nvCxnSpPr>
      <xdr:spPr>
        <a:xfrm flipV="1">
          <a:off x="14711400" y="155635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68</xdr:row>
      <xdr:rowOff>114840</xdr:rowOff>
    </xdr:from>
    <xdr:to>
      <xdr:col>14</xdr:col>
      <xdr:colOff>318960</xdr:colOff>
      <xdr:row>69</xdr:row>
      <xdr:rowOff>123840</xdr:rowOff>
    </xdr:to>
    <xdr:cxnSp>
      <xdr:nvCxnSpPr>
        <xdr:cNvPr id="2175" name="Connecteur droit avec flèche 788"/>
        <xdr:cNvCxnSpPr/>
        <xdr:nvPr/>
      </xdr:nvCxnSpPr>
      <xdr:spPr>
        <a:xfrm>
          <a:off x="14698440" y="1556424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735840</xdr:colOff>
      <xdr:row>94</xdr:row>
      <xdr:rowOff>104400</xdr:rowOff>
    </xdr:from>
    <xdr:to>
      <xdr:col>10</xdr:col>
      <xdr:colOff>280080</xdr:colOff>
      <xdr:row>94</xdr:row>
      <xdr:rowOff>114480</xdr:rowOff>
    </xdr:to>
    <xdr:cxnSp>
      <xdr:nvCxnSpPr>
        <xdr:cNvPr id="2176" name="Connecteur droit avec flèche 789"/>
        <xdr:cNvCxnSpPr/>
        <xdr:nvPr/>
      </xdr:nvCxnSpPr>
      <xdr:spPr>
        <a:xfrm>
          <a:off x="10585800" y="20507040"/>
          <a:ext cx="1600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90</xdr:row>
      <xdr:rowOff>123120</xdr:rowOff>
    </xdr:from>
    <xdr:to>
      <xdr:col>10</xdr:col>
      <xdr:colOff>165600</xdr:colOff>
      <xdr:row>91</xdr:row>
      <xdr:rowOff>105120</xdr:rowOff>
    </xdr:to>
    <xdr:cxnSp>
      <xdr:nvCxnSpPr>
        <xdr:cNvPr id="2177" name="Connecteur droit avec flèche 790"/>
        <xdr:cNvCxnSpPr/>
        <xdr:nvPr/>
      </xdr:nvCxnSpPr>
      <xdr:spPr>
        <a:xfrm flipV="1">
          <a:off x="10789560" y="19763640"/>
          <a:ext cx="128268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91</xdr:row>
      <xdr:rowOff>123480</xdr:rowOff>
    </xdr:from>
    <xdr:to>
      <xdr:col>10</xdr:col>
      <xdr:colOff>153720</xdr:colOff>
      <xdr:row>92</xdr:row>
      <xdr:rowOff>124200</xdr:rowOff>
    </xdr:to>
    <xdr:cxnSp>
      <xdr:nvCxnSpPr>
        <xdr:cNvPr id="2178" name="Connecteur droit avec flèche 791"/>
        <xdr:cNvCxnSpPr/>
        <xdr:nvPr/>
      </xdr:nvCxnSpPr>
      <xdr:spPr>
        <a:xfrm>
          <a:off x="10814400" y="19954440"/>
          <a:ext cx="1245960" cy="19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88</xdr:row>
      <xdr:rowOff>104040</xdr:rowOff>
    </xdr:from>
    <xdr:to>
      <xdr:col>12</xdr:col>
      <xdr:colOff>230400</xdr:colOff>
      <xdr:row>90</xdr:row>
      <xdr:rowOff>85320</xdr:rowOff>
    </xdr:to>
    <xdr:cxnSp>
      <xdr:nvCxnSpPr>
        <xdr:cNvPr id="2179" name="Connecteur droit avec flèche 792"/>
        <xdr:cNvCxnSpPr/>
        <xdr:nvPr/>
      </xdr:nvCxnSpPr>
      <xdr:spPr>
        <a:xfrm flipV="1">
          <a:off x="12794760" y="19363680"/>
          <a:ext cx="1398240" cy="362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90</xdr:row>
      <xdr:rowOff>122760</xdr:rowOff>
    </xdr:from>
    <xdr:to>
      <xdr:col>12</xdr:col>
      <xdr:colOff>230400</xdr:colOff>
      <xdr:row>90</xdr:row>
      <xdr:rowOff>123480</xdr:rowOff>
    </xdr:to>
    <xdr:cxnSp>
      <xdr:nvCxnSpPr>
        <xdr:cNvPr id="2180" name="Connecteur droit avec flèche 793"/>
        <xdr:cNvCxnSpPr/>
        <xdr:nvPr/>
      </xdr:nvCxnSpPr>
      <xdr:spPr>
        <a:xfrm flipV="1">
          <a:off x="12743640" y="1976328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94</xdr:row>
      <xdr:rowOff>123120</xdr:rowOff>
    </xdr:from>
    <xdr:to>
      <xdr:col>14</xdr:col>
      <xdr:colOff>90000</xdr:colOff>
      <xdr:row>94</xdr:row>
      <xdr:rowOff>123840</xdr:rowOff>
    </xdr:to>
    <xdr:cxnSp>
      <xdr:nvCxnSpPr>
        <xdr:cNvPr id="2181" name="Connecteur droit avec flèche 794"/>
        <xdr:cNvCxnSpPr/>
        <xdr:nvPr/>
      </xdr:nvCxnSpPr>
      <xdr:spPr>
        <a:xfrm>
          <a:off x="12794760" y="2052576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92</xdr:row>
      <xdr:rowOff>142920</xdr:rowOff>
    </xdr:from>
    <xdr:to>
      <xdr:col>14</xdr:col>
      <xdr:colOff>267840</xdr:colOff>
      <xdr:row>93</xdr:row>
      <xdr:rowOff>123840</xdr:rowOff>
    </xdr:to>
    <xdr:cxnSp>
      <xdr:nvCxnSpPr>
        <xdr:cNvPr id="2182" name="Connecteur droit avec flèche 795"/>
        <xdr:cNvCxnSpPr/>
        <xdr:nvPr/>
      </xdr:nvCxnSpPr>
      <xdr:spPr>
        <a:xfrm>
          <a:off x="12731400" y="20164320"/>
          <a:ext cx="355536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92</xdr:row>
      <xdr:rowOff>123480</xdr:rowOff>
    </xdr:from>
    <xdr:to>
      <xdr:col>14</xdr:col>
      <xdr:colOff>128160</xdr:colOff>
      <xdr:row>92</xdr:row>
      <xdr:rowOff>124200</xdr:rowOff>
    </xdr:to>
    <xdr:cxnSp>
      <xdr:nvCxnSpPr>
        <xdr:cNvPr id="2183" name="Connecteur droit avec flèche 796"/>
        <xdr:cNvCxnSpPr/>
        <xdr:nvPr/>
      </xdr:nvCxnSpPr>
      <xdr:spPr>
        <a:xfrm>
          <a:off x="12731400" y="2014488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90</xdr:row>
      <xdr:rowOff>104400</xdr:rowOff>
    </xdr:from>
    <xdr:to>
      <xdr:col>14</xdr:col>
      <xdr:colOff>141120</xdr:colOff>
      <xdr:row>90</xdr:row>
      <xdr:rowOff>105120</xdr:rowOff>
    </xdr:to>
    <xdr:cxnSp>
      <xdr:nvCxnSpPr>
        <xdr:cNvPr id="2184" name="Connecteur droit avec flèche 797"/>
        <xdr:cNvCxnSpPr/>
        <xdr:nvPr/>
      </xdr:nvCxnSpPr>
      <xdr:spPr>
        <a:xfrm flipV="1">
          <a:off x="14711400" y="19744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90</xdr:row>
      <xdr:rowOff>105120</xdr:rowOff>
    </xdr:from>
    <xdr:to>
      <xdr:col>14</xdr:col>
      <xdr:colOff>318960</xdr:colOff>
      <xdr:row>91</xdr:row>
      <xdr:rowOff>123840</xdr:rowOff>
    </xdr:to>
    <xdr:cxnSp>
      <xdr:nvCxnSpPr>
        <xdr:cNvPr id="2185" name="Connecteur droit avec flèche 798"/>
        <xdr:cNvCxnSpPr/>
        <xdr:nvPr/>
      </xdr:nvCxnSpPr>
      <xdr:spPr>
        <a:xfrm>
          <a:off x="14698440" y="19745640"/>
          <a:ext cx="1639440" cy="20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88</xdr:row>
      <xdr:rowOff>104040</xdr:rowOff>
    </xdr:from>
    <xdr:to>
      <xdr:col>14</xdr:col>
      <xdr:colOff>141120</xdr:colOff>
      <xdr:row>88</xdr:row>
      <xdr:rowOff>104760</xdr:rowOff>
    </xdr:to>
    <xdr:cxnSp>
      <xdr:nvCxnSpPr>
        <xdr:cNvPr id="2186" name="Connecteur droit avec flèche 799"/>
        <xdr:cNvCxnSpPr/>
        <xdr:nvPr/>
      </xdr:nvCxnSpPr>
      <xdr:spPr>
        <a:xfrm flipV="1">
          <a:off x="14711400" y="19363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88</xdr:row>
      <xdr:rowOff>104400</xdr:rowOff>
    </xdr:from>
    <xdr:to>
      <xdr:col>14</xdr:col>
      <xdr:colOff>318960</xdr:colOff>
      <xdr:row>89</xdr:row>
      <xdr:rowOff>142920</xdr:rowOff>
    </xdr:to>
    <xdr:cxnSp>
      <xdr:nvCxnSpPr>
        <xdr:cNvPr id="2187" name="Connecteur droit avec flèche 800"/>
        <xdr:cNvCxnSpPr/>
        <xdr:nvPr/>
      </xdr:nvCxnSpPr>
      <xdr:spPr>
        <a:xfrm>
          <a:off x="14698440" y="19364040"/>
          <a:ext cx="1639440" cy="229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84</xdr:row>
      <xdr:rowOff>122760</xdr:rowOff>
    </xdr:from>
    <xdr:to>
      <xdr:col>10</xdr:col>
      <xdr:colOff>165600</xdr:colOff>
      <xdr:row>85</xdr:row>
      <xdr:rowOff>114480</xdr:rowOff>
    </xdr:to>
    <xdr:cxnSp>
      <xdr:nvCxnSpPr>
        <xdr:cNvPr id="2188" name="Connecteur droit avec flèche 801"/>
        <xdr:cNvCxnSpPr/>
        <xdr:nvPr/>
      </xdr:nvCxnSpPr>
      <xdr:spPr>
        <a:xfrm flipV="1">
          <a:off x="10789560" y="18620280"/>
          <a:ext cx="1282680" cy="182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85</xdr:row>
      <xdr:rowOff>123480</xdr:rowOff>
    </xdr:from>
    <xdr:to>
      <xdr:col>10</xdr:col>
      <xdr:colOff>153720</xdr:colOff>
      <xdr:row>86</xdr:row>
      <xdr:rowOff>124200</xdr:rowOff>
    </xdr:to>
    <xdr:cxnSp>
      <xdr:nvCxnSpPr>
        <xdr:cNvPr id="2189" name="Connecteur droit avec flèche 802"/>
        <xdr:cNvCxnSpPr/>
        <xdr:nvPr/>
      </xdr:nvCxnSpPr>
      <xdr:spPr>
        <a:xfrm>
          <a:off x="10814400" y="18811440"/>
          <a:ext cx="1245960" cy="19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82</xdr:row>
      <xdr:rowOff>114120</xdr:rowOff>
    </xdr:from>
    <xdr:to>
      <xdr:col>12</xdr:col>
      <xdr:colOff>230400</xdr:colOff>
      <xdr:row>84</xdr:row>
      <xdr:rowOff>75600</xdr:rowOff>
    </xdr:to>
    <xdr:cxnSp>
      <xdr:nvCxnSpPr>
        <xdr:cNvPr id="2190" name="Connecteur droit avec flèche 803"/>
        <xdr:cNvCxnSpPr/>
        <xdr:nvPr/>
      </xdr:nvCxnSpPr>
      <xdr:spPr>
        <a:xfrm flipV="1">
          <a:off x="12794760" y="1823076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84</xdr:row>
      <xdr:rowOff>122760</xdr:rowOff>
    </xdr:from>
    <xdr:to>
      <xdr:col>12</xdr:col>
      <xdr:colOff>230400</xdr:colOff>
      <xdr:row>84</xdr:row>
      <xdr:rowOff>123480</xdr:rowOff>
    </xdr:to>
    <xdr:cxnSp>
      <xdr:nvCxnSpPr>
        <xdr:cNvPr id="2191" name="Connecteur droit avec flèche 804"/>
        <xdr:cNvCxnSpPr/>
        <xdr:nvPr/>
      </xdr:nvCxnSpPr>
      <xdr:spPr>
        <a:xfrm flipV="1">
          <a:off x="12743640" y="1862028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86</xdr:row>
      <xdr:rowOff>142920</xdr:rowOff>
    </xdr:from>
    <xdr:to>
      <xdr:col>14</xdr:col>
      <xdr:colOff>267840</xdr:colOff>
      <xdr:row>87</xdr:row>
      <xdr:rowOff>123840</xdr:rowOff>
    </xdr:to>
    <xdr:cxnSp>
      <xdr:nvCxnSpPr>
        <xdr:cNvPr id="2192" name="Connecteur droit avec flèche 805"/>
        <xdr:cNvCxnSpPr/>
        <xdr:nvPr/>
      </xdr:nvCxnSpPr>
      <xdr:spPr>
        <a:xfrm>
          <a:off x="12731400" y="19021320"/>
          <a:ext cx="355536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86</xdr:row>
      <xdr:rowOff>123480</xdr:rowOff>
    </xdr:from>
    <xdr:to>
      <xdr:col>14</xdr:col>
      <xdr:colOff>128160</xdr:colOff>
      <xdr:row>86</xdr:row>
      <xdr:rowOff>124200</xdr:rowOff>
    </xdr:to>
    <xdr:cxnSp>
      <xdr:nvCxnSpPr>
        <xdr:cNvPr id="2193" name="Connecteur droit avec flèche 806"/>
        <xdr:cNvCxnSpPr/>
        <xdr:nvPr/>
      </xdr:nvCxnSpPr>
      <xdr:spPr>
        <a:xfrm>
          <a:off x="12731400" y="1900188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84</xdr:row>
      <xdr:rowOff>104400</xdr:rowOff>
    </xdr:from>
    <xdr:to>
      <xdr:col>14</xdr:col>
      <xdr:colOff>141120</xdr:colOff>
      <xdr:row>84</xdr:row>
      <xdr:rowOff>105120</xdr:rowOff>
    </xdr:to>
    <xdr:cxnSp>
      <xdr:nvCxnSpPr>
        <xdr:cNvPr id="2194" name="Connecteur droit avec flèche 807"/>
        <xdr:cNvCxnSpPr/>
        <xdr:nvPr/>
      </xdr:nvCxnSpPr>
      <xdr:spPr>
        <a:xfrm flipV="1">
          <a:off x="14711400" y="18601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84</xdr:row>
      <xdr:rowOff>105120</xdr:rowOff>
    </xdr:from>
    <xdr:to>
      <xdr:col>14</xdr:col>
      <xdr:colOff>318960</xdr:colOff>
      <xdr:row>85</xdr:row>
      <xdr:rowOff>143280</xdr:rowOff>
    </xdr:to>
    <xdr:cxnSp>
      <xdr:nvCxnSpPr>
        <xdr:cNvPr id="2195" name="Connecteur droit avec flèche 808"/>
        <xdr:cNvCxnSpPr/>
        <xdr:nvPr/>
      </xdr:nvCxnSpPr>
      <xdr:spPr>
        <a:xfrm>
          <a:off x="14698440" y="1860264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82</xdr:row>
      <xdr:rowOff>113760</xdr:rowOff>
    </xdr:from>
    <xdr:to>
      <xdr:col>14</xdr:col>
      <xdr:colOff>141120</xdr:colOff>
      <xdr:row>82</xdr:row>
      <xdr:rowOff>114480</xdr:rowOff>
    </xdr:to>
    <xdr:cxnSp>
      <xdr:nvCxnSpPr>
        <xdr:cNvPr id="2196" name="Connecteur droit avec flèche 809"/>
        <xdr:cNvCxnSpPr/>
        <xdr:nvPr/>
      </xdr:nvCxnSpPr>
      <xdr:spPr>
        <a:xfrm flipV="1">
          <a:off x="14711400" y="182304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82</xdr:row>
      <xdr:rowOff>114480</xdr:rowOff>
    </xdr:from>
    <xdr:to>
      <xdr:col>14</xdr:col>
      <xdr:colOff>318960</xdr:colOff>
      <xdr:row>83</xdr:row>
      <xdr:rowOff>123840</xdr:rowOff>
    </xdr:to>
    <xdr:cxnSp>
      <xdr:nvCxnSpPr>
        <xdr:cNvPr id="2197" name="Connecteur droit avec flèche 810"/>
        <xdr:cNvCxnSpPr/>
        <xdr:nvPr/>
      </xdr:nvCxnSpPr>
      <xdr:spPr>
        <a:xfrm>
          <a:off x="14698440" y="1823112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735840</xdr:colOff>
      <xdr:row>108</xdr:row>
      <xdr:rowOff>105120</xdr:rowOff>
    </xdr:from>
    <xdr:to>
      <xdr:col>10</xdr:col>
      <xdr:colOff>280080</xdr:colOff>
      <xdr:row>108</xdr:row>
      <xdr:rowOff>114840</xdr:rowOff>
    </xdr:to>
    <xdr:cxnSp>
      <xdr:nvCxnSpPr>
        <xdr:cNvPr id="2198" name="Connecteur droit avec flèche 811"/>
        <xdr:cNvCxnSpPr/>
        <xdr:nvPr/>
      </xdr:nvCxnSpPr>
      <xdr:spPr>
        <a:xfrm>
          <a:off x="10585800" y="23174640"/>
          <a:ext cx="160092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104</xdr:row>
      <xdr:rowOff>123120</xdr:rowOff>
    </xdr:from>
    <xdr:to>
      <xdr:col>10</xdr:col>
      <xdr:colOff>165600</xdr:colOff>
      <xdr:row>105</xdr:row>
      <xdr:rowOff>104400</xdr:rowOff>
    </xdr:to>
    <xdr:cxnSp>
      <xdr:nvCxnSpPr>
        <xdr:cNvPr id="2199" name="Connecteur droit avec flèche 812"/>
        <xdr:cNvCxnSpPr/>
        <xdr:nvPr/>
      </xdr:nvCxnSpPr>
      <xdr:spPr>
        <a:xfrm flipV="1">
          <a:off x="10789560" y="22430520"/>
          <a:ext cx="12826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105</xdr:row>
      <xdr:rowOff>123120</xdr:rowOff>
    </xdr:from>
    <xdr:to>
      <xdr:col>10</xdr:col>
      <xdr:colOff>153720</xdr:colOff>
      <xdr:row>106</xdr:row>
      <xdr:rowOff>123480</xdr:rowOff>
    </xdr:to>
    <xdr:cxnSp>
      <xdr:nvCxnSpPr>
        <xdr:cNvPr id="2200" name="Connecteur droit avec flèche 813"/>
        <xdr:cNvCxnSpPr/>
        <xdr:nvPr/>
      </xdr:nvCxnSpPr>
      <xdr:spPr>
        <a:xfrm>
          <a:off x="10814400" y="2262132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102</xdr:row>
      <xdr:rowOff>104760</xdr:rowOff>
    </xdr:from>
    <xdr:to>
      <xdr:col>12</xdr:col>
      <xdr:colOff>230400</xdr:colOff>
      <xdr:row>104</xdr:row>
      <xdr:rowOff>85680</xdr:rowOff>
    </xdr:to>
    <xdr:cxnSp>
      <xdr:nvCxnSpPr>
        <xdr:cNvPr id="2201" name="Connecteur droit avec flèche 814"/>
        <xdr:cNvCxnSpPr/>
        <xdr:nvPr/>
      </xdr:nvCxnSpPr>
      <xdr:spPr>
        <a:xfrm flipV="1">
          <a:off x="12794760" y="22031280"/>
          <a:ext cx="139824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104</xdr:row>
      <xdr:rowOff>123120</xdr:rowOff>
    </xdr:from>
    <xdr:to>
      <xdr:col>12</xdr:col>
      <xdr:colOff>230400</xdr:colOff>
      <xdr:row>104</xdr:row>
      <xdr:rowOff>123840</xdr:rowOff>
    </xdr:to>
    <xdr:cxnSp>
      <xdr:nvCxnSpPr>
        <xdr:cNvPr id="2202" name="Connecteur droit avec flèche 815"/>
        <xdr:cNvCxnSpPr/>
        <xdr:nvPr/>
      </xdr:nvCxnSpPr>
      <xdr:spPr>
        <a:xfrm flipV="1">
          <a:off x="12743640" y="2243052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108</xdr:row>
      <xdr:rowOff>123120</xdr:rowOff>
    </xdr:from>
    <xdr:to>
      <xdr:col>14</xdr:col>
      <xdr:colOff>90000</xdr:colOff>
      <xdr:row>108</xdr:row>
      <xdr:rowOff>123840</xdr:rowOff>
    </xdr:to>
    <xdr:cxnSp>
      <xdr:nvCxnSpPr>
        <xdr:cNvPr id="2203" name="Connecteur droit avec flèche 816"/>
        <xdr:cNvCxnSpPr/>
        <xdr:nvPr/>
      </xdr:nvCxnSpPr>
      <xdr:spPr>
        <a:xfrm>
          <a:off x="12794760" y="2319264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106</xdr:row>
      <xdr:rowOff>142560</xdr:rowOff>
    </xdr:from>
    <xdr:to>
      <xdr:col>14</xdr:col>
      <xdr:colOff>267840</xdr:colOff>
      <xdr:row>107</xdr:row>
      <xdr:rowOff>123120</xdr:rowOff>
    </xdr:to>
    <xdr:cxnSp>
      <xdr:nvCxnSpPr>
        <xdr:cNvPr id="2204" name="Connecteur droit avec flèche 817"/>
        <xdr:cNvCxnSpPr/>
        <xdr:nvPr/>
      </xdr:nvCxnSpPr>
      <xdr:spPr>
        <a:xfrm>
          <a:off x="12731400" y="2283120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106</xdr:row>
      <xdr:rowOff>123120</xdr:rowOff>
    </xdr:from>
    <xdr:to>
      <xdr:col>14</xdr:col>
      <xdr:colOff>128160</xdr:colOff>
      <xdr:row>106</xdr:row>
      <xdr:rowOff>123840</xdr:rowOff>
    </xdr:to>
    <xdr:cxnSp>
      <xdr:nvCxnSpPr>
        <xdr:cNvPr id="2205" name="Connecteur droit avec flèche 818"/>
        <xdr:cNvCxnSpPr/>
        <xdr:nvPr/>
      </xdr:nvCxnSpPr>
      <xdr:spPr>
        <a:xfrm>
          <a:off x="12731400" y="2281176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104</xdr:row>
      <xdr:rowOff>104400</xdr:rowOff>
    </xdr:from>
    <xdr:to>
      <xdr:col>14</xdr:col>
      <xdr:colOff>141120</xdr:colOff>
      <xdr:row>104</xdr:row>
      <xdr:rowOff>105120</xdr:rowOff>
    </xdr:to>
    <xdr:cxnSp>
      <xdr:nvCxnSpPr>
        <xdr:cNvPr id="2206" name="Connecteur droit avec flèche 819"/>
        <xdr:cNvCxnSpPr/>
        <xdr:nvPr/>
      </xdr:nvCxnSpPr>
      <xdr:spPr>
        <a:xfrm flipV="1">
          <a:off x="14711400" y="22411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104</xdr:row>
      <xdr:rowOff>104760</xdr:rowOff>
    </xdr:from>
    <xdr:to>
      <xdr:col>14</xdr:col>
      <xdr:colOff>318960</xdr:colOff>
      <xdr:row>105</xdr:row>
      <xdr:rowOff>123480</xdr:rowOff>
    </xdr:to>
    <xdr:cxnSp>
      <xdr:nvCxnSpPr>
        <xdr:cNvPr id="2207" name="Connecteur droit avec flèche 820"/>
        <xdr:cNvCxnSpPr/>
        <xdr:nvPr/>
      </xdr:nvCxnSpPr>
      <xdr:spPr>
        <a:xfrm>
          <a:off x="14698440" y="22412160"/>
          <a:ext cx="163944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102</xdr:row>
      <xdr:rowOff>104400</xdr:rowOff>
    </xdr:from>
    <xdr:to>
      <xdr:col>14</xdr:col>
      <xdr:colOff>141120</xdr:colOff>
      <xdr:row>102</xdr:row>
      <xdr:rowOff>105120</xdr:rowOff>
    </xdr:to>
    <xdr:cxnSp>
      <xdr:nvCxnSpPr>
        <xdr:cNvPr id="2208" name="Connecteur droit avec flèche 821"/>
        <xdr:cNvCxnSpPr/>
        <xdr:nvPr/>
      </xdr:nvCxnSpPr>
      <xdr:spPr>
        <a:xfrm flipV="1">
          <a:off x="14711400" y="22030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102</xdr:row>
      <xdr:rowOff>105120</xdr:rowOff>
    </xdr:from>
    <xdr:to>
      <xdr:col>14</xdr:col>
      <xdr:colOff>318960</xdr:colOff>
      <xdr:row>103</xdr:row>
      <xdr:rowOff>143280</xdr:rowOff>
    </xdr:to>
    <xdr:cxnSp>
      <xdr:nvCxnSpPr>
        <xdr:cNvPr id="2209" name="Connecteur droit avec flèche 822"/>
        <xdr:cNvCxnSpPr/>
        <xdr:nvPr/>
      </xdr:nvCxnSpPr>
      <xdr:spPr>
        <a:xfrm>
          <a:off x="14698440" y="2203164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98</xdr:row>
      <xdr:rowOff>123480</xdr:rowOff>
    </xdr:from>
    <xdr:to>
      <xdr:col>10</xdr:col>
      <xdr:colOff>165600</xdr:colOff>
      <xdr:row>99</xdr:row>
      <xdr:rowOff>114480</xdr:rowOff>
    </xdr:to>
    <xdr:cxnSp>
      <xdr:nvCxnSpPr>
        <xdr:cNvPr id="2210" name="Connecteur droit avec flèche 823"/>
        <xdr:cNvCxnSpPr/>
        <xdr:nvPr/>
      </xdr:nvCxnSpPr>
      <xdr:spPr>
        <a:xfrm flipV="1">
          <a:off x="10789560" y="21287880"/>
          <a:ext cx="1282680" cy="18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99</xdr:row>
      <xdr:rowOff>123120</xdr:rowOff>
    </xdr:from>
    <xdr:to>
      <xdr:col>10</xdr:col>
      <xdr:colOff>153720</xdr:colOff>
      <xdr:row>100</xdr:row>
      <xdr:rowOff>123480</xdr:rowOff>
    </xdr:to>
    <xdr:cxnSp>
      <xdr:nvCxnSpPr>
        <xdr:cNvPr id="2211" name="Connecteur droit avec flèche 824"/>
        <xdr:cNvCxnSpPr/>
        <xdr:nvPr/>
      </xdr:nvCxnSpPr>
      <xdr:spPr>
        <a:xfrm>
          <a:off x="10814400" y="2147832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96</xdr:row>
      <xdr:rowOff>114120</xdr:rowOff>
    </xdr:from>
    <xdr:to>
      <xdr:col>12</xdr:col>
      <xdr:colOff>230400</xdr:colOff>
      <xdr:row>98</xdr:row>
      <xdr:rowOff>75600</xdr:rowOff>
    </xdr:to>
    <xdr:cxnSp>
      <xdr:nvCxnSpPr>
        <xdr:cNvPr id="2212" name="Connecteur droit avec flèche 825"/>
        <xdr:cNvCxnSpPr/>
        <xdr:nvPr/>
      </xdr:nvCxnSpPr>
      <xdr:spPr>
        <a:xfrm flipV="1">
          <a:off x="12794760" y="2089764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98</xdr:row>
      <xdr:rowOff>123120</xdr:rowOff>
    </xdr:from>
    <xdr:to>
      <xdr:col>12</xdr:col>
      <xdr:colOff>230400</xdr:colOff>
      <xdr:row>98</xdr:row>
      <xdr:rowOff>123840</xdr:rowOff>
    </xdr:to>
    <xdr:cxnSp>
      <xdr:nvCxnSpPr>
        <xdr:cNvPr id="2213" name="Connecteur droit avec flèche 826"/>
        <xdr:cNvCxnSpPr/>
        <xdr:nvPr/>
      </xdr:nvCxnSpPr>
      <xdr:spPr>
        <a:xfrm flipV="1">
          <a:off x="12743640" y="2128752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100</xdr:row>
      <xdr:rowOff>142560</xdr:rowOff>
    </xdr:from>
    <xdr:to>
      <xdr:col>14</xdr:col>
      <xdr:colOff>267840</xdr:colOff>
      <xdr:row>101</xdr:row>
      <xdr:rowOff>123120</xdr:rowOff>
    </xdr:to>
    <xdr:cxnSp>
      <xdr:nvCxnSpPr>
        <xdr:cNvPr id="2214" name="Connecteur droit avec flèche 827"/>
        <xdr:cNvCxnSpPr/>
        <xdr:nvPr/>
      </xdr:nvCxnSpPr>
      <xdr:spPr>
        <a:xfrm>
          <a:off x="12731400" y="2168820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100</xdr:row>
      <xdr:rowOff>123120</xdr:rowOff>
    </xdr:from>
    <xdr:to>
      <xdr:col>14</xdr:col>
      <xdr:colOff>128160</xdr:colOff>
      <xdr:row>100</xdr:row>
      <xdr:rowOff>123840</xdr:rowOff>
    </xdr:to>
    <xdr:cxnSp>
      <xdr:nvCxnSpPr>
        <xdr:cNvPr id="2215" name="Connecteur droit avec flèche 828"/>
        <xdr:cNvCxnSpPr/>
        <xdr:nvPr/>
      </xdr:nvCxnSpPr>
      <xdr:spPr>
        <a:xfrm>
          <a:off x="12731400" y="2166876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98</xdr:row>
      <xdr:rowOff>104400</xdr:rowOff>
    </xdr:from>
    <xdr:to>
      <xdr:col>14</xdr:col>
      <xdr:colOff>141120</xdr:colOff>
      <xdr:row>98</xdr:row>
      <xdr:rowOff>105120</xdr:rowOff>
    </xdr:to>
    <xdr:cxnSp>
      <xdr:nvCxnSpPr>
        <xdr:cNvPr id="2216" name="Connecteur droit avec flèche 829"/>
        <xdr:cNvCxnSpPr/>
        <xdr:nvPr/>
      </xdr:nvCxnSpPr>
      <xdr:spPr>
        <a:xfrm flipV="1">
          <a:off x="14711400" y="21268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98</xdr:row>
      <xdr:rowOff>105120</xdr:rowOff>
    </xdr:from>
    <xdr:to>
      <xdr:col>14</xdr:col>
      <xdr:colOff>318960</xdr:colOff>
      <xdr:row>99</xdr:row>
      <xdr:rowOff>142920</xdr:rowOff>
    </xdr:to>
    <xdr:cxnSp>
      <xdr:nvCxnSpPr>
        <xdr:cNvPr id="2217" name="Connecteur droit avec flèche 830"/>
        <xdr:cNvCxnSpPr/>
        <xdr:nvPr/>
      </xdr:nvCxnSpPr>
      <xdr:spPr>
        <a:xfrm>
          <a:off x="14698440" y="2126952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96</xdr:row>
      <xdr:rowOff>113760</xdr:rowOff>
    </xdr:from>
    <xdr:to>
      <xdr:col>14</xdr:col>
      <xdr:colOff>141120</xdr:colOff>
      <xdr:row>96</xdr:row>
      <xdr:rowOff>114480</xdr:rowOff>
    </xdr:to>
    <xdr:cxnSp>
      <xdr:nvCxnSpPr>
        <xdr:cNvPr id="2218" name="Connecteur droit avec flèche 831"/>
        <xdr:cNvCxnSpPr/>
        <xdr:nvPr/>
      </xdr:nvCxnSpPr>
      <xdr:spPr>
        <a:xfrm flipV="1">
          <a:off x="14711400" y="208972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96</xdr:row>
      <xdr:rowOff>114480</xdr:rowOff>
    </xdr:from>
    <xdr:to>
      <xdr:col>14</xdr:col>
      <xdr:colOff>318960</xdr:colOff>
      <xdr:row>97</xdr:row>
      <xdr:rowOff>123840</xdr:rowOff>
    </xdr:to>
    <xdr:cxnSp>
      <xdr:nvCxnSpPr>
        <xdr:cNvPr id="2219" name="Connecteur droit avec flèche 832"/>
        <xdr:cNvCxnSpPr/>
        <xdr:nvPr/>
      </xdr:nvCxnSpPr>
      <xdr:spPr>
        <a:xfrm>
          <a:off x="14698440" y="2089800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735840</xdr:colOff>
      <xdr:row>122</xdr:row>
      <xdr:rowOff>104760</xdr:rowOff>
    </xdr:from>
    <xdr:to>
      <xdr:col>10</xdr:col>
      <xdr:colOff>280080</xdr:colOff>
      <xdr:row>122</xdr:row>
      <xdr:rowOff>114840</xdr:rowOff>
    </xdr:to>
    <xdr:cxnSp>
      <xdr:nvCxnSpPr>
        <xdr:cNvPr id="2220" name="Connecteur droit avec flèche 833"/>
        <xdr:cNvCxnSpPr/>
        <xdr:nvPr/>
      </xdr:nvCxnSpPr>
      <xdr:spPr>
        <a:xfrm>
          <a:off x="10585800" y="25841160"/>
          <a:ext cx="160092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118</xdr:row>
      <xdr:rowOff>122760</xdr:rowOff>
    </xdr:from>
    <xdr:to>
      <xdr:col>10</xdr:col>
      <xdr:colOff>165600</xdr:colOff>
      <xdr:row>119</xdr:row>
      <xdr:rowOff>104400</xdr:rowOff>
    </xdr:to>
    <xdr:cxnSp>
      <xdr:nvCxnSpPr>
        <xdr:cNvPr id="2221" name="Connecteur droit avec flèche 834"/>
        <xdr:cNvCxnSpPr/>
        <xdr:nvPr/>
      </xdr:nvCxnSpPr>
      <xdr:spPr>
        <a:xfrm flipV="1">
          <a:off x="10789560" y="25097400"/>
          <a:ext cx="12826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119</xdr:row>
      <xdr:rowOff>123120</xdr:rowOff>
    </xdr:from>
    <xdr:to>
      <xdr:col>10</xdr:col>
      <xdr:colOff>153720</xdr:colOff>
      <xdr:row>120</xdr:row>
      <xdr:rowOff>123480</xdr:rowOff>
    </xdr:to>
    <xdr:cxnSp>
      <xdr:nvCxnSpPr>
        <xdr:cNvPr id="2222" name="Connecteur droit avec flèche 835"/>
        <xdr:cNvCxnSpPr/>
        <xdr:nvPr/>
      </xdr:nvCxnSpPr>
      <xdr:spPr>
        <a:xfrm>
          <a:off x="10814400" y="2528820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116</xdr:row>
      <xdr:rowOff>104760</xdr:rowOff>
    </xdr:from>
    <xdr:to>
      <xdr:col>12</xdr:col>
      <xdr:colOff>230400</xdr:colOff>
      <xdr:row>118</xdr:row>
      <xdr:rowOff>85320</xdr:rowOff>
    </xdr:to>
    <xdr:cxnSp>
      <xdr:nvCxnSpPr>
        <xdr:cNvPr id="2223" name="Connecteur droit avec flèche 836"/>
        <xdr:cNvCxnSpPr/>
        <xdr:nvPr/>
      </xdr:nvCxnSpPr>
      <xdr:spPr>
        <a:xfrm flipV="1">
          <a:off x="12794760" y="24698160"/>
          <a:ext cx="139824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118</xdr:row>
      <xdr:rowOff>122760</xdr:rowOff>
    </xdr:from>
    <xdr:to>
      <xdr:col>12</xdr:col>
      <xdr:colOff>230400</xdr:colOff>
      <xdr:row>118</xdr:row>
      <xdr:rowOff>123480</xdr:rowOff>
    </xdr:to>
    <xdr:cxnSp>
      <xdr:nvCxnSpPr>
        <xdr:cNvPr id="2224" name="Connecteur droit avec flèche 837"/>
        <xdr:cNvCxnSpPr/>
        <xdr:nvPr/>
      </xdr:nvCxnSpPr>
      <xdr:spPr>
        <a:xfrm flipV="1">
          <a:off x="12743640" y="2509740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122</xdr:row>
      <xdr:rowOff>123480</xdr:rowOff>
    </xdr:from>
    <xdr:to>
      <xdr:col>14</xdr:col>
      <xdr:colOff>90000</xdr:colOff>
      <xdr:row>122</xdr:row>
      <xdr:rowOff>124200</xdr:rowOff>
    </xdr:to>
    <xdr:cxnSp>
      <xdr:nvCxnSpPr>
        <xdr:cNvPr id="2225" name="Connecteur droit avec flèche 838"/>
        <xdr:cNvCxnSpPr/>
        <xdr:nvPr/>
      </xdr:nvCxnSpPr>
      <xdr:spPr>
        <a:xfrm>
          <a:off x="12794760" y="2585988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120</xdr:row>
      <xdr:rowOff>142560</xdr:rowOff>
    </xdr:from>
    <xdr:to>
      <xdr:col>14</xdr:col>
      <xdr:colOff>267840</xdr:colOff>
      <xdr:row>121</xdr:row>
      <xdr:rowOff>123120</xdr:rowOff>
    </xdr:to>
    <xdr:cxnSp>
      <xdr:nvCxnSpPr>
        <xdr:cNvPr id="2226" name="Connecteur droit avec flèche 839"/>
        <xdr:cNvCxnSpPr/>
        <xdr:nvPr/>
      </xdr:nvCxnSpPr>
      <xdr:spPr>
        <a:xfrm>
          <a:off x="12731400" y="2549808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120</xdr:row>
      <xdr:rowOff>123120</xdr:rowOff>
    </xdr:from>
    <xdr:to>
      <xdr:col>14</xdr:col>
      <xdr:colOff>128160</xdr:colOff>
      <xdr:row>120</xdr:row>
      <xdr:rowOff>123840</xdr:rowOff>
    </xdr:to>
    <xdr:cxnSp>
      <xdr:nvCxnSpPr>
        <xdr:cNvPr id="2227" name="Connecteur droit avec flèche 840"/>
        <xdr:cNvCxnSpPr/>
        <xdr:nvPr/>
      </xdr:nvCxnSpPr>
      <xdr:spPr>
        <a:xfrm>
          <a:off x="12731400" y="2547864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118</xdr:row>
      <xdr:rowOff>104040</xdr:rowOff>
    </xdr:from>
    <xdr:to>
      <xdr:col>14</xdr:col>
      <xdr:colOff>141120</xdr:colOff>
      <xdr:row>118</xdr:row>
      <xdr:rowOff>104760</xdr:rowOff>
    </xdr:to>
    <xdr:cxnSp>
      <xdr:nvCxnSpPr>
        <xdr:cNvPr id="2228" name="Connecteur droit avec flèche 841"/>
        <xdr:cNvCxnSpPr/>
        <xdr:nvPr/>
      </xdr:nvCxnSpPr>
      <xdr:spPr>
        <a:xfrm flipV="1">
          <a:off x="14711400" y="25078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118</xdr:row>
      <xdr:rowOff>104400</xdr:rowOff>
    </xdr:from>
    <xdr:to>
      <xdr:col>14</xdr:col>
      <xdr:colOff>318960</xdr:colOff>
      <xdr:row>119</xdr:row>
      <xdr:rowOff>123480</xdr:rowOff>
    </xdr:to>
    <xdr:cxnSp>
      <xdr:nvCxnSpPr>
        <xdr:cNvPr id="2229" name="Connecteur droit avec flèche 842"/>
        <xdr:cNvCxnSpPr/>
        <xdr:nvPr/>
      </xdr:nvCxnSpPr>
      <xdr:spPr>
        <a:xfrm>
          <a:off x="14698440" y="25079040"/>
          <a:ext cx="163944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116</xdr:row>
      <xdr:rowOff>104400</xdr:rowOff>
    </xdr:from>
    <xdr:to>
      <xdr:col>14</xdr:col>
      <xdr:colOff>141120</xdr:colOff>
      <xdr:row>116</xdr:row>
      <xdr:rowOff>105120</xdr:rowOff>
    </xdr:to>
    <xdr:cxnSp>
      <xdr:nvCxnSpPr>
        <xdr:cNvPr id="2230" name="Connecteur droit avec flèche 843"/>
        <xdr:cNvCxnSpPr/>
        <xdr:nvPr/>
      </xdr:nvCxnSpPr>
      <xdr:spPr>
        <a:xfrm flipV="1">
          <a:off x="14711400" y="24697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116</xdr:row>
      <xdr:rowOff>105120</xdr:rowOff>
    </xdr:from>
    <xdr:to>
      <xdr:col>14</xdr:col>
      <xdr:colOff>318960</xdr:colOff>
      <xdr:row>117</xdr:row>
      <xdr:rowOff>142920</xdr:rowOff>
    </xdr:to>
    <xdr:cxnSp>
      <xdr:nvCxnSpPr>
        <xdr:cNvPr id="2231" name="Connecteur droit avec flèche 844"/>
        <xdr:cNvCxnSpPr/>
        <xdr:nvPr/>
      </xdr:nvCxnSpPr>
      <xdr:spPr>
        <a:xfrm>
          <a:off x="14698440" y="2469852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112</xdr:row>
      <xdr:rowOff>123120</xdr:rowOff>
    </xdr:from>
    <xdr:to>
      <xdr:col>10</xdr:col>
      <xdr:colOff>165600</xdr:colOff>
      <xdr:row>113</xdr:row>
      <xdr:rowOff>114480</xdr:rowOff>
    </xdr:to>
    <xdr:cxnSp>
      <xdr:nvCxnSpPr>
        <xdr:cNvPr id="2232" name="Connecteur droit avec flèche 845"/>
        <xdr:cNvCxnSpPr/>
        <xdr:nvPr/>
      </xdr:nvCxnSpPr>
      <xdr:spPr>
        <a:xfrm flipV="1">
          <a:off x="10789560" y="23954760"/>
          <a:ext cx="1282680" cy="18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113</xdr:row>
      <xdr:rowOff>123120</xdr:rowOff>
    </xdr:from>
    <xdr:to>
      <xdr:col>10</xdr:col>
      <xdr:colOff>153720</xdr:colOff>
      <xdr:row>114</xdr:row>
      <xdr:rowOff>123480</xdr:rowOff>
    </xdr:to>
    <xdr:cxnSp>
      <xdr:nvCxnSpPr>
        <xdr:cNvPr id="2233" name="Connecteur droit avec flèche 846"/>
        <xdr:cNvCxnSpPr/>
        <xdr:nvPr/>
      </xdr:nvCxnSpPr>
      <xdr:spPr>
        <a:xfrm>
          <a:off x="10814400" y="2414520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110</xdr:row>
      <xdr:rowOff>114480</xdr:rowOff>
    </xdr:from>
    <xdr:to>
      <xdr:col>12</xdr:col>
      <xdr:colOff>230400</xdr:colOff>
      <xdr:row>112</xdr:row>
      <xdr:rowOff>75600</xdr:rowOff>
    </xdr:to>
    <xdr:cxnSp>
      <xdr:nvCxnSpPr>
        <xdr:cNvPr id="2234" name="Connecteur droit avec flèche 847"/>
        <xdr:cNvCxnSpPr/>
        <xdr:nvPr/>
      </xdr:nvCxnSpPr>
      <xdr:spPr>
        <a:xfrm flipV="1">
          <a:off x="12794760" y="2356488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112</xdr:row>
      <xdr:rowOff>122760</xdr:rowOff>
    </xdr:from>
    <xdr:to>
      <xdr:col>12</xdr:col>
      <xdr:colOff>230400</xdr:colOff>
      <xdr:row>112</xdr:row>
      <xdr:rowOff>123480</xdr:rowOff>
    </xdr:to>
    <xdr:cxnSp>
      <xdr:nvCxnSpPr>
        <xdr:cNvPr id="2235" name="Connecteur droit avec flèche 848"/>
        <xdr:cNvCxnSpPr/>
        <xdr:nvPr/>
      </xdr:nvCxnSpPr>
      <xdr:spPr>
        <a:xfrm flipV="1">
          <a:off x="12743640" y="2395440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114</xdr:row>
      <xdr:rowOff>142560</xdr:rowOff>
    </xdr:from>
    <xdr:to>
      <xdr:col>14</xdr:col>
      <xdr:colOff>267840</xdr:colOff>
      <xdr:row>115</xdr:row>
      <xdr:rowOff>123120</xdr:rowOff>
    </xdr:to>
    <xdr:cxnSp>
      <xdr:nvCxnSpPr>
        <xdr:cNvPr id="2236" name="Connecteur droit avec flèche 849"/>
        <xdr:cNvCxnSpPr/>
        <xdr:nvPr/>
      </xdr:nvCxnSpPr>
      <xdr:spPr>
        <a:xfrm>
          <a:off x="12731400" y="2435508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114</xdr:row>
      <xdr:rowOff>123120</xdr:rowOff>
    </xdr:from>
    <xdr:to>
      <xdr:col>14</xdr:col>
      <xdr:colOff>128160</xdr:colOff>
      <xdr:row>114</xdr:row>
      <xdr:rowOff>123840</xdr:rowOff>
    </xdr:to>
    <xdr:cxnSp>
      <xdr:nvCxnSpPr>
        <xdr:cNvPr id="2237" name="Connecteur droit avec flèche 850"/>
        <xdr:cNvCxnSpPr/>
        <xdr:nvPr/>
      </xdr:nvCxnSpPr>
      <xdr:spPr>
        <a:xfrm>
          <a:off x="12731400" y="2433564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112</xdr:row>
      <xdr:rowOff>104040</xdr:rowOff>
    </xdr:from>
    <xdr:to>
      <xdr:col>14</xdr:col>
      <xdr:colOff>141120</xdr:colOff>
      <xdr:row>112</xdr:row>
      <xdr:rowOff>104760</xdr:rowOff>
    </xdr:to>
    <xdr:cxnSp>
      <xdr:nvCxnSpPr>
        <xdr:cNvPr id="2238" name="Connecteur droit avec flèche 851"/>
        <xdr:cNvCxnSpPr/>
        <xdr:nvPr/>
      </xdr:nvCxnSpPr>
      <xdr:spPr>
        <a:xfrm flipV="1">
          <a:off x="14711400" y="23935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112</xdr:row>
      <xdr:rowOff>104400</xdr:rowOff>
    </xdr:from>
    <xdr:to>
      <xdr:col>14</xdr:col>
      <xdr:colOff>318960</xdr:colOff>
      <xdr:row>113</xdr:row>
      <xdr:rowOff>142920</xdr:rowOff>
    </xdr:to>
    <xdr:cxnSp>
      <xdr:nvCxnSpPr>
        <xdr:cNvPr id="2239" name="Connecteur droit avec flèche 852"/>
        <xdr:cNvCxnSpPr/>
        <xdr:nvPr/>
      </xdr:nvCxnSpPr>
      <xdr:spPr>
        <a:xfrm>
          <a:off x="14698440" y="23936040"/>
          <a:ext cx="1639440" cy="229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110</xdr:row>
      <xdr:rowOff>114120</xdr:rowOff>
    </xdr:from>
    <xdr:to>
      <xdr:col>14</xdr:col>
      <xdr:colOff>141120</xdr:colOff>
      <xdr:row>110</xdr:row>
      <xdr:rowOff>114840</xdr:rowOff>
    </xdr:to>
    <xdr:cxnSp>
      <xdr:nvCxnSpPr>
        <xdr:cNvPr id="2240" name="Connecteur droit avec flèche 853"/>
        <xdr:cNvCxnSpPr/>
        <xdr:nvPr/>
      </xdr:nvCxnSpPr>
      <xdr:spPr>
        <a:xfrm flipV="1">
          <a:off x="14711400" y="235645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110</xdr:row>
      <xdr:rowOff>114840</xdr:rowOff>
    </xdr:from>
    <xdr:to>
      <xdr:col>14</xdr:col>
      <xdr:colOff>318960</xdr:colOff>
      <xdr:row>111</xdr:row>
      <xdr:rowOff>123840</xdr:rowOff>
    </xdr:to>
    <xdr:cxnSp>
      <xdr:nvCxnSpPr>
        <xdr:cNvPr id="2241" name="Connecteur droit avec flèche 854"/>
        <xdr:cNvCxnSpPr/>
        <xdr:nvPr/>
      </xdr:nvCxnSpPr>
      <xdr:spPr>
        <a:xfrm>
          <a:off x="14698440" y="2356524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977040</xdr:colOff>
      <xdr:row>108</xdr:row>
      <xdr:rowOff>122760</xdr:rowOff>
    </xdr:from>
    <xdr:to>
      <xdr:col>4</xdr:col>
      <xdr:colOff>360</xdr:colOff>
      <xdr:row>110</xdr:row>
      <xdr:rowOff>123480</xdr:rowOff>
    </xdr:to>
    <xdr:cxnSp>
      <xdr:nvCxnSpPr>
        <xdr:cNvPr id="2242" name="Connecteur droit avec flèche 869"/>
        <xdr:cNvCxnSpPr/>
        <xdr:nvPr/>
      </xdr:nvCxnSpPr>
      <xdr:spPr>
        <a:xfrm flipV="1">
          <a:off x="3033000" y="23192280"/>
          <a:ext cx="1080000" cy="381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736200</xdr:colOff>
      <xdr:row>136</xdr:row>
      <xdr:rowOff>104400</xdr:rowOff>
    </xdr:from>
    <xdr:to>
      <xdr:col>10</xdr:col>
      <xdr:colOff>915120</xdr:colOff>
      <xdr:row>136</xdr:row>
      <xdr:rowOff>105120</xdr:rowOff>
    </xdr:to>
    <xdr:cxnSp>
      <xdr:nvCxnSpPr>
        <xdr:cNvPr id="2243" name="Connecteur droit avec flèche 876"/>
        <xdr:cNvCxnSpPr/>
        <xdr:nvPr/>
      </xdr:nvCxnSpPr>
      <xdr:spPr>
        <a:xfrm>
          <a:off x="10586160" y="28508040"/>
          <a:ext cx="22356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132</xdr:row>
      <xdr:rowOff>123120</xdr:rowOff>
    </xdr:from>
    <xdr:to>
      <xdr:col>10</xdr:col>
      <xdr:colOff>165600</xdr:colOff>
      <xdr:row>133</xdr:row>
      <xdr:rowOff>105120</xdr:rowOff>
    </xdr:to>
    <xdr:cxnSp>
      <xdr:nvCxnSpPr>
        <xdr:cNvPr id="2244" name="Connecteur droit avec flèche 877"/>
        <xdr:cNvCxnSpPr/>
        <xdr:nvPr/>
      </xdr:nvCxnSpPr>
      <xdr:spPr>
        <a:xfrm flipV="1">
          <a:off x="10789560" y="27764640"/>
          <a:ext cx="128268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133</xdr:row>
      <xdr:rowOff>123480</xdr:rowOff>
    </xdr:from>
    <xdr:to>
      <xdr:col>10</xdr:col>
      <xdr:colOff>153720</xdr:colOff>
      <xdr:row>134</xdr:row>
      <xdr:rowOff>124200</xdr:rowOff>
    </xdr:to>
    <xdr:cxnSp>
      <xdr:nvCxnSpPr>
        <xdr:cNvPr id="2245" name="Connecteur droit avec flèche 878"/>
        <xdr:cNvCxnSpPr/>
        <xdr:nvPr/>
      </xdr:nvCxnSpPr>
      <xdr:spPr>
        <a:xfrm>
          <a:off x="10814400" y="27955440"/>
          <a:ext cx="1245960" cy="19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130</xdr:row>
      <xdr:rowOff>104040</xdr:rowOff>
    </xdr:from>
    <xdr:to>
      <xdr:col>12</xdr:col>
      <xdr:colOff>230400</xdr:colOff>
      <xdr:row>132</xdr:row>
      <xdr:rowOff>85320</xdr:rowOff>
    </xdr:to>
    <xdr:cxnSp>
      <xdr:nvCxnSpPr>
        <xdr:cNvPr id="2246" name="Connecteur droit avec flèche 879"/>
        <xdr:cNvCxnSpPr/>
        <xdr:nvPr/>
      </xdr:nvCxnSpPr>
      <xdr:spPr>
        <a:xfrm flipV="1">
          <a:off x="12794760" y="27364680"/>
          <a:ext cx="1398240" cy="362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132</xdr:row>
      <xdr:rowOff>122760</xdr:rowOff>
    </xdr:from>
    <xdr:to>
      <xdr:col>12</xdr:col>
      <xdr:colOff>230400</xdr:colOff>
      <xdr:row>132</xdr:row>
      <xdr:rowOff>123480</xdr:rowOff>
    </xdr:to>
    <xdr:cxnSp>
      <xdr:nvCxnSpPr>
        <xdr:cNvPr id="2247" name="Connecteur droit avec flèche 880"/>
        <xdr:cNvCxnSpPr/>
        <xdr:nvPr/>
      </xdr:nvCxnSpPr>
      <xdr:spPr>
        <a:xfrm flipV="1">
          <a:off x="12743640" y="2776428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136</xdr:row>
      <xdr:rowOff>123120</xdr:rowOff>
    </xdr:from>
    <xdr:to>
      <xdr:col>14</xdr:col>
      <xdr:colOff>90000</xdr:colOff>
      <xdr:row>136</xdr:row>
      <xdr:rowOff>123840</xdr:rowOff>
    </xdr:to>
    <xdr:cxnSp>
      <xdr:nvCxnSpPr>
        <xdr:cNvPr id="2248" name="Connecteur droit avec flèche 881"/>
        <xdr:cNvCxnSpPr/>
        <xdr:nvPr/>
      </xdr:nvCxnSpPr>
      <xdr:spPr>
        <a:xfrm>
          <a:off x="12794760" y="28526760"/>
          <a:ext cx="33141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134</xdr:row>
      <xdr:rowOff>142920</xdr:rowOff>
    </xdr:from>
    <xdr:to>
      <xdr:col>14</xdr:col>
      <xdr:colOff>267840</xdr:colOff>
      <xdr:row>135</xdr:row>
      <xdr:rowOff>123840</xdr:rowOff>
    </xdr:to>
    <xdr:cxnSp>
      <xdr:nvCxnSpPr>
        <xdr:cNvPr id="2249" name="Connecteur droit avec flèche 882"/>
        <xdr:cNvCxnSpPr/>
        <xdr:nvPr/>
      </xdr:nvCxnSpPr>
      <xdr:spPr>
        <a:xfrm>
          <a:off x="12731400" y="28165320"/>
          <a:ext cx="355536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134</xdr:row>
      <xdr:rowOff>123480</xdr:rowOff>
    </xdr:from>
    <xdr:to>
      <xdr:col>14</xdr:col>
      <xdr:colOff>128160</xdr:colOff>
      <xdr:row>134</xdr:row>
      <xdr:rowOff>124200</xdr:rowOff>
    </xdr:to>
    <xdr:cxnSp>
      <xdr:nvCxnSpPr>
        <xdr:cNvPr id="2250" name="Connecteur droit avec flèche 883"/>
        <xdr:cNvCxnSpPr/>
        <xdr:nvPr/>
      </xdr:nvCxnSpPr>
      <xdr:spPr>
        <a:xfrm>
          <a:off x="12731400" y="2814588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132</xdr:row>
      <xdr:rowOff>104400</xdr:rowOff>
    </xdr:from>
    <xdr:to>
      <xdr:col>14</xdr:col>
      <xdr:colOff>141120</xdr:colOff>
      <xdr:row>132</xdr:row>
      <xdr:rowOff>105120</xdr:rowOff>
    </xdr:to>
    <xdr:cxnSp>
      <xdr:nvCxnSpPr>
        <xdr:cNvPr id="2251" name="Connecteur droit avec flèche 884"/>
        <xdr:cNvCxnSpPr/>
        <xdr:nvPr/>
      </xdr:nvCxnSpPr>
      <xdr:spPr>
        <a:xfrm flipV="1">
          <a:off x="14711400" y="27745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132</xdr:row>
      <xdr:rowOff>105120</xdr:rowOff>
    </xdr:from>
    <xdr:to>
      <xdr:col>14</xdr:col>
      <xdr:colOff>318960</xdr:colOff>
      <xdr:row>133</xdr:row>
      <xdr:rowOff>123840</xdr:rowOff>
    </xdr:to>
    <xdr:cxnSp>
      <xdr:nvCxnSpPr>
        <xdr:cNvPr id="2252" name="Connecteur droit avec flèche 885"/>
        <xdr:cNvCxnSpPr/>
        <xdr:nvPr/>
      </xdr:nvCxnSpPr>
      <xdr:spPr>
        <a:xfrm>
          <a:off x="14698440" y="27746640"/>
          <a:ext cx="1639440" cy="20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130</xdr:row>
      <xdr:rowOff>104040</xdr:rowOff>
    </xdr:from>
    <xdr:to>
      <xdr:col>14</xdr:col>
      <xdr:colOff>141120</xdr:colOff>
      <xdr:row>130</xdr:row>
      <xdr:rowOff>104760</xdr:rowOff>
    </xdr:to>
    <xdr:cxnSp>
      <xdr:nvCxnSpPr>
        <xdr:cNvPr id="2253" name="Connecteur droit avec flèche 886"/>
        <xdr:cNvCxnSpPr/>
        <xdr:nvPr/>
      </xdr:nvCxnSpPr>
      <xdr:spPr>
        <a:xfrm flipV="1">
          <a:off x="14711400" y="27364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130</xdr:row>
      <xdr:rowOff>104400</xdr:rowOff>
    </xdr:from>
    <xdr:to>
      <xdr:col>14</xdr:col>
      <xdr:colOff>318960</xdr:colOff>
      <xdr:row>131</xdr:row>
      <xdr:rowOff>142920</xdr:rowOff>
    </xdr:to>
    <xdr:cxnSp>
      <xdr:nvCxnSpPr>
        <xdr:cNvPr id="2254" name="Connecteur droit avec flèche 887"/>
        <xdr:cNvCxnSpPr/>
        <xdr:nvPr/>
      </xdr:nvCxnSpPr>
      <xdr:spPr>
        <a:xfrm>
          <a:off x="14698440" y="27365040"/>
          <a:ext cx="1639440" cy="2293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126</xdr:row>
      <xdr:rowOff>122760</xdr:rowOff>
    </xdr:from>
    <xdr:to>
      <xdr:col>10</xdr:col>
      <xdr:colOff>165600</xdr:colOff>
      <xdr:row>127</xdr:row>
      <xdr:rowOff>114480</xdr:rowOff>
    </xdr:to>
    <xdr:cxnSp>
      <xdr:nvCxnSpPr>
        <xdr:cNvPr id="2255" name="Connecteur droit avec flèche 888"/>
        <xdr:cNvCxnSpPr/>
        <xdr:nvPr/>
      </xdr:nvCxnSpPr>
      <xdr:spPr>
        <a:xfrm flipV="1">
          <a:off x="10789560" y="26621280"/>
          <a:ext cx="1282680" cy="182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127</xdr:row>
      <xdr:rowOff>123480</xdr:rowOff>
    </xdr:from>
    <xdr:to>
      <xdr:col>10</xdr:col>
      <xdr:colOff>153720</xdr:colOff>
      <xdr:row>128</xdr:row>
      <xdr:rowOff>124200</xdr:rowOff>
    </xdr:to>
    <xdr:cxnSp>
      <xdr:nvCxnSpPr>
        <xdr:cNvPr id="2256" name="Connecteur droit avec flèche 889"/>
        <xdr:cNvCxnSpPr/>
        <xdr:nvPr/>
      </xdr:nvCxnSpPr>
      <xdr:spPr>
        <a:xfrm>
          <a:off x="10814400" y="26812440"/>
          <a:ext cx="1245960" cy="19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124</xdr:row>
      <xdr:rowOff>114120</xdr:rowOff>
    </xdr:from>
    <xdr:to>
      <xdr:col>12</xdr:col>
      <xdr:colOff>230400</xdr:colOff>
      <xdr:row>126</xdr:row>
      <xdr:rowOff>75600</xdr:rowOff>
    </xdr:to>
    <xdr:cxnSp>
      <xdr:nvCxnSpPr>
        <xdr:cNvPr id="2257" name="Connecteur droit avec flèche 890"/>
        <xdr:cNvCxnSpPr/>
        <xdr:nvPr/>
      </xdr:nvCxnSpPr>
      <xdr:spPr>
        <a:xfrm flipV="1">
          <a:off x="12794760" y="2623176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126</xdr:row>
      <xdr:rowOff>122760</xdr:rowOff>
    </xdr:from>
    <xdr:to>
      <xdr:col>12</xdr:col>
      <xdr:colOff>230400</xdr:colOff>
      <xdr:row>126</xdr:row>
      <xdr:rowOff>123480</xdr:rowOff>
    </xdr:to>
    <xdr:cxnSp>
      <xdr:nvCxnSpPr>
        <xdr:cNvPr id="2258" name="Connecteur droit avec flèche 891"/>
        <xdr:cNvCxnSpPr/>
        <xdr:nvPr/>
      </xdr:nvCxnSpPr>
      <xdr:spPr>
        <a:xfrm flipV="1">
          <a:off x="12743640" y="2662128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128</xdr:row>
      <xdr:rowOff>142920</xdr:rowOff>
    </xdr:from>
    <xdr:to>
      <xdr:col>14</xdr:col>
      <xdr:colOff>267840</xdr:colOff>
      <xdr:row>129</xdr:row>
      <xdr:rowOff>123840</xdr:rowOff>
    </xdr:to>
    <xdr:cxnSp>
      <xdr:nvCxnSpPr>
        <xdr:cNvPr id="2259" name="Connecteur droit avec flèche 892"/>
        <xdr:cNvCxnSpPr/>
        <xdr:nvPr/>
      </xdr:nvCxnSpPr>
      <xdr:spPr>
        <a:xfrm>
          <a:off x="12731400" y="27022320"/>
          <a:ext cx="355536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128</xdr:row>
      <xdr:rowOff>123480</xdr:rowOff>
    </xdr:from>
    <xdr:to>
      <xdr:col>14</xdr:col>
      <xdr:colOff>128160</xdr:colOff>
      <xdr:row>128</xdr:row>
      <xdr:rowOff>124200</xdr:rowOff>
    </xdr:to>
    <xdr:cxnSp>
      <xdr:nvCxnSpPr>
        <xdr:cNvPr id="2260" name="Connecteur droit avec flèche 893"/>
        <xdr:cNvCxnSpPr/>
        <xdr:nvPr/>
      </xdr:nvCxnSpPr>
      <xdr:spPr>
        <a:xfrm>
          <a:off x="12731400" y="2700288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126</xdr:row>
      <xdr:rowOff>104400</xdr:rowOff>
    </xdr:from>
    <xdr:to>
      <xdr:col>14</xdr:col>
      <xdr:colOff>141120</xdr:colOff>
      <xdr:row>126</xdr:row>
      <xdr:rowOff>105120</xdr:rowOff>
    </xdr:to>
    <xdr:cxnSp>
      <xdr:nvCxnSpPr>
        <xdr:cNvPr id="2261" name="Connecteur droit avec flèche 894"/>
        <xdr:cNvCxnSpPr/>
        <xdr:nvPr/>
      </xdr:nvCxnSpPr>
      <xdr:spPr>
        <a:xfrm flipV="1">
          <a:off x="14711400" y="26602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126</xdr:row>
      <xdr:rowOff>105120</xdr:rowOff>
    </xdr:from>
    <xdr:to>
      <xdr:col>14</xdr:col>
      <xdr:colOff>318960</xdr:colOff>
      <xdr:row>127</xdr:row>
      <xdr:rowOff>143280</xdr:rowOff>
    </xdr:to>
    <xdr:cxnSp>
      <xdr:nvCxnSpPr>
        <xdr:cNvPr id="2262" name="Connecteur droit avec flèche 895"/>
        <xdr:cNvCxnSpPr/>
        <xdr:nvPr/>
      </xdr:nvCxnSpPr>
      <xdr:spPr>
        <a:xfrm>
          <a:off x="14698440" y="2660364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124</xdr:row>
      <xdr:rowOff>113760</xdr:rowOff>
    </xdr:from>
    <xdr:to>
      <xdr:col>14</xdr:col>
      <xdr:colOff>141120</xdr:colOff>
      <xdr:row>124</xdr:row>
      <xdr:rowOff>114480</xdr:rowOff>
    </xdr:to>
    <xdr:cxnSp>
      <xdr:nvCxnSpPr>
        <xdr:cNvPr id="2263" name="Connecteur droit avec flèche 896"/>
        <xdr:cNvCxnSpPr/>
        <xdr:nvPr/>
      </xdr:nvCxnSpPr>
      <xdr:spPr>
        <a:xfrm flipV="1">
          <a:off x="14711400" y="262314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124</xdr:row>
      <xdr:rowOff>114480</xdr:rowOff>
    </xdr:from>
    <xdr:to>
      <xdr:col>14</xdr:col>
      <xdr:colOff>318960</xdr:colOff>
      <xdr:row>125</xdr:row>
      <xdr:rowOff>123840</xdr:rowOff>
    </xdr:to>
    <xdr:cxnSp>
      <xdr:nvCxnSpPr>
        <xdr:cNvPr id="2264" name="Connecteur droit avec flèche 897"/>
        <xdr:cNvCxnSpPr/>
        <xdr:nvPr/>
      </xdr:nvCxnSpPr>
      <xdr:spPr>
        <a:xfrm>
          <a:off x="14698440" y="2623212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51120</xdr:colOff>
      <xdr:row>144</xdr:row>
      <xdr:rowOff>122760</xdr:rowOff>
    </xdr:from>
    <xdr:to>
      <xdr:col>10</xdr:col>
      <xdr:colOff>165600</xdr:colOff>
      <xdr:row>146</xdr:row>
      <xdr:rowOff>85320</xdr:rowOff>
    </xdr:to>
    <xdr:cxnSp>
      <xdr:nvCxnSpPr>
        <xdr:cNvPr id="2265" name="Connecteur droit avec flèche 899"/>
        <xdr:cNvCxnSpPr/>
        <xdr:nvPr/>
      </xdr:nvCxnSpPr>
      <xdr:spPr>
        <a:xfrm flipV="1">
          <a:off x="10929240" y="30050280"/>
          <a:ext cx="1143000" cy="343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75960</xdr:colOff>
      <xdr:row>145</xdr:row>
      <xdr:rowOff>123120</xdr:rowOff>
    </xdr:from>
    <xdr:to>
      <xdr:col>10</xdr:col>
      <xdr:colOff>153720</xdr:colOff>
      <xdr:row>146</xdr:row>
      <xdr:rowOff>85680</xdr:rowOff>
    </xdr:to>
    <xdr:cxnSp>
      <xdr:nvCxnSpPr>
        <xdr:cNvPr id="2266" name="Connecteur droit avec flèche 900"/>
        <xdr:cNvCxnSpPr/>
        <xdr:nvPr/>
      </xdr:nvCxnSpPr>
      <xdr:spPr>
        <a:xfrm flipV="1">
          <a:off x="10954080" y="30241080"/>
          <a:ext cx="1106280" cy="153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144</xdr:row>
      <xdr:rowOff>-720</xdr:rowOff>
    </xdr:from>
    <xdr:to>
      <xdr:col>12</xdr:col>
      <xdr:colOff>230400</xdr:colOff>
      <xdr:row>144</xdr:row>
      <xdr:rowOff>75600</xdr:rowOff>
    </xdr:to>
    <xdr:cxnSp>
      <xdr:nvCxnSpPr>
        <xdr:cNvPr id="2267" name="Connecteur droit avec flèche 901"/>
        <xdr:cNvCxnSpPr/>
        <xdr:nvPr/>
      </xdr:nvCxnSpPr>
      <xdr:spPr>
        <a:xfrm flipV="1">
          <a:off x="12794760" y="29926800"/>
          <a:ext cx="1398240" cy="76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144</xdr:row>
      <xdr:rowOff>122760</xdr:rowOff>
    </xdr:from>
    <xdr:to>
      <xdr:col>12</xdr:col>
      <xdr:colOff>230400</xdr:colOff>
      <xdr:row>144</xdr:row>
      <xdr:rowOff>123480</xdr:rowOff>
    </xdr:to>
    <xdr:cxnSp>
      <xdr:nvCxnSpPr>
        <xdr:cNvPr id="2268" name="Connecteur droit avec flèche 902"/>
        <xdr:cNvCxnSpPr/>
        <xdr:nvPr/>
      </xdr:nvCxnSpPr>
      <xdr:spPr>
        <a:xfrm flipV="1">
          <a:off x="12743640" y="3005028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145</xdr:row>
      <xdr:rowOff>142920</xdr:rowOff>
    </xdr:from>
    <xdr:to>
      <xdr:col>14</xdr:col>
      <xdr:colOff>267840</xdr:colOff>
      <xdr:row>146</xdr:row>
      <xdr:rowOff>124200</xdr:rowOff>
    </xdr:to>
    <xdr:cxnSp>
      <xdr:nvCxnSpPr>
        <xdr:cNvPr id="2269" name="Connecteur droit avec flèche 904"/>
        <xdr:cNvCxnSpPr/>
        <xdr:nvPr/>
      </xdr:nvCxnSpPr>
      <xdr:spPr>
        <a:xfrm>
          <a:off x="12731400" y="30260880"/>
          <a:ext cx="355536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145</xdr:row>
      <xdr:rowOff>123120</xdr:rowOff>
    </xdr:from>
    <xdr:to>
      <xdr:col>14</xdr:col>
      <xdr:colOff>128160</xdr:colOff>
      <xdr:row>145</xdr:row>
      <xdr:rowOff>123840</xdr:rowOff>
    </xdr:to>
    <xdr:cxnSp>
      <xdr:nvCxnSpPr>
        <xdr:cNvPr id="2270" name="Connecteur droit avec flèche 905"/>
        <xdr:cNvCxnSpPr/>
        <xdr:nvPr/>
      </xdr:nvCxnSpPr>
      <xdr:spPr>
        <a:xfrm>
          <a:off x="12731400" y="3024108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144</xdr:row>
      <xdr:rowOff>104400</xdr:rowOff>
    </xdr:from>
    <xdr:to>
      <xdr:col>14</xdr:col>
      <xdr:colOff>141120</xdr:colOff>
      <xdr:row>144</xdr:row>
      <xdr:rowOff>105120</xdr:rowOff>
    </xdr:to>
    <xdr:cxnSp>
      <xdr:nvCxnSpPr>
        <xdr:cNvPr id="2271" name="Connecteur droit avec flèche 906"/>
        <xdr:cNvCxnSpPr/>
        <xdr:nvPr/>
      </xdr:nvCxnSpPr>
      <xdr:spPr>
        <a:xfrm flipV="1">
          <a:off x="14711400" y="30031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140</xdr:row>
      <xdr:rowOff>123480</xdr:rowOff>
    </xdr:from>
    <xdr:to>
      <xdr:col>10</xdr:col>
      <xdr:colOff>165600</xdr:colOff>
      <xdr:row>141</xdr:row>
      <xdr:rowOff>114480</xdr:rowOff>
    </xdr:to>
    <xdr:cxnSp>
      <xdr:nvCxnSpPr>
        <xdr:cNvPr id="2272" name="Connecteur droit avec flèche 910"/>
        <xdr:cNvCxnSpPr/>
        <xdr:nvPr/>
      </xdr:nvCxnSpPr>
      <xdr:spPr>
        <a:xfrm flipV="1">
          <a:off x="10789560" y="29288880"/>
          <a:ext cx="1282680" cy="18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141</xdr:row>
      <xdr:rowOff>123120</xdr:rowOff>
    </xdr:from>
    <xdr:to>
      <xdr:col>10</xdr:col>
      <xdr:colOff>153720</xdr:colOff>
      <xdr:row>142</xdr:row>
      <xdr:rowOff>123480</xdr:rowOff>
    </xdr:to>
    <xdr:cxnSp>
      <xdr:nvCxnSpPr>
        <xdr:cNvPr id="2273" name="Connecteur droit avec flèche 911"/>
        <xdr:cNvCxnSpPr/>
        <xdr:nvPr/>
      </xdr:nvCxnSpPr>
      <xdr:spPr>
        <a:xfrm>
          <a:off x="10814400" y="2947932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138</xdr:row>
      <xdr:rowOff>114120</xdr:rowOff>
    </xdr:from>
    <xdr:to>
      <xdr:col>12</xdr:col>
      <xdr:colOff>230400</xdr:colOff>
      <xdr:row>140</xdr:row>
      <xdr:rowOff>75600</xdr:rowOff>
    </xdr:to>
    <xdr:cxnSp>
      <xdr:nvCxnSpPr>
        <xdr:cNvPr id="2274" name="Connecteur droit avec flèche 912"/>
        <xdr:cNvCxnSpPr/>
        <xdr:nvPr/>
      </xdr:nvCxnSpPr>
      <xdr:spPr>
        <a:xfrm flipV="1">
          <a:off x="12794760" y="28898640"/>
          <a:ext cx="139824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140</xdr:row>
      <xdr:rowOff>123120</xdr:rowOff>
    </xdr:from>
    <xdr:to>
      <xdr:col>12</xdr:col>
      <xdr:colOff>230400</xdr:colOff>
      <xdr:row>140</xdr:row>
      <xdr:rowOff>123840</xdr:rowOff>
    </xdr:to>
    <xdr:cxnSp>
      <xdr:nvCxnSpPr>
        <xdr:cNvPr id="2275" name="Connecteur droit avec flèche 913"/>
        <xdr:cNvCxnSpPr/>
        <xdr:nvPr/>
      </xdr:nvCxnSpPr>
      <xdr:spPr>
        <a:xfrm flipV="1">
          <a:off x="12743640" y="2928852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142</xdr:row>
      <xdr:rowOff>142560</xdr:rowOff>
    </xdr:from>
    <xdr:to>
      <xdr:col>14</xdr:col>
      <xdr:colOff>267840</xdr:colOff>
      <xdr:row>143</xdr:row>
      <xdr:rowOff>123120</xdr:rowOff>
    </xdr:to>
    <xdr:cxnSp>
      <xdr:nvCxnSpPr>
        <xdr:cNvPr id="2276" name="Connecteur droit avec flèche 914"/>
        <xdr:cNvCxnSpPr/>
        <xdr:nvPr/>
      </xdr:nvCxnSpPr>
      <xdr:spPr>
        <a:xfrm>
          <a:off x="12731400" y="2968920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142</xdr:row>
      <xdr:rowOff>123120</xdr:rowOff>
    </xdr:from>
    <xdr:to>
      <xdr:col>14</xdr:col>
      <xdr:colOff>128160</xdr:colOff>
      <xdr:row>142</xdr:row>
      <xdr:rowOff>123840</xdr:rowOff>
    </xdr:to>
    <xdr:cxnSp>
      <xdr:nvCxnSpPr>
        <xdr:cNvPr id="2277" name="Connecteur droit avec flèche 915"/>
        <xdr:cNvCxnSpPr/>
        <xdr:nvPr/>
      </xdr:nvCxnSpPr>
      <xdr:spPr>
        <a:xfrm>
          <a:off x="12731400" y="2966976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140</xdr:row>
      <xdr:rowOff>104400</xdr:rowOff>
    </xdr:from>
    <xdr:to>
      <xdr:col>14</xdr:col>
      <xdr:colOff>141120</xdr:colOff>
      <xdr:row>140</xdr:row>
      <xdr:rowOff>105120</xdr:rowOff>
    </xdr:to>
    <xdr:cxnSp>
      <xdr:nvCxnSpPr>
        <xdr:cNvPr id="2278" name="Connecteur droit avec flèche 916"/>
        <xdr:cNvCxnSpPr/>
        <xdr:nvPr/>
      </xdr:nvCxnSpPr>
      <xdr:spPr>
        <a:xfrm flipV="1">
          <a:off x="14711400" y="29269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140</xdr:row>
      <xdr:rowOff>105120</xdr:rowOff>
    </xdr:from>
    <xdr:to>
      <xdr:col>14</xdr:col>
      <xdr:colOff>318960</xdr:colOff>
      <xdr:row>141</xdr:row>
      <xdr:rowOff>142920</xdr:rowOff>
    </xdr:to>
    <xdr:cxnSp>
      <xdr:nvCxnSpPr>
        <xdr:cNvPr id="2279" name="Connecteur droit avec flèche 917"/>
        <xdr:cNvCxnSpPr/>
        <xdr:nvPr/>
      </xdr:nvCxnSpPr>
      <xdr:spPr>
        <a:xfrm>
          <a:off x="14698440" y="2927052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787320</xdr:colOff>
      <xdr:row>138</xdr:row>
      <xdr:rowOff>151920</xdr:rowOff>
    </xdr:from>
    <xdr:to>
      <xdr:col>14</xdr:col>
      <xdr:colOff>179280</xdr:colOff>
      <xdr:row>138</xdr:row>
      <xdr:rowOff>152640</xdr:rowOff>
    </xdr:to>
    <xdr:cxnSp>
      <xdr:nvCxnSpPr>
        <xdr:cNvPr id="2280" name="Connecteur droit avec flèche 918"/>
        <xdr:cNvCxnSpPr/>
        <xdr:nvPr/>
      </xdr:nvCxnSpPr>
      <xdr:spPr>
        <a:xfrm flipV="1">
          <a:off x="14749560" y="2893644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138</xdr:row>
      <xdr:rowOff>114480</xdr:rowOff>
    </xdr:from>
    <xdr:to>
      <xdr:col>14</xdr:col>
      <xdr:colOff>318960</xdr:colOff>
      <xdr:row>139</xdr:row>
      <xdr:rowOff>123840</xdr:rowOff>
    </xdr:to>
    <xdr:cxnSp>
      <xdr:nvCxnSpPr>
        <xdr:cNvPr id="2281" name="Connecteur droit avec flèche 919"/>
        <xdr:cNvCxnSpPr/>
        <xdr:nvPr/>
      </xdr:nvCxnSpPr>
      <xdr:spPr>
        <a:xfrm>
          <a:off x="14698440" y="28899000"/>
          <a:ext cx="1639440" cy="200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977040</xdr:colOff>
      <xdr:row>154</xdr:row>
      <xdr:rowOff>123120</xdr:rowOff>
    </xdr:from>
    <xdr:to>
      <xdr:col>10</xdr:col>
      <xdr:colOff>165960</xdr:colOff>
      <xdr:row>156</xdr:row>
      <xdr:rowOff>75960</xdr:rowOff>
    </xdr:to>
    <xdr:cxnSp>
      <xdr:nvCxnSpPr>
        <xdr:cNvPr id="2282" name="Connecteur droit avec flèche 921"/>
        <xdr:cNvCxnSpPr/>
        <xdr:nvPr/>
      </xdr:nvCxnSpPr>
      <xdr:spPr>
        <a:xfrm flipV="1">
          <a:off x="10827000" y="31955760"/>
          <a:ext cx="1245600" cy="334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951480</xdr:colOff>
      <xdr:row>155</xdr:row>
      <xdr:rowOff>123120</xdr:rowOff>
    </xdr:from>
    <xdr:to>
      <xdr:col>10</xdr:col>
      <xdr:colOff>153720</xdr:colOff>
      <xdr:row>156</xdr:row>
      <xdr:rowOff>105120</xdr:rowOff>
    </xdr:to>
    <xdr:cxnSp>
      <xdr:nvCxnSpPr>
        <xdr:cNvPr id="2283" name="Connecteur droit avec flèche 922"/>
        <xdr:cNvCxnSpPr/>
        <xdr:nvPr/>
      </xdr:nvCxnSpPr>
      <xdr:spPr>
        <a:xfrm flipV="1">
          <a:off x="10801440" y="32146200"/>
          <a:ext cx="125892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154</xdr:row>
      <xdr:rowOff>-720</xdr:rowOff>
    </xdr:from>
    <xdr:to>
      <xdr:col>12</xdr:col>
      <xdr:colOff>230400</xdr:colOff>
      <xdr:row>154</xdr:row>
      <xdr:rowOff>75600</xdr:rowOff>
    </xdr:to>
    <xdr:cxnSp>
      <xdr:nvCxnSpPr>
        <xdr:cNvPr id="2284" name="Connecteur droit avec flèche 923"/>
        <xdr:cNvCxnSpPr/>
        <xdr:nvPr/>
      </xdr:nvCxnSpPr>
      <xdr:spPr>
        <a:xfrm flipV="1">
          <a:off x="12794760" y="31831920"/>
          <a:ext cx="1398240" cy="76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154</xdr:row>
      <xdr:rowOff>122760</xdr:rowOff>
    </xdr:from>
    <xdr:to>
      <xdr:col>12</xdr:col>
      <xdr:colOff>230400</xdr:colOff>
      <xdr:row>154</xdr:row>
      <xdr:rowOff>123480</xdr:rowOff>
    </xdr:to>
    <xdr:cxnSp>
      <xdr:nvCxnSpPr>
        <xdr:cNvPr id="2285" name="Connecteur droit avec flèche 924"/>
        <xdr:cNvCxnSpPr/>
        <xdr:nvPr/>
      </xdr:nvCxnSpPr>
      <xdr:spPr>
        <a:xfrm flipV="1">
          <a:off x="12743640" y="3195540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155</xdr:row>
      <xdr:rowOff>142560</xdr:rowOff>
    </xdr:from>
    <xdr:to>
      <xdr:col>14</xdr:col>
      <xdr:colOff>267840</xdr:colOff>
      <xdr:row>156</xdr:row>
      <xdr:rowOff>123120</xdr:rowOff>
    </xdr:to>
    <xdr:cxnSp>
      <xdr:nvCxnSpPr>
        <xdr:cNvPr id="2286" name="Connecteur droit avec flèche 926"/>
        <xdr:cNvCxnSpPr/>
        <xdr:nvPr/>
      </xdr:nvCxnSpPr>
      <xdr:spPr>
        <a:xfrm>
          <a:off x="12731400" y="3216564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155</xdr:row>
      <xdr:rowOff>123120</xdr:rowOff>
    </xdr:from>
    <xdr:to>
      <xdr:col>14</xdr:col>
      <xdr:colOff>128160</xdr:colOff>
      <xdr:row>155</xdr:row>
      <xdr:rowOff>123840</xdr:rowOff>
    </xdr:to>
    <xdr:cxnSp>
      <xdr:nvCxnSpPr>
        <xdr:cNvPr id="2287" name="Connecteur droit avec flèche 927"/>
        <xdr:cNvCxnSpPr/>
        <xdr:nvPr/>
      </xdr:nvCxnSpPr>
      <xdr:spPr>
        <a:xfrm>
          <a:off x="12731400" y="3214620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154</xdr:row>
      <xdr:rowOff>104040</xdr:rowOff>
    </xdr:from>
    <xdr:to>
      <xdr:col>14</xdr:col>
      <xdr:colOff>141120</xdr:colOff>
      <xdr:row>154</xdr:row>
      <xdr:rowOff>104760</xdr:rowOff>
    </xdr:to>
    <xdr:cxnSp>
      <xdr:nvCxnSpPr>
        <xdr:cNvPr id="2288" name="Connecteur droit avec flèche 928"/>
        <xdr:cNvCxnSpPr/>
        <xdr:nvPr/>
      </xdr:nvCxnSpPr>
      <xdr:spPr>
        <a:xfrm flipV="1">
          <a:off x="14711400" y="31936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150</xdr:row>
      <xdr:rowOff>123120</xdr:rowOff>
    </xdr:from>
    <xdr:to>
      <xdr:col>10</xdr:col>
      <xdr:colOff>165600</xdr:colOff>
      <xdr:row>151</xdr:row>
      <xdr:rowOff>105120</xdr:rowOff>
    </xdr:to>
    <xdr:cxnSp>
      <xdr:nvCxnSpPr>
        <xdr:cNvPr id="2289" name="Connecteur droit avec flèche 932"/>
        <xdr:cNvCxnSpPr/>
        <xdr:nvPr/>
      </xdr:nvCxnSpPr>
      <xdr:spPr>
        <a:xfrm flipV="1">
          <a:off x="10789560" y="31193640"/>
          <a:ext cx="1282680" cy="17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151</xdr:row>
      <xdr:rowOff>123480</xdr:rowOff>
    </xdr:from>
    <xdr:to>
      <xdr:col>10</xdr:col>
      <xdr:colOff>153720</xdr:colOff>
      <xdr:row>152</xdr:row>
      <xdr:rowOff>124200</xdr:rowOff>
    </xdr:to>
    <xdr:cxnSp>
      <xdr:nvCxnSpPr>
        <xdr:cNvPr id="2290" name="Connecteur droit avec flèche 933"/>
        <xdr:cNvCxnSpPr/>
        <xdr:nvPr/>
      </xdr:nvCxnSpPr>
      <xdr:spPr>
        <a:xfrm>
          <a:off x="10814400" y="31384440"/>
          <a:ext cx="1245960" cy="191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148</xdr:row>
      <xdr:rowOff>114120</xdr:rowOff>
    </xdr:from>
    <xdr:to>
      <xdr:col>12</xdr:col>
      <xdr:colOff>230400</xdr:colOff>
      <xdr:row>150</xdr:row>
      <xdr:rowOff>85680</xdr:rowOff>
    </xdr:to>
    <xdr:cxnSp>
      <xdr:nvCxnSpPr>
        <xdr:cNvPr id="2291" name="Connecteur droit avec flèche 934"/>
        <xdr:cNvCxnSpPr/>
        <xdr:nvPr/>
      </xdr:nvCxnSpPr>
      <xdr:spPr>
        <a:xfrm flipV="1">
          <a:off x="12794760" y="30803760"/>
          <a:ext cx="1398240" cy="352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150</xdr:row>
      <xdr:rowOff>122760</xdr:rowOff>
    </xdr:from>
    <xdr:to>
      <xdr:col>12</xdr:col>
      <xdr:colOff>230400</xdr:colOff>
      <xdr:row>150</xdr:row>
      <xdr:rowOff>123480</xdr:rowOff>
    </xdr:to>
    <xdr:cxnSp>
      <xdr:nvCxnSpPr>
        <xdr:cNvPr id="2292" name="Connecteur droit avec flèche 935"/>
        <xdr:cNvCxnSpPr/>
        <xdr:nvPr/>
      </xdr:nvCxnSpPr>
      <xdr:spPr>
        <a:xfrm flipV="1">
          <a:off x="12743640" y="3119328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152</xdr:row>
      <xdr:rowOff>142920</xdr:rowOff>
    </xdr:from>
    <xdr:to>
      <xdr:col>14</xdr:col>
      <xdr:colOff>267840</xdr:colOff>
      <xdr:row>153</xdr:row>
      <xdr:rowOff>123840</xdr:rowOff>
    </xdr:to>
    <xdr:cxnSp>
      <xdr:nvCxnSpPr>
        <xdr:cNvPr id="2293" name="Connecteur droit avec flèche 936"/>
        <xdr:cNvCxnSpPr/>
        <xdr:nvPr/>
      </xdr:nvCxnSpPr>
      <xdr:spPr>
        <a:xfrm>
          <a:off x="12731400" y="31594320"/>
          <a:ext cx="3555360" cy="172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152</xdr:row>
      <xdr:rowOff>123480</xdr:rowOff>
    </xdr:from>
    <xdr:to>
      <xdr:col>14</xdr:col>
      <xdr:colOff>128160</xdr:colOff>
      <xdr:row>152</xdr:row>
      <xdr:rowOff>124200</xdr:rowOff>
    </xdr:to>
    <xdr:cxnSp>
      <xdr:nvCxnSpPr>
        <xdr:cNvPr id="2294" name="Connecteur droit avec flèche 937"/>
        <xdr:cNvCxnSpPr/>
        <xdr:nvPr/>
      </xdr:nvCxnSpPr>
      <xdr:spPr>
        <a:xfrm>
          <a:off x="12731400" y="3157488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150</xdr:row>
      <xdr:rowOff>104400</xdr:rowOff>
    </xdr:from>
    <xdr:to>
      <xdr:col>14</xdr:col>
      <xdr:colOff>141120</xdr:colOff>
      <xdr:row>150</xdr:row>
      <xdr:rowOff>105120</xdr:rowOff>
    </xdr:to>
    <xdr:cxnSp>
      <xdr:nvCxnSpPr>
        <xdr:cNvPr id="2295" name="Connecteur droit avec flèche 938"/>
        <xdr:cNvCxnSpPr/>
        <xdr:nvPr/>
      </xdr:nvCxnSpPr>
      <xdr:spPr>
        <a:xfrm flipV="1">
          <a:off x="14711400" y="3117492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150</xdr:row>
      <xdr:rowOff>105120</xdr:rowOff>
    </xdr:from>
    <xdr:to>
      <xdr:col>14</xdr:col>
      <xdr:colOff>318960</xdr:colOff>
      <xdr:row>151</xdr:row>
      <xdr:rowOff>123840</xdr:rowOff>
    </xdr:to>
    <xdr:cxnSp>
      <xdr:nvCxnSpPr>
        <xdr:cNvPr id="2296" name="Connecteur droit avec flèche 939"/>
        <xdr:cNvCxnSpPr/>
        <xdr:nvPr/>
      </xdr:nvCxnSpPr>
      <xdr:spPr>
        <a:xfrm>
          <a:off x="14698440" y="31175640"/>
          <a:ext cx="1639440" cy="209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148</xdr:row>
      <xdr:rowOff>113760</xdr:rowOff>
    </xdr:from>
    <xdr:to>
      <xdr:col>14</xdr:col>
      <xdr:colOff>141120</xdr:colOff>
      <xdr:row>148</xdr:row>
      <xdr:rowOff>114480</xdr:rowOff>
    </xdr:to>
    <xdr:cxnSp>
      <xdr:nvCxnSpPr>
        <xdr:cNvPr id="2297" name="Connecteur droit avec flèche 940"/>
        <xdr:cNvCxnSpPr/>
        <xdr:nvPr/>
      </xdr:nvCxnSpPr>
      <xdr:spPr>
        <a:xfrm flipV="1">
          <a:off x="14711400" y="308034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148</xdr:row>
      <xdr:rowOff>114480</xdr:rowOff>
    </xdr:from>
    <xdr:to>
      <xdr:col>14</xdr:col>
      <xdr:colOff>318960</xdr:colOff>
      <xdr:row>149</xdr:row>
      <xdr:rowOff>143280</xdr:rowOff>
    </xdr:to>
    <xdr:cxnSp>
      <xdr:nvCxnSpPr>
        <xdr:cNvPr id="2298" name="Connecteur droit avec flèche 941"/>
        <xdr:cNvCxnSpPr/>
        <xdr:nvPr/>
      </xdr:nvCxnSpPr>
      <xdr:spPr>
        <a:xfrm>
          <a:off x="14698440" y="30804120"/>
          <a:ext cx="1639440" cy="219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647280</xdr:colOff>
      <xdr:row>164</xdr:row>
      <xdr:rowOff>123480</xdr:rowOff>
    </xdr:from>
    <xdr:to>
      <xdr:col>10</xdr:col>
      <xdr:colOff>165600</xdr:colOff>
      <xdr:row>166</xdr:row>
      <xdr:rowOff>75960</xdr:rowOff>
    </xdr:to>
    <xdr:cxnSp>
      <xdr:nvCxnSpPr>
        <xdr:cNvPr id="2299" name="Connecteur droit avec flèche 943"/>
        <xdr:cNvCxnSpPr/>
        <xdr:nvPr/>
      </xdr:nvCxnSpPr>
      <xdr:spPr>
        <a:xfrm flipV="1">
          <a:off x="10497240" y="33860880"/>
          <a:ext cx="1575000" cy="334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647640</xdr:colOff>
      <xdr:row>165</xdr:row>
      <xdr:rowOff>122760</xdr:rowOff>
    </xdr:from>
    <xdr:to>
      <xdr:col>10</xdr:col>
      <xdr:colOff>154080</xdr:colOff>
      <xdr:row>166</xdr:row>
      <xdr:rowOff>75600</xdr:rowOff>
    </xdr:to>
    <xdr:cxnSp>
      <xdr:nvCxnSpPr>
        <xdr:cNvPr id="2300" name="Connecteur droit avec flèche 944"/>
        <xdr:cNvCxnSpPr/>
        <xdr:nvPr/>
      </xdr:nvCxnSpPr>
      <xdr:spPr>
        <a:xfrm flipV="1">
          <a:off x="10497600" y="34050960"/>
          <a:ext cx="1563120" cy="1436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164</xdr:row>
      <xdr:rowOff>-360</xdr:rowOff>
    </xdr:from>
    <xdr:to>
      <xdr:col>12</xdr:col>
      <xdr:colOff>230400</xdr:colOff>
      <xdr:row>164</xdr:row>
      <xdr:rowOff>85680</xdr:rowOff>
    </xdr:to>
    <xdr:cxnSp>
      <xdr:nvCxnSpPr>
        <xdr:cNvPr id="2301" name="Connecteur droit avec flèche 945"/>
        <xdr:cNvCxnSpPr/>
        <xdr:nvPr/>
      </xdr:nvCxnSpPr>
      <xdr:spPr>
        <a:xfrm flipV="1">
          <a:off x="12794760" y="33737040"/>
          <a:ext cx="1398240" cy="86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164</xdr:row>
      <xdr:rowOff>123120</xdr:rowOff>
    </xdr:from>
    <xdr:to>
      <xdr:col>12</xdr:col>
      <xdr:colOff>230400</xdr:colOff>
      <xdr:row>164</xdr:row>
      <xdr:rowOff>123840</xdr:rowOff>
    </xdr:to>
    <xdr:cxnSp>
      <xdr:nvCxnSpPr>
        <xdr:cNvPr id="2302" name="Connecteur droit avec flèche 946"/>
        <xdr:cNvCxnSpPr/>
        <xdr:nvPr/>
      </xdr:nvCxnSpPr>
      <xdr:spPr>
        <a:xfrm flipV="1">
          <a:off x="12743640" y="3386052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165</xdr:row>
      <xdr:rowOff>123480</xdr:rowOff>
    </xdr:from>
    <xdr:to>
      <xdr:col>14</xdr:col>
      <xdr:colOff>267840</xdr:colOff>
      <xdr:row>166</xdr:row>
      <xdr:rowOff>114840</xdr:rowOff>
    </xdr:to>
    <xdr:cxnSp>
      <xdr:nvCxnSpPr>
        <xdr:cNvPr id="2303" name="Connecteur droit avec flèche 948"/>
        <xdr:cNvCxnSpPr/>
        <xdr:nvPr/>
      </xdr:nvCxnSpPr>
      <xdr:spPr>
        <a:xfrm>
          <a:off x="12731400" y="34051680"/>
          <a:ext cx="3555360" cy="18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165</xdr:row>
      <xdr:rowOff>123120</xdr:rowOff>
    </xdr:from>
    <xdr:to>
      <xdr:col>14</xdr:col>
      <xdr:colOff>128160</xdr:colOff>
      <xdr:row>165</xdr:row>
      <xdr:rowOff>123840</xdr:rowOff>
    </xdr:to>
    <xdr:cxnSp>
      <xdr:nvCxnSpPr>
        <xdr:cNvPr id="2304" name="Connecteur droit avec flèche 949"/>
        <xdr:cNvCxnSpPr/>
        <xdr:nvPr/>
      </xdr:nvCxnSpPr>
      <xdr:spPr>
        <a:xfrm>
          <a:off x="12731400" y="3405132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164</xdr:row>
      <xdr:rowOff>104400</xdr:rowOff>
    </xdr:from>
    <xdr:to>
      <xdr:col>14</xdr:col>
      <xdr:colOff>141120</xdr:colOff>
      <xdr:row>164</xdr:row>
      <xdr:rowOff>105120</xdr:rowOff>
    </xdr:to>
    <xdr:cxnSp>
      <xdr:nvCxnSpPr>
        <xdr:cNvPr id="2305" name="Connecteur droit avec flèche 950"/>
        <xdr:cNvCxnSpPr/>
        <xdr:nvPr/>
      </xdr:nvCxnSpPr>
      <xdr:spPr>
        <a:xfrm flipV="1">
          <a:off x="14711400" y="33841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939600</xdr:colOff>
      <xdr:row>160</xdr:row>
      <xdr:rowOff>122760</xdr:rowOff>
    </xdr:from>
    <xdr:to>
      <xdr:col>10</xdr:col>
      <xdr:colOff>165600</xdr:colOff>
      <xdr:row>161</xdr:row>
      <xdr:rowOff>104400</xdr:rowOff>
    </xdr:to>
    <xdr:cxnSp>
      <xdr:nvCxnSpPr>
        <xdr:cNvPr id="2306" name="Connecteur droit avec flèche 954"/>
        <xdr:cNvCxnSpPr/>
        <xdr:nvPr/>
      </xdr:nvCxnSpPr>
      <xdr:spPr>
        <a:xfrm flipV="1">
          <a:off x="10789560" y="33098400"/>
          <a:ext cx="1282680" cy="17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964440</xdr:colOff>
      <xdr:row>161</xdr:row>
      <xdr:rowOff>123120</xdr:rowOff>
    </xdr:from>
    <xdr:to>
      <xdr:col>10</xdr:col>
      <xdr:colOff>153720</xdr:colOff>
      <xdr:row>162</xdr:row>
      <xdr:rowOff>123480</xdr:rowOff>
    </xdr:to>
    <xdr:cxnSp>
      <xdr:nvCxnSpPr>
        <xdr:cNvPr id="2307" name="Connecteur droit avec flèche 955"/>
        <xdr:cNvCxnSpPr/>
        <xdr:nvPr/>
      </xdr:nvCxnSpPr>
      <xdr:spPr>
        <a:xfrm>
          <a:off x="10814400" y="33289200"/>
          <a:ext cx="1245960" cy="191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888480</xdr:colOff>
      <xdr:row>158</xdr:row>
      <xdr:rowOff>104760</xdr:rowOff>
    </xdr:from>
    <xdr:to>
      <xdr:col>12</xdr:col>
      <xdr:colOff>230400</xdr:colOff>
      <xdr:row>160</xdr:row>
      <xdr:rowOff>85320</xdr:rowOff>
    </xdr:to>
    <xdr:cxnSp>
      <xdr:nvCxnSpPr>
        <xdr:cNvPr id="2308" name="Connecteur droit avec flèche 956"/>
        <xdr:cNvCxnSpPr/>
        <xdr:nvPr/>
      </xdr:nvCxnSpPr>
      <xdr:spPr>
        <a:xfrm flipV="1">
          <a:off x="12794760" y="32699160"/>
          <a:ext cx="139824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837360</xdr:colOff>
      <xdr:row>160</xdr:row>
      <xdr:rowOff>122760</xdr:rowOff>
    </xdr:from>
    <xdr:to>
      <xdr:col>12</xdr:col>
      <xdr:colOff>230400</xdr:colOff>
      <xdr:row>160</xdr:row>
      <xdr:rowOff>123480</xdr:rowOff>
    </xdr:to>
    <xdr:cxnSp>
      <xdr:nvCxnSpPr>
        <xdr:cNvPr id="2309" name="Connecteur droit avec flèche 957"/>
        <xdr:cNvCxnSpPr/>
        <xdr:nvPr/>
      </xdr:nvCxnSpPr>
      <xdr:spPr>
        <a:xfrm flipV="1">
          <a:off x="12743640" y="33098400"/>
          <a:ext cx="144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162</xdr:row>
      <xdr:rowOff>142560</xdr:rowOff>
    </xdr:from>
    <xdr:to>
      <xdr:col>14</xdr:col>
      <xdr:colOff>267840</xdr:colOff>
      <xdr:row>163</xdr:row>
      <xdr:rowOff>123120</xdr:rowOff>
    </xdr:to>
    <xdr:cxnSp>
      <xdr:nvCxnSpPr>
        <xdr:cNvPr id="2310" name="Connecteur droit avec flèche 958"/>
        <xdr:cNvCxnSpPr/>
        <xdr:nvPr/>
      </xdr:nvCxnSpPr>
      <xdr:spPr>
        <a:xfrm>
          <a:off x="12731400" y="33499080"/>
          <a:ext cx="3555360" cy="1713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825120</xdr:colOff>
      <xdr:row>162</xdr:row>
      <xdr:rowOff>123120</xdr:rowOff>
    </xdr:from>
    <xdr:to>
      <xdr:col>14</xdr:col>
      <xdr:colOff>128160</xdr:colOff>
      <xdr:row>162</xdr:row>
      <xdr:rowOff>123840</xdr:rowOff>
    </xdr:to>
    <xdr:cxnSp>
      <xdr:nvCxnSpPr>
        <xdr:cNvPr id="2311" name="Connecteur droit avec flèche 959"/>
        <xdr:cNvCxnSpPr/>
        <xdr:nvPr/>
      </xdr:nvCxnSpPr>
      <xdr:spPr>
        <a:xfrm>
          <a:off x="12731400" y="33479640"/>
          <a:ext cx="34156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160</xdr:row>
      <xdr:rowOff>104040</xdr:rowOff>
    </xdr:from>
    <xdr:to>
      <xdr:col>14</xdr:col>
      <xdr:colOff>141120</xdr:colOff>
      <xdr:row>160</xdr:row>
      <xdr:rowOff>104760</xdr:rowOff>
    </xdr:to>
    <xdr:cxnSp>
      <xdr:nvCxnSpPr>
        <xdr:cNvPr id="2312" name="Connecteur droit avec flèche 960"/>
        <xdr:cNvCxnSpPr/>
        <xdr:nvPr/>
      </xdr:nvCxnSpPr>
      <xdr:spPr>
        <a:xfrm flipV="1">
          <a:off x="14711400" y="3307968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160</xdr:row>
      <xdr:rowOff>104400</xdr:rowOff>
    </xdr:from>
    <xdr:to>
      <xdr:col>14</xdr:col>
      <xdr:colOff>318960</xdr:colOff>
      <xdr:row>161</xdr:row>
      <xdr:rowOff>123480</xdr:rowOff>
    </xdr:to>
    <xdr:cxnSp>
      <xdr:nvCxnSpPr>
        <xdr:cNvPr id="2313" name="Connecteur droit avec flèche 961"/>
        <xdr:cNvCxnSpPr/>
        <xdr:nvPr/>
      </xdr:nvCxnSpPr>
      <xdr:spPr>
        <a:xfrm>
          <a:off x="14698440" y="33080040"/>
          <a:ext cx="1639440" cy="20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749160</xdr:colOff>
      <xdr:row>158</xdr:row>
      <xdr:rowOff>104400</xdr:rowOff>
    </xdr:from>
    <xdr:to>
      <xdr:col>14</xdr:col>
      <xdr:colOff>141120</xdr:colOff>
      <xdr:row>158</xdr:row>
      <xdr:rowOff>105120</xdr:rowOff>
    </xdr:to>
    <xdr:cxnSp>
      <xdr:nvCxnSpPr>
        <xdr:cNvPr id="2314" name="Connecteur droit avec flèche 962"/>
        <xdr:cNvCxnSpPr/>
        <xdr:nvPr/>
      </xdr:nvCxnSpPr>
      <xdr:spPr>
        <a:xfrm flipV="1">
          <a:off x="14711400" y="32698800"/>
          <a:ext cx="1448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736200</xdr:colOff>
      <xdr:row>158</xdr:row>
      <xdr:rowOff>105120</xdr:rowOff>
    </xdr:from>
    <xdr:to>
      <xdr:col>14</xdr:col>
      <xdr:colOff>318960</xdr:colOff>
      <xdr:row>159</xdr:row>
      <xdr:rowOff>142920</xdr:rowOff>
    </xdr:to>
    <xdr:cxnSp>
      <xdr:nvCxnSpPr>
        <xdr:cNvPr id="2315" name="Connecteur droit avec flèche 963"/>
        <xdr:cNvCxnSpPr/>
        <xdr:nvPr/>
      </xdr:nvCxnSpPr>
      <xdr:spPr>
        <a:xfrm>
          <a:off x="14698440" y="32699520"/>
          <a:ext cx="1639440" cy="2289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1815840</xdr:colOff>
      <xdr:row>38</xdr:row>
      <xdr:rowOff>85320</xdr:rowOff>
    </xdr:from>
    <xdr:to>
      <xdr:col>8</xdr:col>
      <xdr:colOff>293760</xdr:colOff>
      <xdr:row>38</xdr:row>
      <xdr:rowOff>114840</xdr:rowOff>
    </xdr:to>
    <xdr:cxnSp>
      <xdr:nvCxnSpPr>
        <xdr:cNvPr id="2316" name="Connecteur droit avec flèche 964"/>
        <xdr:cNvCxnSpPr/>
        <xdr:nvPr/>
      </xdr:nvCxnSpPr>
      <xdr:spPr>
        <a:xfrm>
          <a:off x="8796960" y="9819720"/>
          <a:ext cx="1347120" cy="29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29</xdr:row>
      <xdr:rowOff>113760</xdr:rowOff>
    </xdr:from>
    <xdr:to>
      <xdr:col>8</xdr:col>
      <xdr:colOff>280800</xdr:colOff>
      <xdr:row>38</xdr:row>
      <xdr:rowOff>75600</xdr:rowOff>
    </xdr:to>
    <xdr:cxnSp>
      <xdr:nvCxnSpPr>
        <xdr:cNvPr id="2317" name="Connecteur droit avec flèche 965"/>
        <xdr:cNvCxnSpPr/>
        <xdr:nvPr/>
      </xdr:nvCxnSpPr>
      <xdr:spPr>
        <a:xfrm flipV="1">
          <a:off x="8746560" y="8133840"/>
          <a:ext cx="1384560" cy="1676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35</xdr:row>
      <xdr:rowOff>75240</xdr:rowOff>
    </xdr:from>
    <xdr:to>
      <xdr:col>8</xdr:col>
      <xdr:colOff>77760</xdr:colOff>
      <xdr:row>38</xdr:row>
      <xdr:rowOff>75600</xdr:rowOff>
    </xdr:to>
    <xdr:cxnSp>
      <xdr:nvCxnSpPr>
        <xdr:cNvPr id="2318" name="Connecteur droit avec flèche 966"/>
        <xdr:cNvCxnSpPr/>
        <xdr:nvPr/>
      </xdr:nvCxnSpPr>
      <xdr:spPr>
        <a:xfrm flipV="1">
          <a:off x="8746560" y="9238320"/>
          <a:ext cx="1181520" cy="572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1815480</xdr:colOff>
      <xdr:row>52</xdr:row>
      <xdr:rowOff>84960</xdr:rowOff>
    </xdr:from>
    <xdr:to>
      <xdr:col>8</xdr:col>
      <xdr:colOff>305280</xdr:colOff>
      <xdr:row>52</xdr:row>
      <xdr:rowOff>85680</xdr:rowOff>
    </xdr:to>
    <xdr:cxnSp>
      <xdr:nvCxnSpPr>
        <xdr:cNvPr id="2319" name="Connecteur droit avec flèche 967"/>
        <xdr:cNvCxnSpPr/>
        <xdr:nvPr/>
      </xdr:nvCxnSpPr>
      <xdr:spPr>
        <a:xfrm>
          <a:off x="8796600" y="12486600"/>
          <a:ext cx="13590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1777680</xdr:colOff>
      <xdr:row>43</xdr:row>
      <xdr:rowOff>104760</xdr:rowOff>
    </xdr:from>
    <xdr:to>
      <xdr:col>8</xdr:col>
      <xdr:colOff>293400</xdr:colOff>
      <xdr:row>52</xdr:row>
      <xdr:rowOff>57240</xdr:rowOff>
    </xdr:to>
    <xdr:cxnSp>
      <xdr:nvCxnSpPr>
        <xdr:cNvPr id="2320" name="Connecteur droit avec flèche 968"/>
        <xdr:cNvCxnSpPr/>
        <xdr:nvPr/>
      </xdr:nvCxnSpPr>
      <xdr:spPr>
        <a:xfrm flipV="1">
          <a:off x="8758800" y="10791720"/>
          <a:ext cx="1384920" cy="1667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1777680</xdr:colOff>
      <xdr:row>49</xdr:row>
      <xdr:rowOff>75600</xdr:rowOff>
    </xdr:from>
    <xdr:to>
      <xdr:col>8</xdr:col>
      <xdr:colOff>102600</xdr:colOff>
      <xdr:row>52</xdr:row>
      <xdr:rowOff>57240</xdr:rowOff>
    </xdr:to>
    <xdr:cxnSp>
      <xdr:nvCxnSpPr>
        <xdr:cNvPr id="2321" name="Connecteur droit avec flèche 969"/>
        <xdr:cNvCxnSpPr/>
        <xdr:nvPr/>
      </xdr:nvCxnSpPr>
      <xdr:spPr>
        <a:xfrm flipV="1">
          <a:off x="8758800" y="11905560"/>
          <a:ext cx="1194120" cy="553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1815840</xdr:colOff>
      <xdr:row>66</xdr:row>
      <xdr:rowOff>85320</xdr:rowOff>
    </xdr:from>
    <xdr:to>
      <xdr:col>8</xdr:col>
      <xdr:colOff>293760</xdr:colOff>
      <xdr:row>66</xdr:row>
      <xdr:rowOff>86040</xdr:rowOff>
    </xdr:to>
    <xdr:cxnSp>
      <xdr:nvCxnSpPr>
        <xdr:cNvPr id="2322" name="Connecteur droit avec flèche 970"/>
        <xdr:cNvCxnSpPr/>
        <xdr:nvPr/>
      </xdr:nvCxnSpPr>
      <xdr:spPr>
        <a:xfrm>
          <a:off x="8796960" y="15153840"/>
          <a:ext cx="13471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57</xdr:row>
      <xdr:rowOff>104400</xdr:rowOff>
    </xdr:from>
    <xdr:to>
      <xdr:col>8</xdr:col>
      <xdr:colOff>280800</xdr:colOff>
      <xdr:row>66</xdr:row>
      <xdr:rowOff>57240</xdr:rowOff>
    </xdr:to>
    <xdr:cxnSp>
      <xdr:nvCxnSpPr>
        <xdr:cNvPr id="2323" name="Connecteur droit avec flèche 971"/>
        <xdr:cNvCxnSpPr/>
        <xdr:nvPr/>
      </xdr:nvCxnSpPr>
      <xdr:spPr>
        <a:xfrm flipV="1">
          <a:off x="8746560" y="13458600"/>
          <a:ext cx="1384560" cy="1667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63</xdr:row>
      <xdr:rowOff>75240</xdr:rowOff>
    </xdr:from>
    <xdr:to>
      <xdr:col>8</xdr:col>
      <xdr:colOff>77760</xdr:colOff>
      <xdr:row>66</xdr:row>
      <xdr:rowOff>57240</xdr:rowOff>
    </xdr:to>
    <xdr:cxnSp>
      <xdr:nvCxnSpPr>
        <xdr:cNvPr id="2324" name="Connecteur droit avec flèche 972"/>
        <xdr:cNvCxnSpPr/>
        <xdr:nvPr/>
      </xdr:nvCxnSpPr>
      <xdr:spPr>
        <a:xfrm flipV="1">
          <a:off x="8746560" y="14572440"/>
          <a:ext cx="1181520" cy="553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80</xdr:row>
      <xdr:rowOff>85320</xdr:rowOff>
    </xdr:from>
    <xdr:to>
      <xdr:col>8</xdr:col>
      <xdr:colOff>255600</xdr:colOff>
      <xdr:row>80</xdr:row>
      <xdr:rowOff>86040</xdr:rowOff>
    </xdr:to>
    <xdr:cxnSp>
      <xdr:nvCxnSpPr>
        <xdr:cNvPr id="2325" name="Connecteur droit avec flèche 973"/>
        <xdr:cNvCxnSpPr/>
        <xdr:nvPr/>
      </xdr:nvCxnSpPr>
      <xdr:spPr>
        <a:xfrm>
          <a:off x="8746560" y="17820720"/>
          <a:ext cx="13593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1725840</xdr:colOff>
      <xdr:row>71</xdr:row>
      <xdr:rowOff>104040</xdr:rowOff>
    </xdr:from>
    <xdr:to>
      <xdr:col>8</xdr:col>
      <xdr:colOff>255600</xdr:colOff>
      <xdr:row>80</xdr:row>
      <xdr:rowOff>57240</xdr:rowOff>
    </xdr:to>
    <xdr:cxnSp>
      <xdr:nvCxnSpPr>
        <xdr:cNvPr id="2326" name="Connecteur droit avec flèche 974"/>
        <xdr:cNvCxnSpPr/>
        <xdr:nvPr/>
      </xdr:nvCxnSpPr>
      <xdr:spPr>
        <a:xfrm flipV="1">
          <a:off x="8706960" y="16125120"/>
          <a:ext cx="1398960" cy="16678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1725840</xdr:colOff>
      <xdr:row>77</xdr:row>
      <xdr:rowOff>75600</xdr:rowOff>
    </xdr:from>
    <xdr:to>
      <xdr:col>8</xdr:col>
      <xdr:colOff>52560</xdr:colOff>
      <xdr:row>80</xdr:row>
      <xdr:rowOff>57600</xdr:rowOff>
    </xdr:to>
    <xdr:cxnSp>
      <xdr:nvCxnSpPr>
        <xdr:cNvPr id="2327" name="Connecteur droit avec flèche 975"/>
        <xdr:cNvCxnSpPr/>
        <xdr:nvPr/>
      </xdr:nvCxnSpPr>
      <xdr:spPr>
        <a:xfrm flipV="1">
          <a:off x="8706960" y="17239680"/>
          <a:ext cx="1195920" cy="553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1815840</xdr:colOff>
      <xdr:row>94</xdr:row>
      <xdr:rowOff>75960</xdr:rowOff>
    </xdr:from>
    <xdr:to>
      <xdr:col>8</xdr:col>
      <xdr:colOff>293760</xdr:colOff>
      <xdr:row>94</xdr:row>
      <xdr:rowOff>85680</xdr:rowOff>
    </xdr:to>
    <xdr:cxnSp>
      <xdr:nvCxnSpPr>
        <xdr:cNvPr id="2328" name="Connecteur droit avec flèche 976"/>
        <xdr:cNvCxnSpPr/>
        <xdr:nvPr/>
      </xdr:nvCxnSpPr>
      <xdr:spPr>
        <a:xfrm>
          <a:off x="8796960" y="20478600"/>
          <a:ext cx="134712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85</xdr:row>
      <xdr:rowOff>84960</xdr:rowOff>
    </xdr:from>
    <xdr:to>
      <xdr:col>8</xdr:col>
      <xdr:colOff>280800</xdr:colOff>
      <xdr:row>94</xdr:row>
      <xdr:rowOff>47160</xdr:rowOff>
    </xdr:to>
    <xdr:cxnSp>
      <xdr:nvCxnSpPr>
        <xdr:cNvPr id="2329" name="Connecteur droit avec flèche 977"/>
        <xdr:cNvCxnSpPr/>
        <xdr:nvPr/>
      </xdr:nvCxnSpPr>
      <xdr:spPr>
        <a:xfrm flipV="1">
          <a:off x="8746560" y="18772920"/>
          <a:ext cx="1384560" cy="1677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1765440</xdr:colOff>
      <xdr:row>91</xdr:row>
      <xdr:rowOff>56520</xdr:rowOff>
    </xdr:from>
    <xdr:to>
      <xdr:col>8</xdr:col>
      <xdr:colOff>77760</xdr:colOff>
      <xdr:row>94</xdr:row>
      <xdr:rowOff>47160</xdr:rowOff>
    </xdr:to>
    <xdr:cxnSp>
      <xdr:nvCxnSpPr>
        <xdr:cNvPr id="2330" name="Connecteur droit avec flèche 978"/>
        <xdr:cNvCxnSpPr/>
        <xdr:nvPr/>
      </xdr:nvCxnSpPr>
      <xdr:spPr>
        <a:xfrm flipV="1">
          <a:off x="8746560" y="19887480"/>
          <a:ext cx="1181520" cy="562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1687680</xdr:colOff>
      <xdr:row>108</xdr:row>
      <xdr:rowOff>85320</xdr:rowOff>
    </xdr:from>
    <xdr:to>
      <xdr:col>8</xdr:col>
      <xdr:colOff>204120</xdr:colOff>
      <xdr:row>108</xdr:row>
      <xdr:rowOff>86040</xdr:rowOff>
    </xdr:to>
    <xdr:cxnSp>
      <xdr:nvCxnSpPr>
        <xdr:cNvPr id="2331" name="Connecteur droit avec flèche 979"/>
        <xdr:cNvCxnSpPr/>
        <xdr:nvPr/>
      </xdr:nvCxnSpPr>
      <xdr:spPr>
        <a:xfrm>
          <a:off x="8668800" y="23154840"/>
          <a:ext cx="138564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1662480</xdr:colOff>
      <xdr:row>99</xdr:row>
      <xdr:rowOff>104400</xdr:rowOff>
    </xdr:from>
    <xdr:to>
      <xdr:col>8</xdr:col>
      <xdr:colOff>165960</xdr:colOff>
      <xdr:row>108</xdr:row>
      <xdr:rowOff>57240</xdr:rowOff>
    </xdr:to>
    <xdr:cxnSp>
      <xdr:nvCxnSpPr>
        <xdr:cNvPr id="2332" name="Connecteur droit avec flèche 980"/>
        <xdr:cNvCxnSpPr/>
        <xdr:nvPr/>
      </xdr:nvCxnSpPr>
      <xdr:spPr>
        <a:xfrm flipV="1">
          <a:off x="8643600" y="21459600"/>
          <a:ext cx="1372680" cy="1667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1662480</xdr:colOff>
      <xdr:row>105</xdr:row>
      <xdr:rowOff>75240</xdr:rowOff>
    </xdr:from>
    <xdr:to>
      <xdr:col>7</xdr:col>
      <xdr:colOff>1015920</xdr:colOff>
      <xdr:row>108</xdr:row>
      <xdr:rowOff>57240</xdr:rowOff>
    </xdr:to>
    <xdr:cxnSp>
      <xdr:nvCxnSpPr>
        <xdr:cNvPr id="2333" name="Connecteur droit avec flèche 981"/>
        <xdr:cNvCxnSpPr/>
        <xdr:nvPr/>
      </xdr:nvCxnSpPr>
      <xdr:spPr>
        <a:xfrm flipV="1">
          <a:off x="8643600" y="22573440"/>
          <a:ext cx="1194840" cy="5536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1752480</xdr:colOff>
      <xdr:row>122</xdr:row>
      <xdr:rowOff>105120</xdr:rowOff>
    </xdr:from>
    <xdr:to>
      <xdr:col>8</xdr:col>
      <xdr:colOff>255240</xdr:colOff>
      <xdr:row>122</xdr:row>
      <xdr:rowOff>124200</xdr:rowOff>
    </xdr:to>
    <xdr:cxnSp>
      <xdr:nvCxnSpPr>
        <xdr:cNvPr id="2334" name="Connecteur droit avec flèche 982"/>
        <xdr:cNvCxnSpPr/>
        <xdr:nvPr/>
      </xdr:nvCxnSpPr>
      <xdr:spPr>
        <a:xfrm>
          <a:off x="8733600" y="25841520"/>
          <a:ext cx="1371960" cy="19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1712880</xdr:colOff>
      <xdr:row>113</xdr:row>
      <xdr:rowOff>122760</xdr:rowOff>
    </xdr:from>
    <xdr:to>
      <xdr:col>8</xdr:col>
      <xdr:colOff>229680</xdr:colOff>
      <xdr:row>122</xdr:row>
      <xdr:rowOff>85320</xdr:rowOff>
    </xdr:to>
    <xdr:cxnSp>
      <xdr:nvCxnSpPr>
        <xdr:cNvPr id="2335" name="Connecteur droit avec flèche 983"/>
        <xdr:cNvCxnSpPr/>
        <xdr:nvPr/>
      </xdr:nvCxnSpPr>
      <xdr:spPr>
        <a:xfrm flipV="1">
          <a:off x="8694000" y="24144840"/>
          <a:ext cx="1386000" cy="16772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1712880</xdr:colOff>
      <xdr:row>119</xdr:row>
      <xdr:rowOff>84960</xdr:rowOff>
    </xdr:from>
    <xdr:to>
      <xdr:col>8</xdr:col>
      <xdr:colOff>39240</xdr:colOff>
      <xdr:row>122</xdr:row>
      <xdr:rowOff>85320</xdr:rowOff>
    </xdr:to>
    <xdr:cxnSp>
      <xdr:nvCxnSpPr>
        <xdr:cNvPr id="2336" name="Connecteur droit avec flèche 984"/>
        <xdr:cNvCxnSpPr/>
        <xdr:nvPr/>
      </xdr:nvCxnSpPr>
      <xdr:spPr>
        <a:xfrm flipV="1">
          <a:off x="8694000" y="25250040"/>
          <a:ext cx="1195560" cy="572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1815480</xdr:colOff>
      <xdr:row>136</xdr:row>
      <xdr:rowOff>37440</xdr:rowOff>
    </xdr:from>
    <xdr:to>
      <xdr:col>8</xdr:col>
      <xdr:colOff>305280</xdr:colOff>
      <xdr:row>136</xdr:row>
      <xdr:rowOff>47520</xdr:rowOff>
    </xdr:to>
    <xdr:cxnSp>
      <xdr:nvCxnSpPr>
        <xdr:cNvPr id="2337" name="Connecteur droit avec flèche 985"/>
        <xdr:cNvCxnSpPr/>
        <xdr:nvPr/>
      </xdr:nvCxnSpPr>
      <xdr:spPr>
        <a:xfrm>
          <a:off x="8796600" y="28441080"/>
          <a:ext cx="135900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1777680</xdr:colOff>
      <xdr:row>127</xdr:row>
      <xdr:rowOff>47160</xdr:rowOff>
    </xdr:from>
    <xdr:to>
      <xdr:col>8</xdr:col>
      <xdr:colOff>293400</xdr:colOff>
      <xdr:row>136</xdr:row>
      <xdr:rowOff>18720</xdr:rowOff>
    </xdr:to>
    <xdr:cxnSp>
      <xdr:nvCxnSpPr>
        <xdr:cNvPr id="2338" name="Connecteur droit avec flèche 986"/>
        <xdr:cNvCxnSpPr/>
        <xdr:nvPr/>
      </xdr:nvCxnSpPr>
      <xdr:spPr>
        <a:xfrm flipV="1">
          <a:off x="8758800" y="26736120"/>
          <a:ext cx="1384920" cy="1686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1777680</xdr:colOff>
      <xdr:row>133</xdr:row>
      <xdr:rowOff>28080</xdr:rowOff>
    </xdr:from>
    <xdr:to>
      <xdr:col>8</xdr:col>
      <xdr:colOff>102600</xdr:colOff>
      <xdr:row>136</xdr:row>
      <xdr:rowOff>19080</xdr:rowOff>
    </xdr:to>
    <xdr:cxnSp>
      <xdr:nvCxnSpPr>
        <xdr:cNvPr id="2339" name="Connecteur droit avec flèche 987"/>
        <xdr:cNvCxnSpPr/>
        <xdr:nvPr/>
      </xdr:nvCxnSpPr>
      <xdr:spPr>
        <a:xfrm flipV="1">
          <a:off x="8758800" y="27860040"/>
          <a:ext cx="1194120" cy="5630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1662480</xdr:colOff>
      <xdr:row>141</xdr:row>
      <xdr:rowOff>84960</xdr:rowOff>
    </xdr:from>
    <xdr:to>
      <xdr:col>8</xdr:col>
      <xdr:colOff>165960</xdr:colOff>
      <xdr:row>146</xdr:row>
      <xdr:rowOff>190800</xdr:rowOff>
    </xdr:to>
    <xdr:cxnSp>
      <xdr:nvCxnSpPr>
        <xdr:cNvPr id="2340" name="Connecteur droit avec flèche 989"/>
        <xdr:cNvCxnSpPr/>
        <xdr:nvPr/>
      </xdr:nvCxnSpPr>
      <xdr:spPr>
        <a:xfrm flipV="1">
          <a:off x="8643600" y="29441160"/>
          <a:ext cx="1372680" cy="10584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1725840</xdr:colOff>
      <xdr:row>146</xdr:row>
      <xdr:rowOff>114480</xdr:rowOff>
    </xdr:from>
    <xdr:to>
      <xdr:col>8</xdr:col>
      <xdr:colOff>179280</xdr:colOff>
      <xdr:row>146</xdr:row>
      <xdr:rowOff>142920</xdr:rowOff>
    </xdr:to>
    <xdr:cxnSp>
      <xdr:nvCxnSpPr>
        <xdr:cNvPr id="2341" name="Connecteur droit avec flèche 990"/>
        <xdr:cNvCxnSpPr/>
        <xdr:nvPr/>
      </xdr:nvCxnSpPr>
      <xdr:spPr>
        <a:xfrm flipV="1">
          <a:off x="8706960" y="30422880"/>
          <a:ext cx="1322640" cy="288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1752480</xdr:colOff>
      <xdr:row>156</xdr:row>
      <xdr:rowOff>75600</xdr:rowOff>
    </xdr:from>
    <xdr:to>
      <xdr:col>8</xdr:col>
      <xdr:colOff>255240</xdr:colOff>
      <xdr:row>156</xdr:row>
      <xdr:rowOff>85680</xdr:rowOff>
    </xdr:to>
    <xdr:cxnSp>
      <xdr:nvCxnSpPr>
        <xdr:cNvPr id="2342" name="Connecteur droit avec flèche 991"/>
        <xdr:cNvCxnSpPr/>
        <xdr:nvPr/>
      </xdr:nvCxnSpPr>
      <xdr:spPr>
        <a:xfrm>
          <a:off x="8733600" y="32289120"/>
          <a:ext cx="1371960" cy="10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1712880</xdr:colOff>
      <xdr:row>151</xdr:row>
      <xdr:rowOff>75600</xdr:rowOff>
    </xdr:from>
    <xdr:to>
      <xdr:col>8</xdr:col>
      <xdr:colOff>229680</xdr:colOff>
      <xdr:row>156</xdr:row>
      <xdr:rowOff>190440</xdr:rowOff>
    </xdr:to>
    <xdr:cxnSp>
      <xdr:nvCxnSpPr>
        <xdr:cNvPr id="2343" name="Connecteur droit avec flèche 992"/>
        <xdr:cNvCxnSpPr/>
        <xdr:nvPr/>
      </xdr:nvCxnSpPr>
      <xdr:spPr>
        <a:xfrm flipV="1">
          <a:off x="8694000" y="31336560"/>
          <a:ext cx="1386000" cy="1067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1725840</xdr:colOff>
      <xdr:row>161</xdr:row>
      <xdr:rowOff>75600</xdr:rowOff>
    </xdr:from>
    <xdr:to>
      <xdr:col>8</xdr:col>
      <xdr:colOff>255600</xdr:colOff>
      <xdr:row>166</xdr:row>
      <xdr:rowOff>190440</xdr:rowOff>
    </xdr:to>
    <xdr:cxnSp>
      <xdr:nvCxnSpPr>
        <xdr:cNvPr id="2344" name="Connecteur droit avec flèche 995"/>
        <xdr:cNvCxnSpPr/>
        <xdr:nvPr/>
      </xdr:nvCxnSpPr>
      <xdr:spPr>
        <a:xfrm flipV="1">
          <a:off x="8706960" y="33241680"/>
          <a:ext cx="1398960" cy="10677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6</xdr:col>
      <xdr:colOff>1725840</xdr:colOff>
      <xdr:row>165</xdr:row>
      <xdr:rowOff>-360</xdr:rowOff>
    </xdr:from>
    <xdr:to>
      <xdr:col>8</xdr:col>
      <xdr:colOff>52560</xdr:colOff>
      <xdr:row>166</xdr:row>
      <xdr:rowOff>190440</xdr:rowOff>
    </xdr:to>
    <xdr:cxnSp>
      <xdr:nvCxnSpPr>
        <xdr:cNvPr id="2345" name="Connecteur droit avec flèche 996"/>
        <xdr:cNvCxnSpPr/>
        <xdr:nvPr/>
      </xdr:nvCxnSpPr>
      <xdr:spPr>
        <a:xfrm flipV="1">
          <a:off x="8706960" y="33927840"/>
          <a:ext cx="1195920" cy="381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748800</xdr:colOff>
      <xdr:row>168</xdr:row>
      <xdr:rowOff>95040</xdr:rowOff>
    </xdr:from>
    <xdr:to>
      <xdr:col>10</xdr:col>
      <xdr:colOff>293040</xdr:colOff>
      <xdr:row>168</xdr:row>
      <xdr:rowOff>95760</xdr:rowOff>
    </xdr:to>
    <xdr:cxnSp>
      <xdr:nvCxnSpPr>
        <xdr:cNvPr id="2346" name="Connecteur droit avec flèche 377"/>
        <xdr:cNvCxnSpPr/>
        <xdr:nvPr/>
      </xdr:nvCxnSpPr>
      <xdr:spPr>
        <a:xfrm>
          <a:off x="10598760" y="34594560"/>
          <a:ext cx="16009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8</xdr:col>
      <xdr:colOff>774000</xdr:colOff>
      <xdr:row>169</xdr:row>
      <xdr:rowOff>104760</xdr:rowOff>
    </xdr:from>
    <xdr:to>
      <xdr:col>10</xdr:col>
      <xdr:colOff>305280</xdr:colOff>
      <xdr:row>169</xdr:row>
      <xdr:rowOff>105480</xdr:rowOff>
    </xdr:to>
    <xdr:cxnSp>
      <xdr:nvCxnSpPr>
        <xdr:cNvPr id="2347" name="Connecteur droit avec flèche 378"/>
        <xdr:cNvCxnSpPr/>
        <xdr:nvPr/>
      </xdr:nvCxnSpPr>
      <xdr:spPr>
        <a:xfrm>
          <a:off x="10623960" y="34794720"/>
          <a:ext cx="158796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774000</xdr:colOff>
      <xdr:row>168</xdr:row>
      <xdr:rowOff>105120</xdr:rowOff>
    </xdr:from>
    <xdr:to>
      <xdr:col>12</xdr:col>
      <xdr:colOff>293760</xdr:colOff>
      <xdr:row>168</xdr:row>
      <xdr:rowOff>114840</xdr:rowOff>
    </xdr:to>
    <xdr:cxnSp>
      <xdr:nvCxnSpPr>
        <xdr:cNvPr id="2348" name="Connecteur droit avec flèche 379"/>
        <xdr:cNvCxnSpPr/>
        <xdr:nvPr/>
      </xdr:nvCxnSpPr>
      <xdr:spPr>
        <a:xfrm>
          <a:off x="12680280" y="34604640"/>
          <a:ext cx="1576080" cy="10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787320</xdr:colOff>
      <xdr:row>168</xdr:row>
      <xdr:rowOff>123120</xdr:rowOff>
    </xdr:from>
    <xdr:to>
      <xdr:col>14</xdr:col>
      <xdr:colOff>318960</xdr:colOff>
      <xdr:row>168</xdr:row>
      <xdr:rowOff>123840</xdr:rowOff>
    </xdr:to>
    <xdr:cxnSp>
      <xdr:nvCxnSpPr>
        <xdr:cNvPr id="2349" name="Connecteur droit avec flèche 380"/>
        <xdr:cNvCxnSpPr/>
        <xdr:nvPr/>
      </xdr:nvCxnSpPr>
      <xdr:spPr>
        <a:xfrm>
          <a:off x="14749560" y="34622640"/>
          <a:ext cx="158832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12</xdr:col>
      <xdr:colOff>685440</xdr:colOff>
      <xdr:row>169</xdr:row>
      <xdr:rowOff>114480</xdr:rowOff>
    </xdr:from>
    <xdr:to>
      <xdr:col>14</xdr:col>
      <xdr:colOff>228960</xdr:colOff>
      <xdr:row>169</xdr:row>
      <xdr:rowOff>115200</xdr:rowOff>
    </xdr:to>
    <xdr:cxnSp>
      <xdr:nvCxnSpPr>
        <xdr:cNvPr id="2350" name="Connecteur droit avec flèche 381"/>
        <xdr:cNvCxnSpPr/>
        <xdr:nvPr/>
      </xdr:nvCxnSpPr>
      <xdr:spPr>
        <a:xfrm>
          <a:off x="14647680" y="34804440"/>
          <a:ext cx="160020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10</xdr:col>
      <xdr:colOff>774000</xdr:colOff>
      <xdr:row>169</xdr:row>
      <xdr:rowOff>114480</xdr:rowOff>
    </xdr:from>
    <xdr:to>
      <xdr:col>12</xdr:col>
      <xdr:colOff>293760</xdr:colOff>
      <xdr:row>169</xdr:row>
      <xdr:rowOff>115200</xdr:rowOff>
    </xdr:to>
    <xdr:cxnSp>
      <xdr:nvCxnSpPr>
        <xdr:cNvPr id="2351" name="Connecteur droit avec flèche 382"/>
        <xdr:cNvCxnSpPr/>
        <xdr:nvPr/>
      </xdr:nvCxnSpPr>
      <xdr:spPr>
        <a:xfrm>
          <a:off x="12680280" y="34804440"/>
          <a:ext cx="1576080" cy="108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1</xdr:col>
      <xdr:colOff>-360</xdr:colOff>
      <xdr:row>27</xdr:row>
      <xdr:rowOff>-720</xdr:rowOff>
    </xdr:from>
    <xdr:to>
      <xdr:col>1</xdr:col>
      <xdr:colOff>1004040</xdr:colOff>
      <xdr:row>94</xdr:row>
      <xdr:rowOff>190080</xdr:rowOff>
    </xdr:to>
    <xdr:cxnSp>
      <xdr:nvCxnSpPr>
        <xdr:cNvPr id="2352" name="Connecteur droit avec flèche 47"/>
        <xdr:cNvCxnSpPr/>
        <xdr:nvPr/>
      </xdr:nvCxnSpPr>
      <xdr:spPr>
        <a:xfrm flipV="1">
          <a:off x="1027800" y="7638480"/>
          <a:ext cx="1004760" cy="1295460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9</xdr:col>
      <xdr:colOff>1015200</xdr:colOff>
      <xdr:row>0</xdr:row>
      <xdr:rowOff>9000</xdr:rowOff>
    </xdr:from>
    <xdr:to>
      <xdr:col>9</xdr:col>
      <xdr:colOff>1015920</xdr:colOff>
      <xdr:row>1</xdr:row>
      <xdr:rowOff>142560</xdr:rowOff>
    </xdr:to>
    <xdr:sp>
      <xdr:nvSpPr>
        <xdr:cNvPr id="2353" name="Connecteur droit 340"/>
        <xdr:cNvSpPr/>
      </xdr:nvSpPr>
      <xdr:spPr>
        <a:xfrm flipH="1" flipV="1">
          <a:off x="11893320" y="9000"/>
          <a:ext cx="720" cy="333720"/>
        </a:xfrm>
        <a:prstGeom prst="line">
          <a:avLst/>
        </a:prstGeom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787320</xdr:colOff>
      <xdr:row>38</xdr:row>
      <xdr:rowOff>104760</xdr:rowOff>
    </xdr:from>
    <xdr:to>
      <xdr:col>3</xdr:col>
      <xdr:colOff>965880</xdr:colOff>
      <xdr:row>40</xdr:row>
      <xdr:rowOff>85320</xdr:rowOff>
    </xdr:to>
    <xdr:cxnSp>
      <xdr:nvCxnSpPr>
        <xdr:cNvPr id="2354" name="Connecteur droit avec flèche 330"/>
        <xdr:cNvCxnSpPr/>
        <xdr:nvPr/>
      </xdr:nvCxnSpPr>
      <xdr:spPr>
        <a:xfrm flipV="1">
          <a:off x="2843280" y="9839160"/>
          <a:ext cx="120708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52</xdr:row>
      <xdr:rowOff>104040</xdr:rowOff>
    </xdr:from>
    <xdr:to>
      <xdr:col>3</xdr:col>
      <xdr:colOff>965880</xdr:colOff>
      <xdr:row>54</xdr:row>
      <xdr:rowOff>85320</xdr:rowOff>
    </xdr:to>
    <xdr:cxnSp>
      <xdr:nvCxnSpPr>
        <xdr:cNvPr id="2355" name="Connecteur droit avec flèche 331"/>
        <xdr:cNvCxnSpPr/>
        <xdr:nvPr/>
      </xdr:nvCxnSpPr>
      <xdr:spPr>
        <a:xfrm flipV="1">
          <a:off x="2843280" y="12505680"/>
          <a:ext cx="1207080" cy="362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66</xdr:row>
      <xdr:rowOff>104760</xdr:rowOff>
    </xdr:from>
    <xdr:to>
      <xdr:col>3</xdr:col>
      <xdr:colOff>965880</xdr:colOff>
      <xdr:row>68</xdr:row>
      <xdr:rowOff>85680</xdr:rowOff>
    </xdr:to>
    <xdr:cxnSp>
      <xdr:nvCxnSpPr>
        <xdr:cNvPr id="2356" name="Connecteur droit avec flèche 332"/>
        <xdr:cNvCxnSpPr/>
        <xdr:nvPr/>
      </xdr:nvCxnSpPr>
      <xdr:spPr>
        <a:xfrm flipV="1">
          <a:off x="2843280" y="15173280"/>
          <a:ext cx="120708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80</xdr:row>
      <xdr:rowOff>104760</xdr:rowOff>
    </xdr:from>
    <xdr:to>
      <xdr:col>3</xdr:col>
      <xdr:colOff>965880</xdr:colOff>
      <xdr:row>82</xdr:row>
      <xdr:rowOff>85320</xdr:rowOff>
    </xdr:to>
    <xdr:cxnSp>
      <xdr:nvCxnSpPr>
        <xdr:cNvPr id="2357" name="Connecteur droit avec flèche 333"/>
        <xdr:cNvCxnSpPr/>
        <xdr:nvPr/>
      </xdr:nvCxnSpPr>
      <xdr:spPr>
        <a:xfrm flipV="1">
          <a:off x="2843280" y="17840160"/>
          <a:ext cx="120708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108</xdr:row>
      <xdr:rowOff>104760</xdr:rowOff>
    </xdr:from>
    <xdr:to>
      <xdr:col>3</xdr:col>
      <xdr:colOff>965880</xdr:colOff>
      <xdr:row>110</xdr:row>
      <xdr:rowOff>85680</xdr:rowOff>
    </xdr:to>
    <xdr:cxnSp>
      <xdr:nvCxnSpPr>
        <xdr:cNvPr id="2358" name="Connecteur droit avec flèche 334"/>
        <xdr:cNvCxnSpPr/>
        <xdr:nvPr/>
      </xdr:nvCxnSpPr>
      <xdr:spPr>
        <a:xfrm flipV="1">
          <a:off x="2843280" y="23174280"/>
          <a:ext cx="120708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122</xdr:row>
      <xdr:rowOff>104760</xdr:rowOff>
    </xdr:from>
    <xdr:to>
      <xdr:col>3</xdr:col>
      <xdr:colOff>965880</xdr:colOff>
      <xdr:row>124</xdr:row>
      <xdr:rowOff>85320</xdr:rowOff>
    </xdr:to>
    <xdr:cxnSp>
      <xdr:nvCxnSpPr>
        <xdr:cNvPr id="2359" name="Connecteur droit avec flèche 335"/>
        <xdr:cNvCxnSpPr/>
        <xdr:nvPr/>
      </xdr:nvCxnSpPr>
      <xdr:spPr>
        <a:xfrm flipV="1">
          <a:off x="2843280" y="25841160"/>
          <a:ext cx="120708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136</xdr:row>
      <xdr:rowOff>104040</xdr:rowOff>
    </xdr:from>
    <xdr:to>
      <xdr:col>3</xdr:col>
      <xdr:colOff>965880</xdr:colOff>
      <xdr:row>138</xdr:row>
      <xdr:rowOff>85320</xdr:rowOff>
    </xdr:to>
    <xdr:cxnSp>
      <xdr:nvCxnSpPr>
        <xdr:cNvPr id="2360" name="Connecteur droit avec flèche 336"/>
        <xdr:cNvCxnSpPr/>
        <xdr:nvPr/>
      </xdr:nvCxnSpPr>
      <xdr:spPr>
        <a:xfrm flipV="1">
          <a:off x="2843280" y="28507680"/>
          <a:ext cx="1207080" cy="3625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146</xdr:row>
      <xdr:rowOff>104760</xdr:rowOff>
    </xdr:from>
    <xdr:to>
      <xdr:col>3</xdr:col>
      <xdr:colOff>965880</xdr:colOff>
      <xdr:row>148</xdr:row>
      <xdr:rowOff>85320</xdr:rowOff>
    </xdr:to>
    <xdr:cxnSp>
      <xdr:nvCxnSpPr>
        <xdr:cNvPr id="2361" name="Connecteur droit avec flèche 337"/>
        <xdr:cNvCxnSpPr/>
        <xdr:nvPr/>
      </xdr:nvCxnSpPr>
      <xdr:spPr>
        <a:xfrm flipV="1">
          <a:off x="2843280" y="30413160"/>
          <a:ext cx="1207080" cy="36216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156</xdr:row>
      <xdr:rowOff>104400</xdr:rowOff>
    </xdr:from>
    <xdr:to>
      <xdr:col>3</xdr:col>
      <xdr:colOff>965880</xdr:colOff>
      <xdr:row>158</xdr:row>
      <xdr:rowOff>75600</xdr:rowOff>
    </xdr:to>
    <xdr:cxnSp>
      <xdr:nvCxnSpPr>
        <xdr:cNvPr id="2362" name="Connecteur droit avec flèche 338"/>
        <xdr:cNvCxnSpPr/>
        <xdr:nvPr/>
      </xdr:nvCxnSpPr>
      <xdr:spPr>
        <a:xfrm flipV="1">
          <a:off x="2843280" y="32317920"/>
          <a:ext cx="1207080" cy="35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166</xdr:row>
      <xdr:rowOff>114120</xdr:rowOff>
    </xdr:from>
    <xdr:to>
      <xdr:col>3</xdr:col>
      <xdr:colOff>965880</xdr:colOff>
      <xdr:row>168</xdr:row>
      <xdr:rowOff>75600</xdr:rowOff>
    </xdr:to>
    <xdr:cxnSp>
      <xdr:nvCxnSpPr>
        <xdr:cNvPr id="2363" name="Connecteur droit avec flèche 339"/>
        <xdr:cNvCxnSpPr/>
        <xdr:nvPr/>
      </xdr:nvCxnSpPr>
      <xdr:spPr>
        <a:xfrm flipV="1">
          <a:off x="2843280" y="34232760"/>
          <a:ext cx="1207080" cy="34272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  <xdr:twoCellAnchor editAs="oneCell">
    <xdr:from>
      <xdr:col>2</xdr:col>
      <xdr:colOff>787320</xdr:colOff>
      <xdr:row>169</xdr:row>
      <xdr:rowOff>114120</xdr:rowOff>
    </xdr:from>
    <xdr:to>
      <xdr:col>3</xdr:col>
      <xdr:colOff>965880</xdr:colOff>
      <xdr:row>171</xdr:row>
      <xdr:rowOff>84960</xdr:rowOff>
    </xdr:to>
    <xdr:cxnSp>
      <xdr:nvCxnSpPr>
        <xdr:cNvPr id="2364" name="Connecteur droit avec flèche 341"/>
        <xdr:cNvCxnSpPr/>
        <xdr:nvPr/>
      </xdr:nvCxnSpPr>
      <xdr:spPr>
        <a:xfrm flipV="1">
          <a:off x="2843280" y="34804080"/>
          <a:ext cx="1207080" cy="352440"/>
        </a:xfrm>
        <a:prstGeom prst="straightConnector1">
          <a:avLst/>
        </a:prstGeom>
        <a:ln w="9360">
          <a:solidFill>
            <a:srgbClr val="a6a6a6"/>
          </a:solidFill>
          <a:miter/>
          <a:tailEnd len="med" type="arrow" w="med"/>
        </a:ln>
      </xdr:spPr>
    </xdr:cxn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irias.kuleuven.be/handle/123456789/267749" TargetMode="External"/><Relationship Id="rId2" Type="http://schemas.openxmlformats.org/officeDocument/2006/relationships/hyperlink" Target="http://statbel.fgov.be/fr/binaries/WEB_FR_Batibouw_2012_tcm326-164335.pdf" TargetMode="External"/><Relationship Id="rId3" Type="http://schemas.openxmlformats.org/officeDocument/2006/relationships/hyperlink" Target="http://www.lehr.be/Reports/UCL_Les_logements_wallons.pdf" TargetMode="External"/><Relationship Id="rId4" Type="http://schemas.openxmlformats.org/officeDocument/2006/relationships/hyperlink" Target="http://www.lehr.be/Reports/UCL_Les_logements_wallons.pdf" TargetMode="External"/><Relationship Id="rId5" Type="http://schemas.openxmlformats.org/officeDocument/2006/relationships/hyperlink" Target="http://www.lehr.be/Reports/UCL_Les_logements_wallons.pdf" TargetMode="External"/><Relationship Id="rId6" Type="http://schemas.openxmlformats.org/officeDocument/2006/relationships/hyperlink" Target="http://www.building-typology.eu/downloads/public/docs/report/TABULA_TR2_D8_NationalEnergyBalances.pdf" TargetMode="External"/><Relationship Id="rId7" Type="http://schemas.openxmlformats.org/officeDocument/2006/relationships/hyperlink" Target="http://www.building-typology.eu/downloads/public/docs/report/TABULA_TR2_D8_NationalEnergyBalances.pdf" TargetMode="External"/><Relationship Id="rId8" Type="http://schemas.openxmlformats.org/officeDocument/2006/relationships/hyperlink" Target="http://www.lehr.be/Reports/UCL_Les_logements_wallons.pdf" TargetMode="External"/><Relationship Id="rId9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irias.kuleuven.be/handle/123456789/267749" TargetMode="External"/><Relationship Id="rId2" Type="http://schemas.openxmlformats.org/officeDocument/2006/relationships/hyperlink" Target="http://statbel.fgov.be/fr/binaries/WEB_FR_Batibouw_2012_tcm326-164335.pdf" TargetMode="External"/><Relationship Id="rId3" Type="http://schemas.openxmlformats.org/officeDocument/2006/relationships/hyperlink" Target="http://www.lehr.be/Reports/UCL_Les_logements_wallons.pdf" TargetMode="External"/><Relationship Id="rId4" Type="http://schemas.openxmlformats.org/officeDocument/2006/relationships/hyperlink" Target="http://www.lehr.be/Reports/UCL_Les_logements_wallons.pdf" TargetMode="External"/><Relationship Id="rId5" Type="http://schemas.openxmlformats.org/officeDocument/2006/relationships/hyperlink" Target="http://www.lehr.be/Reports/UCL_Les_logements_wallons.pdf" TargetMode="External"/><Relationship Id="rId6" Type="http://schemas.openxmlformats.org/officeDocument/2006/relationships/hyperlink" Target="http://www.building-typology.eu/downloads/public/docs/report/TABULA_TR2_D8_NationalEnergyBalances.pdf" TargetMode="External"/><Relationship Id="rId7" Type="http://schemas.openxmlformats.org/officeDocument/2006/relationships/hyperlink" Target="http://www.building-typology.eu/downloads/public/docs/report/TABULA_TR2_D8_NationalEnergyBalances.pdf" TargetMode="External"/><Relationship Id="rId8" Type="http://schemas.openxmlformats.org/officeDocument/2006/relationships/hyperlink" Target="http://www.lehr.be/Reports/UCL_Les_logements_wallons.pdf" TargetMode="External"/><Relationship Id="rId9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irias.kuleuven.be/handle/123456789/267749" TargetMode="External"/><Relationship Id="rId2" Type="http://schemas.openxmlformats.org/officeDocument/2006/relationships/hyperlink" Target="http://statbel.fgov.be/fr/binaries/WEB_FR_Batibouw_2012_tcm326-164335.pdf" TargetMode="External"/><Relationship Id="rId3" Type="http://schemas.openxmlformats.org/officeDocument/2006/relationships/hyperlink" Target="http://www.lehr.be/Reports/UCL_Les_logements_wallons.pdf" TargetMode="External"/><Relationship Id="rId4" Type="http://schemas.openxmlformats.org/officeDocument/2006/relationships/hyperlink" Target="http://www.lehr.be/Reports/UCL_Les_logements_wallons.pdf" TargetMode="External"/><Relationship Id="rId5" Type="http://schemas.openxmlformats.org/officeDocument/2006/relationships/hyperlink" Target="http://www.lehr.be/Reports/UCL_Les_logements_wallons.pdf" TargetMode="External"/><Relationship Id="rId6" Type="http://schemas.openxmlformats.org/officeDocument/2006/relationships/hyperlink" Target="http://www.building-typology.eu/downloads/public/docs/report/TABULA_TR2_D8_NationalEnergyBalances.pdf" TargetMode="External"/><Relationship Id="rId7" Type="http://schemas.openxmlformats.org/officeDocument/2006/relationships/hyperlink" Target="http://www.building-typology.eu/downloads/public/docs/report/TABULA_TR2_D8_NationalEnergyBalances.pdf" TargetMode="External"/><Relationship Id="rId8" Type="http://schemas.openxmlformats.org/officeDocument/2006/relationships/hyperlink" Target="http://www.lehr.be/Reports/UCL_Les_logements_wallons.pdf" TargetMode="External"/><Relationship Id="rId9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irias.kuleuven.be/handle/123456789/267749" TargetMode="External"/><Relationship Id="rId2" Type="http://schemas.openxmlformats.org/officeDocument/2006/relationships/hyperlink" Target="http://statbel.fgov.be/fr/binaries/WEB_FR_Batibouw_2012_tcm326-164335.pdf" TargetMode="External"/><Relationship Id="rId3" Type="http://schemas.openxmlformats.org/officeDocument/2006/relationships/hyperlink" Target="http://www.lehr.be/Reports/UCL_Les_logements_wallons.pdf" TargetMode="External"/><Relationship Id="rId4" Type="http://schemas.openxmlformats.org/officeDocument/2006/relationships/hyperlink" Target="http://www.lehr.be/Reports/UCL_Les_logements_wallons.pdf" TargetMode="External"/><Relationship Id="rId5" Type="http://schemas.openxmlformats.org/officeDocument/2006/relationships/hyperlink" Target="http://www.building-typology.eu/downloads/public/docs/report/TABULA_TR2_D8_NationalEnergyBalances.pdf" TargetMode="External"/><Relationship Id="rId6" Type="http://schemas.openxmlformats.org/officeDocument/2006/relationships/hyperlink" Target="http://www.building-typology.eu/downloads/public/docs/report/TABULA_TR2_D8_NationalEnergyBalances.pdf" TargetMode="External"/><Relationship Id="rId7" Type="http://schemas.openxmlformats.org/officeDocument/2006/relationships/hyperlink" Target="http://www.building-typology.eu/downloads/public/docs/report/TABULA_TR2_D8_NationalEnergyBalances.pdf" TargetMode="External"/><Relationship Id="rId8" Type="http://schemas.openxmlformats.org/officeDocument/2006/relationships/hyperlink" Target="http://www.lehr.be/Reports/UCL_Les_logements_wallons.pdf" TargetMode="External"/><Relationship Id="rId9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329"/>
  <sheetViews>
    <sheetView showFormulas="false" showGridLines="true" showRowColHeaders="true" showZeros="true" rightToLeft="false" tabSelected="true" showOutlineSymbols="true" defaultGridColor="true" view="normal" topLeftCell="J1" colorId="64" zoomScale="64" zoomScaleNormal="64" zoomScalePageLayoutView="100" workbookViewId="0">
      <selection pane="topLeft" activeCell="S4" activeCellId="0" sqref="S4"/>
    </sheetView>
  </sheetViews>
  <sheetFormatPr defaultColWidth="11.56640625" defaultRowHeight="15" zeroHeight="false" outlineLevelRow="0" outlineLevelCol="0"/>
  <cols>
    <col collapsed="false" customWidth="true" hidden="false" outlineLevel="0" max="5" min="5" style="0" width="20.7"/>
    <col collapsed="false" customWidth="true" hidden="false" outlineLevel="0" max="7" min="7" style="0" width="20.7"/>
    <col collapsed="false" customWidth="true" hidden="false" outlineLevel="0" max="9" min="9" style="0" width="16.13"/>
    <col collapsed="false" customWidth="true" hidden="false" outlineLevel="0" max="10" min="10" style="0" width="13.99"/>
    <col collapsed="false" customWidth="true" hidden="false" outlineLevel="0" max="11" min="11" style="0" width="19.56"/>
    <col collapsed="false" customWidth="true" hidden="false" outlineLevel="0" max="18" min="17" style="0" width="12.28"/>
    <col collapsed="false" customWidth="true" hidden="false" outlineLevel="0" max="20" min="20" style="1" width="14.85"/>
    <col collapsed="false" customWidth="true" hidden="false" outlineLevel="0" max="21" min="21" style="0" width="12.99"/>
    <col collapsed="false" customWidth="true" hidden="false" outlineLevel="0" max="22" min="22" style="2" width="9.13"/>
    <col collapsed="false" customWidth="true" hidden="false" outlineLevel="0" max="23" min="23" style="3" width="19.7"/>
    <col collapsed="false" customWidth="true" hidden="false" outlineLevel="0" max="27" min="27" style="0" width="14.13"/>
    <col collapsed="false" customWidth="true" hidden="false" outlineLevel="0" max="35" min="35" style="4" width="11.42"/>
    <col collapsed="false" customWidth="true" hidden="false" outlineLevel="0" max="37" min="36" style="5" width="11.42"/>
    <col collapsed="false" customWidth="true" hidden="false" outlineLevel="0" max="38" min="38" style="6" width="11.42"/>
    <col collapsed="false" customWidth="true" hidden="false" outlineLevel="0" max="41" min="41" style="6" width="11.42"/>
    <col collapsed="false" customWidth="true" hidden="false" outlineLevel="0" max="45" min="45" style="6" width="11.42"/>
  </cols>
  <sheetData>
    <row r="1" customFormat="false" ht="15.75" hidden="false" customHeight="false" outlineLevel="0" collapsed="false">
      <c r="A1" s="7" t="s">
        <v>0</v>
      </c>
      <c r="B1" s="8"/>
      <c r="C1" s="8" t="s">
        <v>1</v>
      </c>
      <c r="D1" s="9"/>
      <c r="E1" s="7" t="s">
        <v>2</v>
      </c>
      <c r="F1" s="10"/>
      <c r="G1" s="7" t="s">
        <v>3</v>
      </c>
      <c r="H1" s="10"/>
      <c r="I1" s="7" t="s">
        <v>4</v>
      </c>
      <c r="J1" s="10"/>
      <c r="K1" s="11" t="s">
        <v>5</v>
      </c>
      <c r="L1" s="10"/>
      <c r="M1" s="11" t="s">
        <v>6</v>
      </c>
      <c r="N1" s="10"/>
      <c r="O1" s="12" t="s">
        <v>7</v>
      </c>
      <c r="P1" s="10"/>
      <c r="Q1" s="11" t="s">
        <v>8</v>
      </c>
      <c r="R1" s="10"/>
      <c r="S1" s="3" t="s">
        <v>9</v>
      </c>
      <c r="T1" s="13" t="s">
        <v>10</v>
      </c>
      <c r="U1" s="14" t="s">
        <v>11</v>
      </c>
      <c r="V1" s="15"/>
      <c r="W1" s="16" t="s">
        <v>12</v>
      </c>
      <c r="X1" s="16" t="s">
        <v>13</v>
      </c>
      <c r="Y1" s="16" t="s">
        <v>14</v>
      </c>
      <c r="Z1" s="16" t="s">
        <v>15</v>
      </c>
      <c r="AA1" s="16" t="s">
        <v>16</v>
      </c>
      <c r="AB1" s="16" t="s">
        <v>17</v>
      </c>
      <c r="AC1" s="16" t="s">
        <v>18</v>
      </c>
      <c r="AD1" s="16" t="s">
        <v>19</v>
      </c>
      <c r="AE1" s="16" t="s">
        <v>20</v>
      </c>
      <c r="AF1" s="16" t="s">
        <v>21</v>
      </c>
      <c r="AG1" s="16" t="s">
        <v>22</v>
      </c>
      <c r="AH1" s="17" t="s">
        <v>23</v>
      </c>
      <c r="AI1" s="18" t="s">
        <v>24</v>
      </c>
      <c r="AJ1" s="19" t="s">
        <v>25</v>
      </c>
      <c r="AK1" s="19" t="s">
        <v>26</v>
      </c>
      <c r="AL1" s="20" t="s">
        <v>27</v>
      </c>
      <c r="AM1" s="21" t="s">
        <v>28</v>
      </c>
      <c r="AN1" s="21" t="s">
        <v>29</v>
      </c>
      <c r="AO1" s="20" t="s">
        <v>30</v>
      </c>
      <c r="AP1" s="16" t="s">
        <v>31</v>
      </c>
      <c r="AQ1" s="16" t="s">
        <v>32</v>
      </c>
      <c r="AR1" s="16" t="s">
        <v>33</v>
      </c>
      <c r="AS1" s="22" t="s">
        <v>34</v>
      </c>
    </row>
    <row r="2" customFormat="false" ht="120" hidden="false" customHeight="false" outlineLevel="0" collapsed="false">
      <c r="A2" s="23" t="s">
        <v>35</v>
      </c>
      <c r="B2" s="5"/>
      <c r="C2" s="5"/>
      <c r="D2" s="24"/>
      <c r="E2" s="23" t="s">
        <v>36</v>
      </c>
      <c r="F2" s="25"/>
      <c r="G2" s="23" t="s">
        <v>36</v>
      </c>
      <c r="H2" s="25"/>
      <c r="I2" s="23" t="s">
        <v>36</v>
      </c>
      <c r="J2" s="25"/>
      <c r="K2" s="26" t="s">
        <v>36</v>
      </c>
      <c r="L2" s="25"/>
      <c r="M2" s="26" t="s">
        <v>37</v>
      </c>
      <c r="N2" s="25"/>
      <c r="O2" s="26" t="s">
        <v>37</v>
      </c>
      <c r="P2" s="25"/>
      <c r="Q2" s="26" t="s">
        <v>36</v>
      </c>
      <c r="R2" s="25"/>
      <c r="S2" s="3"/>
      <c r="T2" s="27"/>
      <c r="U2" s="16" t="s">
        <v>38</v>
      </c>
      <c r="V2" s="15"/>
      <c r="W2" s="28" t="s">
        <v>39</v>
      </c>
      <c r="X2" s="16" t="s">
        <v>40</v>
      </c>
      <c r="Y2" s="16" t="s">
        <v>40</v>
      </c>
      <c r="Z2" s="16" t="s">
        <v>40</v>
      </c>
      <c r="AA2" s="16" t="s">
        <v>40</v>
      </c>
      <c r="AB2" s="16" t="s">
        <v>40</v>
      </c>
      <c r="AC2" s="16" t="s">
        <v>41</v>
      </c>
      <c r="AD2" s="16" t="s">
        <v>41</v>
      </c>
      <c r="AE2" s="16" t="s">
        <v>41</v>
      </c>
      <c r="AF2" s="16" t="s">
        <v>41</v>
      </c>
      <c r="AG2" s="16" t="s">
        <v>41</v>
      </c>
      <c r="AH2" s="17" t="s">
        <v>42</v>
      </c>
      <c r="AI2" s="29" t="s">
        <v>43</v>
      </c>
      <c r="AJ2" s="30" t="s">
        <v>43</v>
      </c>
      <c r="AK2" s="30" t="s">
        <v>43</v>
      </c>
      <c r="AL2" s="31" t="s">
        <v>43</v>
      </c>
      <c r="AM2" s="32" t="s">
        <v>43</v>
      </c>
      <c r="AN2" s="32" t="s">
        <v>43</v>
      </c>
      <c r="AO2" s="22" t="s">
        <v>43</v>
      </c>
      <c r="AP2" s="16" t="s">
        <v>43</v>
      </c>
      <c r="AQ2" s="16" t="s">
        <v>43</v>
      </c>
      <c r="AR2" s="16" t="s">
        <v>43</v>
      </c>
      <c r="AS2" s="22" t="s">
        <v>43</v>
      </c>
      <c r="AT2" s="16"/>
      <c r="AU2" s="16"/>
    </row>
    <row r="3" customFormat="false" ht="105" hidden="false" customHeight="false" outlineLevel="0" collapsed="false">
      <c r="A3" s="33" t="s">
        <v>44</v>
      </c>
      <c r="B3" s="5"/>
      <c r="C3" s="5"/>
      <c r="D3" s="24"/>
      <c r="E3" s="23" t="s">
        <v>45</v>
      </c>
      <c r="F3" s="25"/>
      <c r="G3" s="23" t="s">
        <v>46</v>
      </c>
      <c r="H3" s="25"/>
      <c r="I3" s="23" t="s">
        <v>46</v>
      </c>
      <c r="J3" s="25"/>
      <c r="K3" s="26" t="s">
        <v>46</v>
      </c>
      <c r="L3" s="25"/>
      <c r="M3" s="34"/>
      <c r="N3" s="25" t="s">
        <v>47</v>
      </c>
      <c r="O3" s="34"/>
      <c r="P3" s="25" t="s">
        <v>47</v>
      </c>
      <c r="Q3" s="26" t="s">
        <v>46</v>
      </c>
      <c r="R3" s="25"/>
      <c r="S3" s="3"/>
      <c r="T3" s="27"/>
      <c r="V3" s="15"/>
      <c r="W3" s="16"/>
      <c r="X3" s="28" t="s">
        <v>48</v>
      </c>
      <c r="Y3" s="28" t="s">
        <v>49</v>
      </c>
      <c r="Z3" s="28" t="s">
        <v>50</v>
      </c>
      <c r="AA3" s="28" t="s">
        <v>51</v>
      </c>
      <c r="AB3" s="28" t="s">
        <v>52</v>
      </c>
      <c r="AC3" s="28" t="s">
        <v>48</v>
      </c>
      <c r="AD3" s="28" t="s">
        <v>49</v>
      </c>
      <c r="AE3" s="28" t="s">
        <v>50</v>
      </c>
      <c r="AF3" s="28" t="s">
        <v>51</v>
      </c>
      <c r="AG3" s="28" t="s">
        <v>52</v>
      </c>
      <c r="AH3" s="17" t="s">
        <v>53</v>
      </c>
    </row>
    <row r="4" customFormat="false" ht="15" hidden="false" customHeight="false" outlineLevel="0" collapsed="false">
      <c r="A4" s="33" t="s">
        <v>54</v>
      </c>
      <c r="B4" s="5"/>
      <c r="C4" s="5"/>
      <c r="D4" s="24"/>
      <c r="E4" s="33" t="s">
        <v>55</v>
      </c>
      <c r="F4" s="25" t="s">
        <v>47</v>
      </c>
      <c r="G4" s="33" t="s">
        <v>55</v>
      </c>
      <c r="H4" s="25" t="s">
        <v>47</v>
      </c>
      <c r="I4" s="34" t="s">
        <v>55</v>
      </c>
      <c r="J4" s="25" t="s">
        <v>47</v>
      </c>
      <c r="K4" s="33" t="s">
        <v>55</v>
      </c>
      <c r="L4" s="25" t="s">
        <v>47</v>
      </c>
      <c r="M4" s="34" t="s">
        <v>56</v>
      </c>
      <c r="N4" s="25" t="s">
        <v>47</v>
      </c>
      <c r="O4" s="34" t="s">
        <v>56</v>
      </c>
      <c r="P4" s="25" t="s">
        <v>47</v>
      </c>
      <c r="Q4" s="34" t="s">
        <v>55</v>
      </c>
      <c r="R4" s="25" t="s">
        <v>47</v>
      </c>
      <c r="S4" s="3"/>
      <c r="T4" s="27"/>
      <c r="V4" s="15"/>
      <c r="W4" s="16" t="s">
        <v>57</v>
      </c>
      <c r="X4" s="16" t="s">
        <v>58</v>
      </c>
      <c r="Y4" s="16" t="s">
        <v>58</v>
      </c>
      <c r="Z4" s="16" t="s">
        <v>58</v>
      </c>
      <c r="AA4" s="16" t="s">
        <v>58</v>
      </c>
      <c r="AB4" s="16" t="s">
        <v>58</v>
      </c>
      <c r="AC4" s="16" t="s">
        <v>59</v>
      </c>
      <c r="AD4" s="16" t="s">
        <v>59</v>
      </c>
      <c r="AE4" s="16" t="s">
        <v>59</v>
      </c>
      <c r="AF4" s="16" t="s">
        <v>59</v>
      </c>
      <c r="AG4" s="16" t="s">
        <v>59</v>
      </c>
      <c r="AH4" s="17"/>
      <c r="AI4" s="35" t="s">
        <v>60</v>
      </c>
      <c r="AJ4" s="36" t="s">
        <v>60</v>
      </c>
      <c r="AK4" s="36" t="s">
        <v>60</v>
      </c>
      <c r="AL4" s="22" t="s">
        <v>60</v>
      </c>
      <c r="AM4" s="16" t="s">
        <v>60</v>
      </c>
      <c r="AN4" s="16" t="s">
        <v>60</v>
      </c>
      <c r="AO4" s="22" t="s">
        <v>60</v>
      </c>
      <c r="AP4" s="16" t="s">
        <v>60</v>
      </c>
      <c r="AQ4" s="16" t="s">
        <v>60</v>
      </c>
      <c r="AR4" s="16" t="s">
        <v>60</v>
      </c>
      <c r="AS4" s="22" t="s">
        <v>60</v>
      </c>
      <c r="AT4" s="16"/>
      <c r="AU4" s="16"/>
    </row>
    <row r="5" customFormat="false" ht="15" hidden="false" customHeight="false" outlineLevel="0" collapsed="false">
      <c r="A5" s="23"/>
      <c r="B5" s="5"/>
      <c r="C5" s="5"/>
      <c r="D5" s="24"/>
      <c r="E5" s="23"/>
      <c r="F5" s="25"/>
      <c r="G5" s="37" t="s">
        <v>61</v>
      </c>
      <c r="H5" s="25"/>
      <c r="I5" s="37" t="s">
        <v>62</v>
      </c>
      <c r="J5" s="25"/>
      <c r="K5" s="38" t="s">
        <v>63</v>
      </c>
      <c r="L5" s="39"/>
      <c r="M5" s="40"/>
      <c r="N5" s="25"/>
      <c r="O5" s="40"/>
      <c r="P5" s="25"/>
      <c r="Q5" s="26" t="s">
        <v>64</v>
      </c>
      <c r="R5" s="25"/>
      <c r="S5" s="3"/>
      <c r="T5" s="27"/>
      <c r="V5" s="15"/>
      <c r="X5" s="3"/>
      <c r="Y5" s="3"/>
      <c r="Z5" s="3"/>
      <c r="AA5" s="3"/>
      <c r="AB5" s="3"/>
      <c r="AC5" s="3"/>
      <c r="AD5" s="3"/>
      <c r="AE5" s="3"/>
      <c r="AF5" s="3"/>
      <c r="AG5" s="3"/>
    </row>
    <row r="6" customFormat="false" ht="15" hidden="false" customHeight="false" outlineLevel="0" collapsed="false">
      <c r="A6" s="23"/>
      <c r="B6" s="5"/>
      <c r="C6" s="5"/>
      <c r="D6" s="24"/>
      <c r="E6" s="23"/>
      <c r="F6" s="25"/>
      <c r="G6" s="23" t="s">
        <v>65</v>
      </c>
      <c r="H6" s="25"/>
      <c r="I6" s="23" t="s">
        <v>65</v>
      </c>
      <c r="J6" s="25"/>
      <c r="K6" s="26" t="s">
        <v>65</v>
      </c>
      <c r="L6" s="39"/>
      <c r="M6" s="40"/>
      <c r="N6" s="25"/>
      <c r="O6" s="40"/>
      <c r="P6" s="25"/>
      <c r="Q6" s="26" t="s">
        <v>66</v>
      </c>
      <c r="R6" s="25"/>
      <c r="S6" s="3"/>
      <c r="T6" s="27"/>
      <c r="V6" s="15"/>
    </row>
    <row r="7" customFormat="false" ht="15" hidden="false" customHeight="false" outlineLevel="0" collapsed="false">
      <c r="A7" s="23"/>
      <c r="B7" s="5"/>
      <c r="C7" s="5"/>
      <c r="D7" s="24"/>
      <c r="E7" s="23"/>
      <c r="F7" s="25"/>
      <c r="G7" s="23"/>
      <c r="H7" s="25"/>
      <c r="I7" s="23"/>
      <c r="J7" s="25"/>
      <c r="K7" s="26"/>
      <c r="L7" s="39"/>
      <c r="M7" s="40"/>
      <c r="N7" s="25"/>
      <c r="O7" s="40"/>
      <c r="P7" s="25"/>
      <c r="Q7" s="40" t="s">
        <v>67</v>
      </c>
      <c r="R7" s="25"/>
      <c r="S7" s="3"/>
      <c r="T7" s="27"/>
      <c r="V7" s="15"/>
    </row>
    <row r="8" customFormat="false" ht="15" hidden="false" customHeight="false" outlineLevel="0" collapsed="false">
      <c r="A8" s="23"/>
      <c r="B8" s="5"/>
      <c r="C8" s="5"/>
      <c r="D8" s="24"/>
      <c r="E8" s="23"/>
      <c r="F8" s="25"/>
      <c r="G8" s="23"/>
      <c r="H8" s="25"/>
      <c r="I8" s="23"/>
      <c r="J8" s="25"/>
      <c r="K8" s="26" t="s">
        <v>68</v>
      </c>
      <c r="L8" s="39"/>
      <c r="M8" s="40"/>
      <c r="N8" s="25"/>
      <c r="O8" s="40"/>
      <c r="P8" s="25"/>
      <c r="Q8" s="40"/>
      <c r="R8" s="25"/>
      <c r="S8" s="3"/>
      <c r="T8" s="27"/>
      <c r="V8" s="15"/>
    </row>
    <row r="9" customFormat="false" ht="15" hidden="false" customHeight="false" outlineLevel="0" collapsed="false">
      <c r="A9" s="23"/>
      <c r="B9" s="5"/>
      <c r="C9" s="5"/>
      <c r="D9" s="24"/>
      <c r="E9" s="23"/>
      <c r="F9" s="25"/>
      <c r="G9" s="23"/>
      <c r="H9" s="25"/>
      <c r="I9" s="23"/>
      <c r="J9" s="25"/>
      <c r="K9" s="26" t="s">
        <v>69</v>
      </c>
      <c r="L9" s="39"/>
      <c r="M9" s="40"/>
      <c r="N9" s="25"/>
      <c r="O9" s="40"/>
      <c r="P9" s="25"/>
      <c r="Q9" s="26" t="s">
        <v>70</v>
      </c>
      <c r="R9" s="25"/>
      <c r="S9" s="3"/>
      <c r="T9" s="27"/>
      <c r="V9" s="15"/>
    </row>
    <row r="10" customFormat="false" ht="15" hidden="false" customHeight="false" outlineLevel="0" collapsed="false">
      <c r="A10" s="23"/>
      <c r="B10" s="5"/>
      <c r="C10" s="5"/>
      <c r="D10" s="24"/>
      <c r="E10" s="23"/>
      <c r="F10" s="25"/>
      <c r="G10" s="23"/>
      <c r="H10" s="25"/>
      <c r="I10" s="23"/>
      <c r="J10" s="25"/>
      <c r="K10" s="26" t="s">
        <v>71</v>
      </c>
      <c r="L10" s="39"/>
      <c r="M10" s="40"/>
      <c r="N10" s="25"/>
      <c r="O10" s="40"/>
      <c r="P10" s="25"/>
      <c r="Q10" s="40"/>
      <c r="R10" s="25"/>
      <c r="S10" s="3"/>
      <c r="T10" s="27"/>
      <c r="V10" s="15"/>
    </row>
    <row r="11" customFormat="false" ht="15.75" hidden="false" customHeight="false" outlineLevel="0" collapsed="false">
      <c r="A11" s="41"/>
      <c r="B11" s="42"/>
      <c r="C11" s="42"/>
      <c r="D11" s="43"/>
      <c r="E11" s="41"/>
      <c r="F11" s="44"/>
      <c r="G11" s="41"/>
      <c r="H11" s="44"/>
      <c r="I11" s="41"/>
      <c r="J11" s="44"/>
      <c r="K11" s="45" t="s">
        <v>72</v>
      </c>
      <c r="L11" s="46"/>
      <c r="M11" s="47"/>
      <c r="N11" s="44"/>
      <c r="O11" s="47"/>
      <c r="P11" s="44"/>
      <c r="Q11" s="47"/>
      <c r="R11" s="44"/>
      <c r="S11" s="3"/>
      <c r="T11" s="27"/>
      <c r="V11" s="15"/>
    </row>
    <row r="12" s="48" customFormat="true" ht="15" hidden="false" customHeight="false" outlineLevel="0" collapsed="false">
      <c r="D12" s="49"/>
      <c r="F12" s="49"/>
      <c r="H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V12" s="15"/>
      <c r="W12" s="49"/>
      <c r="AI12" s="51"/>
      <c r="AJ12" s="52"/>
      <c r="AK12" s="52"/>
      <c r="AL12" s="53"/>
      <c r="AO12" s="53"/>
      <c r="AS12" s="53"/>
    </row>
    <row r="13" customFormat="false" ht="15" hidden="false" customHeight="false" outlineLevel="0" collapsed="false">
      <c r="D13" s="3"/>
      <c r="F13" s="3"/>
      <c r="H13" s="3"/>
      <c r="J13" s="3"/>
      <c r="K13" s="3"/>
      <c r="L13" s="3"/>
      <c r="M13" s="3"/>
      <c r="N13" s="3"/>
      <c r="O13" s="3"/>
      <c r="P13" s="3"/>
      <c r="Q13" s="3" t="s">
        <v>73</v>
      </c>
      <c r="R13" s="54" t="n">
        <v>0.7386</v>
      </c>
      <c r="S13" s="3" t="n">
        <f aca="false">IF(AND(X13&lt;1,Y13&lt;1,Z13&lt;1,AA13&lt;3),1,0)</f>
        <v>1</v>
      </c>
      <c r="T13" s="27" t="n">
        <f aca="false">R13*P14*N16*L23*J23*H23*F23*D70*B180</f>
        <v>0.000838474924577504</v>
      </c>
      <c r="V13" s="15"/>
      <c r="W13" s="3" t="n">
        <v>101</v>
      </c>
      <c r="X13" s="0" t="n">
        <v>0.48</v>
      </c>
      <c r="Y13" s="0" t="n">
        <v>0.66</v>
      </c>
      <c r="Z13" s="0" t="n">
        <v>0.89</v>
      </c>
      <c r="AA13" s="0" t="n">
        <v>2.75</v>
      </c>
      <c r="AB13" s="0" t="n">
        <v>3.3</v>
      </c>
      <c r="AC13" s="0" t="n">
        <v>10916.4510962666</v>
      </c>
      <c r="AD13" s="0" t="n">
        <v>68297.9981902528</v>
      </c>
      <c r="AE13" s="0" t="n">
        <v>79015.9929737197</v>
      </c>
      <c r="AF13" s="0" t="n">
        <v>0</v>
      </c>
      <c r="AG13" s="0" t="n">
        <v>0</v>
      </c>
      <c r="AH13" s="0" t="n">
        <v>0.6</v>
      </c>
      <c r="AI13" s="4" t="n">
        <v>1</v>
      </c>
      <c r="AJ13" s="5" t="n">
        <v>0</v>
      </c>
      <c r="AK13" s="5" t="n">
        <v>0</v>
      </c>
      <c r="AL13" s="6" t="n">
        <v>0</v>
      </c>
      <c r="AM13" s="5" t="n">
        <v>1</v>
      </c>
      <c r="AN13" s="5" t="n">
        <v>0</v>
      </c>
      <c r="AO13" s="6" t="n">
        <v>0</v>
      </c>
      <c r="AP13" s="5" t="n">
        <v>1</v>
      </c>
      <c r="AQ13" s="5" t="n">
        <v>0</v>
      </c>
      <c r="AR13" s="5" t="n">
        <v>0</v>
      </c>
      <c r="AS13" s="6" t="n">
        <v>0</v>
      </c>
    </row>
    <row r="14" customFormat="false" ht="15" hidden="false" customHeight="false" outlineLevel="0" collapsed="false">
      <c r="D14" s="3"/>
      <c r="F14" s="3"/>
      <c r="H14" s="3"/>
      <c r="J14" s="3"/>
      <c r="K14" s="3"/>
      <c r="L14" s="3"/>
      <c r="M14" s="3"/>
      <c r="N14" s="3"/>
      <c r="O14" s="3" t="s">
        <v>74</v>
      </c>
      <c r="P14" s="54" t="n">
        <v>0.629539952</v>
      </c>
      <c r="Q14" s="3" t="s">
        <v>75</v>
      </c>
      <c r="R14" s="54" t="n">
        <v>0.2614</v>
      </c>
      <c r="S14" s="3" t="n">
        <f aca="false">IF(AND(X14&lt;1,Y14&lt;1,Z14&lt;1,AA14&lt;3),1,0)</f>
        <v>1</v>
      </c>
      <c r="T14" s="27" t="n">
        <f aca="false">R14*P14*N16*L23*J23*H23*F23*D70*B180</f>
        <v>0.000296747015007527</v>
      </c>
      <c r="V14" s="15"/>
      <c r="W14" s="3" t="n">
        <v>101</v>
      </c>
      <c r="X14" s="0" t="n">
        <v>0.48</v>
      </c>
      <c r="Y14" s="0" t="n">
        <v>0.66</v>
      </c>
      <c r="Z14" s="0" t="n">
        <v>0.89</v>
      </c>
      <c r="AA14" s="0" t="n">
        <v>2.75</v>
      </c>
      <c r="AB14" s="0" t="n">
        <v>3.3</v>
      </c>
      <c r="AC14" s="0" t="n">
        <v>10916.4510962666</v>
      </c>
      <c r="AD14" s="0" t="n">
        <v>68297.9981902528</v>
      </c>
      <c r="AE14" s="0" t="n">
        <v>79015.9929737197</v>
      </c>
      <c r="AF14" s="0" t="n">
        <v>0</v>
      </c>
      <c r="AG14" s="0" t="n">
        <v>0</v>
      </c>
      <c r="AH14" s="0" t="n">
        <v>0.6</v>
      </c>
      <c r="AI14" s="4" t="n">
        <v>1</v>
      </c>
      <c r="AJ14" s="5" t="n">
        <v>0</v>
      </c>
      <c r="AK14" s="5" t="n">
        <v>0</v>
      </c>
      <c r="AL14" s="6" t="n">
        <v>0</v>
      </c>
      <c r="AM14" s="5" t="n">
        <v>1</v>
      </c>
      <c r="AN14" s="5" t="n">
        <v>0</v>
      </c>
      <c r="AO14" s="6" t="n">
        <v>0</v>
      </c>
      <c r="AP14" s="5" t="n">
        <v>0</v>
      </c>
      <c r="AQ14" s="5" t="n">
        <v>0</v>
      </c>
      <c r="AR14" s="5" t="n">
        <v>1</v>
      </c>
      <c r="AS14" s="6" t="n">
        <v>0</v>
      </c>
    </row>
    <row r="15" customFormat="false" ht="15" hidden="false" customHeight="false" outlineLevel="0" collapsed="false">
      <c r="D15" s="3"/>
      <c r="F15" s="3"/>
      <c r="H15" s="3"/>
      <c r="J15" s="3"/>
      <c r="K15" s="3"/>
      <c r="L15" s="3"/>
      <c r="M15" s="3"/>
      <c r="N15" s="3"/>
      <c r="O15" s="3"/>
      <c r="P15" s="3"/>
      <c r="Q15" s="3" t="s">
        <v>73</v>
      </c>
      <c r="R15" s="54" t="n">
        <v>0.7386</v>
      </c>
      <c r="S15" s="3" t="n">
        <f aca="false">IF(AND(X15&lt;1,Y15&lt;1,Z15&lt;1,AA15&lt;3),1,0)</f>
        <v>1</v>
      </c>
      <c r="T15" s="27" t="n">
        <f aca="false">R15*P16*N16*L23*J23*H23*F23*D70*B180</f>
        <v>0.000493410243176717</v>
      </c>
      <c r="V15" s="15"/>
      <c r="W15" s="3" t="n">
        <v>101</v>
      </c>
      <c r="X15" s="0" t="n">
        <v>0.48</v>
      </c>
      <c r="Y15" s="0" t="n">
        <v>0.66</v>
      </c>
      <c r="Z15" s="0" t="n">
        <v>0.89</v>
      </c>
      <c r="AA15" s="0" t="n">
        <v>2.75</v>
      </c>
      <c r="AB15" s="0" t="n">
        <v>3.3</v>
      </c>
      <c r="AC15" s="0" t="n">
        <v>10916.4510962666</v>
      </c>
      <c r="AD15" s="0" t="n">
        <v>68297.9981902528</v>
      </c>
      <c r="AE15" s="0" t="n">
        <v>79015.9929737197</v>
      </c>
      <c r="AF15" s="0" t="n">
        <v>0</v>
      </c>
      <c r="AG15" s="0" t="n">
        <v>0</v>
      </c>
      <c r="AH15" s="0" t="n">
        <v>0.6</v>
      </c>
      <c r="AI15" s="4" t="n">
        <v>1</v>
      </c>
      <c r="AJ15" s="5" t="n">
        <v>0</v>
      </c>
      <c r="AK15" s="5" t="n">
        <v>0</v>
      </c>
      <c r="AL15" s="6" t="n">
        <v>0</v>
      </c>
      <c r="AM15" s="5" t="n">
        <v>0</v>
      </c>
      <c r="AN15" s="5" t="n">
        <v>1</v>
      </c>
      <c r="AO15" s="6" t="n">
        <v>0</v>
      </c>
      <c r="AP15" s="5" t="n">
        <v>1</v>
      </c>
      <c r="AQ15" s="5" t="n">
        <v>0</v>
      </c>
      <c r="AR15" s="5" t="n">
        <v>0</v>
      </c>
      <c r="AS15" s="6" t="n">
        <v>0</v>
      </c>
    </row>
    <row r="16" customFormat="false" ht="15" hidden="false" customHeight="false" outlineLevel="0" collapsed="false">
      <c r="D16" s="3"/>
      <c r="F16" s="3"/>
      <c r="H16" s="3"/>
      <c r="J16" s="3"/>
      <c r="K16" s="3"/>
      <c r="L16" s="3"/>
      <c r="M16" s="3" t="s">
        <v>73</v>
      </c>
      <c r="N16" s="54" t="n">
        <v>0.446808511</v>
      </c>
      <c r="O16" s="3" t="s">
        <v>76</v>
      </c>
      <c r="P16" s="54" t="n">
        <v>0.370460048</v>
      </c>
      <c r="Q16" s="3" t="s">
        <v>75</v>
      </c>
      <c r="R16" s="54" t="n">
        <v>0.2614</v>
      </c>
      <c r="S16" s="3" t="n">
        <f aca="false">IF(AND(X16&lt;1,Y16&lt;1,Z16&lt;1,AA16&lt;3),1,0)</f>
        <v>1</v>
      </c>
      <c r="T16" s="27" t="n">
        <f aca="false">R16*P16*N16*L23*J23*H23*F23*D70*B180</f>
        <v>0.000174624204666117</v>
      </c>
      <c r="V16" s="15"/>
      <c r="W16" s="3" t="n">
        <v>101</v>
      </c>
      <c r="X16" s="0" t="n">
        <v>0.48</v>
      </c>
      <c r="Y16" s="0" t="n">
        <v>0.66</v>
      </c>
      <c r="Z16" s="0" t="n">
        <v>0.89</v>
      </c>
      <c r="AA16" s="0" t="n">
        <v>2.75</v>
      </c>
      <c r="AB16" s="0" t="n">
        <v>3.3</v>
      </c>
      <c r="AC16" s="0" t="n">
        <v>10916.4510962666</v>
      </c>
      <c r="AD16" s="0" t="n">
        <v>68297.9981902528</v>
      </c>
      <c r="AE16" s="0" t="n">
        <v>79015.9929737197</v>
      </c>
      <c r="AF16" s="0" t="n">
        <v>0</v>
      </c>
      <c r="AG16" s="0" t="n">
        <v>0</v>
      </c>
      <c r="AH16" s="0" t="n">
        <v>0.6</v>
      </c>
      <c r="AI16" s="4" t="n">
        <v>1</v>
      </c>
      <c r="AJ16" s="5" t="n">
        <v>0</v>
      </c>
      <c r="AK16" s="5" t="n">
        <v>0</v>
      </c>
      <c r="AL16" s="6" t="n">
        <v>0</v>
      </c>
      <c r="AM16" s="5" t="n">
        <v>0</v>
      </c>
      <c r="AN16" s="5" t="n">
        <v>1</v>
      </c>
      <c r="AO16" s="6" t="n">
        <v>0</v>
      </c>
      <c r="AP16" s="5" t="n">
        <v>0</v>
      </c>
      <c r="AQ16" s="5" t="n">
        <v>0</v>
      </c>
      <c r="AR16" s="5" t="n">
        <v>1</v>
      </c>
      <c r="AS16" s="6" t="n">
        <v>0</v>
      </c>
    </row>
    <row r="17" customFormat="false" ht="15" hidden="false" customHeight="false" outlineLevel="0" collapsed="false">
      <c r="D17" s="3"/>
      <c r="F17" s="3"/>
      <c r="H17" s="3"/>
      <c r="J17" s="3"/>
      <c r="K17" s="3"/>
      <c r="L17" s="3"/>
      <c r="M17" s="3"/>
      <c r="N17" s="3"/>
      <c r="O17" s="3"/>
      <c r="P17" s="3"/>
      <c r="Q17" s="3" t="s">
        <v>77</v>
      </c>
      <c r="R17" s="54" t="n">
        <v>0.5371</v>
      </c>
      <c r="S17" s="3" t="n">
        <f aca="false">IF(AND(X17&lt;1,Y17&lt;1,Z17&lt;1,AA17&lt;3),1,0)</f>
        <v>1</v>
      </c>
      <c r="T17" s="27" t="n">
        <f aca="false">R17*P18*N20*L23*J23*H23*F23*D70*B180</f>
        <v>0.000782833595121177</v>
      </c>
      <c r="V17" s="15"/>
      <c r="W17" s="3" t="n">
        <v>101</v>
      </c>
      <c r="X17" s="0" t="n">
        <v>0.48</v>
      </c>
      <c r="Y17" s="0" t="n">
        <v>0.66</v>
      </c>
      <c r="Z17" s="0" t="n">
        <v>0.89</v>
      </c>
      <c r="AA17" s="0" t="n">
        <v>2.75</v>
      </c>
      <c r="AB17" s="0" t="n">
        <v>3.3</v>
      </c>
      <c r="AC17" s="0" t="n">
        <v>10916.4510962666</v>
      </c>
      <c r="AD17" s="0" t="n">
        <v>68297.9981902528</v>
      </c>
      <c r="AE17" s="0" t="n">
        <v>79015.9929737197</v>
      </c>
      <c r="AF17" s="0" t="n">
        <v>0</v>
      </c>
      <c r="AG17" s="0" t="n">
        <v>0</v>
      </c>
      <c r="AH17" s="0" t="n">
        <v>0.6</v>
      </c>
      <c r="AI17" s="4" t="n">
        <v>0</v>
      </c>
      <c r="AJ17" s="5" t="n">
        <v>1</v>
      </c>
      <c r="AK17" s="5" t="n">
        <v>0</v>
      </c>
      <c r="AL17" s="6" t="n">
        <v>0</v>
      </c>
      <c r="AM17" s="5" t="n">
        <v>1</v>
      </c>
      <c r="AN17" s="5" t="n">
        <v>0</v>
      </c>
      <c r="AO17" s="6" t="n">
        <v>0</v>
      </c>
      <c r="AP17" s="5" t="n">
        <v>0</v>
      </c>
      <c r="AQ17" s="5" t="n">
        <v>1</v>
      </c>
      <c r="AR17" s="5" t="n">
        <v>0</v>
      </c>
      <c r="AS17" s="6" t="n">
        <v>0</v>
      </c>
    </row>
    <row r="18" customFormat="false" ht="15" hidden="false" customHeight="false" outlineLevel="0" collapsed="false">
      <c r="D18" s="3"/>
      <c r="F18" s="3"/>
      <c r="H18" s="3"/>
      <c r="J18" s="3"/>
      <c r="K18" s="3"/>
      <c r="L18" s="3"/>
      <c r="M18" s="3"/>
      <c r="N18" s="3"/>
      <c r="O18" s="3" t="s">
        <v>74</v>
      </c>
      <c r="P18" s="54" t="n">
        <v>0.808270677</v>
      </c>
      <c r="Q18" s="3" t="s">
        <v>75</v>
      </c>
      <c r="R18" s="54" t="n">
        <v>0.4629</v>
      </c>
      <c r="S18" s="3" t="n">
        <f aca="false">IF(AND(X18&lt;1,Y18&lt;1,Z18&lt;1,AA18&lt;3),1,0)</f>
        <v>1</v>
      </c>
      <c r="T18" s="27" t="n">
        <f aca="false">R18*P18*N20*L23*J23*H23*F23*D70*B180</f>
        <v>0.000674685665949717</v>
      </c>
      <c r="V18" s="15"/>
      <c r="W18" s="3" t="n">
        <v>101</v>
      </c>
      <c r="X18" s="0" t="n">
        <v>0.48</v>
      </c>
      <c r="Y18" s="0" t="n">
        <v>0.66</v>
      </c>
      <c r="Z18" s="0" t="n">
        <v>0.89</v>
      </c>
      <c r="AA18" s="0" t="n">
        <v>2.75</v>
      </c>
      <c r="AB18" s="0" t="n">
        <v>3.3</v>
      </c>
      <c r="AC18" s="0" t="n">
        <v>10916.4510962666</v>
      </c>
      <c r="AD18" s="0" t="n">
        <v>68297.9981902528</v>
      </c>
      <c r="AE18" s="0" t="n">
        <v>79015.9929737197</v>
      </c>
      <c r="AF18" s="0" t="n">
        <v>0</v>
      </c>
      <c r="AG18" s="0" t="n">
        <v>0</v>
      </c>
      <c r="AH18" s="0" t="n">
        <v>0.6</v>
      </c>
      <c r="AI18" s="4" t="n">
        <v>0</v>
      </c>
      <c r="AJ18" s="5" t="n">
        <v>1</v>
      </c>
      <c r="AK18" s="5" t="n">
        <v>0</v>
      </c>
      <c r="AL18" s="6" t="n">
        <v>0</v>
      </c>
      <c r="AM18" s="5" t="n">
        <v>1</v>
      </c>
      <c r="AN18" s="5" t="n">
        <v>0</v>
      </c>
      <c r="AO18" s="6" t="n">
        <v>0</v>
      </c>
      <c r="AP18" s="5" t="n">
        <v>0</v>
      </c>
      <c r="AQ18" s="5" t="n">
        <v>0</v>
      </c>
      <c r="AR18" s="5" t="n">
        <v>1</v>
      </c>
      <c r="AS18" s="6" t="n">
        <v>0</v>
      </c>
    </row>
    <row r="19" customFormat="false" ht="15" hidden="false" customHeight="false" outlineLevel="0" collapsed="false">
      <c r="D19" s="3"/>
      <c r="F19" s="3"/>
      <c r="H19" s="3"/>
      <c r="J19" s="3"/>
      <c r="K19" s="3"/>
      <c r="L19" s="3"/>
      <c r="M19" s="3"/>
      <c r="N19" s="3"/>
      <c r="O19" s="3"/>
      <c r="P19" s="3"/>
      <c r="Q19" s="3" t="s">
        <v>77</v>
      </c>
      <c r="R19" s="54" t="n">
        <v>0.5371</v>
      </c>
      <c r="S19" s="3" t="n">
        <f aca="false">IF(AND(X19&lt;1,Y19&lt;1,Z19&lt;1,AA19&lt;3),1,0)</f>
        <v>1</v>
      </c>
      <c r="T19" s="27" t="n">
        <f aca="false">R19*P20*N20*L23*J23*H23*F23*D70*B180</f>
        <v>0.000185695410566329</v>
      </c>
      <c r="V19" s="15"/>
      <c r="W19" s="3" t="n">
        <v>101</v>
      </c>
      <c r="X19" s="0" t="n">
        <v>0.48</v>
      </c>
      <c r="Y19" s="0" t="n">
        <v>0.66</v>
      </c>
      <c r="Z19" s="0" t="n">
        <v>0.89</v>
      </c>
      <c r="AA19" s="0" t="n">
        <v>2.75</v>
      </c>
      <c r="AB19" s="0" t="n">
        <v>3.3</v>
      </c>
      <c r="AC19" s="0" t="n">
        <v>10916.4510962666</v>
      </c>
      <c r="AD19" s="0" t="n">
        <v>68297.9981902528</v>
      </c>
      <c r="AE19" s="0" t="n">
        <v>79015.9929737197</v>
      </c>
      <c r="AF19" s="0" t="n">
        <v>0</v>
      </c>
      <c r="AG19" s="0" t="n">
        <v>0</v>
      </c>
      <c r="AH19" s="0" t="n">
        <v>0.6</v>
      </c>
      <c r="AI19" s="4" t="n">
        <v>0</v>
      </c>
      <c r="AJ19" s="5" t="n">
        <v>1</v>
      </c>
      <c r="AK19" s="5" t="n">
        <v>0</v>
      </c>
      <c r="AL19" s="6" t="n">
        <v>0</v>
      </c>
      <c r="AM19" s="5" t="n">
        <v>0</v>
      </c>
      <c r="AN19" s="5" t="n">
        <v>1</v>
      </c>
      <c r="AO19" s="6" t="n">
        <v>0</v>
      </c>
      <c r="AP19" s="5" t="n">
        <v>0</v>
      </c>
      <c r="AQ19" s="5" t="n">
        <v>1</v>
      </c>
      <c r="AR19" s="5" t="n">
        <v>0</v>
      </c>
      <c r="AS19" s="6" t="n">
        <v>0</v>
      </c>
    </row>
    <row r="20" customFormat="false" ht="15" hidden="false" customHeight="false" outlineLevel="0" collapsed="false">
      <c r="D20" s="3"/>
      <c r="F20" s="3"/>
      <c r="H20" s="3"/>
      <c r="J20" s="3"/>
      <c r="K20" s="3"/>
      <c r="L20" s="3"/>
      <c r="M20" s="3" t="s">
        <v>77</v>
      </c>
      <c r="N20" s="54" t="n">
        <v>0.446808511</v>
      </c>
      <c r="O20" s="3" t="s">
        <v>78</v>
      </c>
      <c r="P20" s="54" t="n">
        <v>0.191729323</v>
      </c>
      <c r="Q20" s="3" t="s">
        <v>75</v>
      </c>
      <c r="R20" s="54" t="n">
        <v>0.4629</v>
      </c>
      <c r="S20" s="3" t="n">
        <f aca="false">IF(AND(X20&lt;1,Y20&lt;1,Z20&lt;1,AA20&lt;3),1,0)</f>
        <v>1</v>
      </c>
      <c r="T20" s="27" t="n">
        <f aca="false">R20*P20*N20*L23*J23*H23*F23*D70*B180</f>
        <v>0.000160041715790641</v>
      </c>
      <c r="V20" s="15"/>
      <c r="W20" s="3" t="n">
        <v>101</v>
      </c>
      <c r="X20" s="0" t="n">
        <v>0.48</v>
      </c>
      <c r="Y20" s="0" t="n">
        <v>0.66</v>
      </c>
      <c r="Z20" s="0" t="n">
        <v>0.89</v>
      </c>
      <c r="AA20" s="0" t="n">
        <v>2.75</v>
      </c>
      <c r="AB20" s="0" t="n">
        <v>3.3</v>
      </c>
      <c r="AC20" s="0" t="n">
        <v>10916.4510962666</v>
      </c>
      <c r="AD20" s="0" t="n">
        <v>68297.9981902528</v>
      </c>
      <c r="AE20" s="0" t="n">
        <v>79015.9929737197</v>
      </c>
      <c r="AF20" s="0" t="n">
        <v>0</v>
      </c>
      <c r="AG20" s="0" t="n">
        <v>0</v>
      </c>
      <c r="AH20" s="0" t="n">
        <v>0.6</v>
      </c>
      <c r="AI20" s="4" t="n">
        <v>0</v>
      </c>
      <c r="AJ20" s="5" t="n">
        <v>1</v>
      </c>
      <c r="AK20" s="5" t="n">
        <v>0</v>
      </c>
      <c r="AL20" s="6" t="n">
        <v>0</v>
      </c>
      <c r="AM20" s="5" t="n">
        <v>0</v>
      </c>
      <c r="AN20" s="5" t="n">
        <v>1</v>
      </c>
      <c r="AO20" s="6" t="n">
        <v>0</v>
      </c>
      <c r="AP20" s="5" t="n">
        <v>0</v>
      </c>
      <c r="AQ20" s="5" t="n">
        <v>0</v>
      </c>
      <c r="AR20" s="5" t="n">
        <v>1</v>
      </c>
      <c r="AS20" s="6" t="n">
        <v>0</v>
      </c>
    </row>
    <row r="21" customFormat="false" ht="15" hidden="false" customHeight="false" outlineLevel="0" collapsed="false">
      <c r="D21" s="3"/>
      <c r="F21" s="3"/>
      <c r="H21" s="3"/>
      <c r="J21" s="3"/>
      <c r="K21" s="3"/>
      <c r="L21" s="3"/>
      <c r="M21" s="3" t="s">
        <v>75</v>
      </c>
      <c r="N21" s="54" t="n">
        <v>0.021276596</v>
      </c>
      <c r="O21" s="3" t="s">
        <v>30</v>
      </c>
      <c r="P21" s="54" t="n">
        <v>1</v>
      </c>
      <c r="Q21" s="3" t="s">
        <v>75</v>
      </c>
      <c r="R21" s="54" t="n">
        <v>1</v>
      </c>
      <c r="S21" s="3" t="n">
        <f aca="false">IF(AND(X21&lt;1,Y21&lt;1,Z21&lt;1,AA21&lt;3),1,0)</f>
        <v>1</v>
      </c>
      <c r="T21" s="27" t="n">
        <f aca="false">R21*P21*N21*L23*J23*H23*F23*D70*B180</f>
        <v>8.58693527431982E-005</v>
      </c>
      <c r="V21" s="15"/>
      <c r="W21" s="3" t="n">
        <v>101</v>
      </c>
      <c r="X21" s="0" t="n">
        <v>0.48</v>
      </c>
      <c r="Y21" s="0" t="n">
        <v>0.66</v>
      </c>
      <c r="Z21" s="0" t="n">
        <v>0.89</v>
      </c>
      <c r="AA21" s="0" t="n">
        <v>2.75</v>
      </c>
      <c r="AB21" s="0" t="n">
        <v>3.3</v>
      </c>
      <c r="AC21" s="0" t="n">
        <v>10916.4510962666</v>
      </c>
      <c r="AD21" s="0" t="n">
        <v>68297.9981902528</v>
      </c>
      <c r="AE21" s="0" t="n">
        <v>79015.9929737197</v>
      </c>
      <c r="AF21" s="0" t="n">
        <v>0</v>
      </c>
      <c r="AG21" s="0" t="n">
        <v>0</v>
      </c>
      <c r="AH21" s="0" t="n">
        <v>0.6</v>
      </c>
      <c r="AI21" s="4" t="n">
        <v>0</v>
      </c>
      <c r="AJ21" s="5" t="n">
        <v>0</v>
      </c>
      <c r="AK21" s="5" t="n">
        <v>1</v>
      </c>
      <c r="AL21" s="6" t="n">
        <v>0</v>
      </c>
      <c r="AM21" s="5" t="n">
        <v>0</v>
      </c>
      <c r="AN21" s="5" t="n">
        <v>0</v>
      </c>
      <c r="AO21" s="6" t="n">
        <v>1</v>
      </c>
      <c r="AP21" s="5" t="n">
        <v>0</v>
      </c>
      <c r="AQ21" s="5" t="n">
        <v>0</v>
      </c>
      <c r="AR21" s="5" t="n">
        <v>1</v>
      </c>
      <c r="AS21" s="6" t="n">
        <v>0</v>
      </c>
    </row>
    <row r="22" customFormat="false" ht="15" hidden="false" customHeight="false" outlineLevel="0" collapsed="false">
      <c r="D22" s="3"/>
      <c r="F22" s="3"/>
      <c r="H22" s="3"/>
      <c r="J22" s="3"/>
      <c r="K22" s="3"/>
      <c r="L22" s="3"/>
      <c r="M22" s="3"/>
      <c r="N22" s="3"/>
      <c r="O22" s="3" t="s">
        <v>74</v>
      </c>
      <c r="P22" s="54" t="n">
        <v>0.159106071</v>
      </c>
      <c r="Q22" s="3" t="s">
        <v>79</v>
      </c>
      <c r="R22" s="54" t="n">
        <v>1</v>
      </c>
      <c r="S22" s="3" t="n">
        <f aca="false">IF(AND(X22&lt;1,Y22&lt;1,Z22&lt;1,AA22&lt;3),1,0)</f>
        <v>1</v>
      </c>
      <c r="T22" s="27" t="n">
        <f aca="false">R22*P22*N23*L23*J23*H23*F23*D70*B180</f>
        <v>5.46493406950036E-005</v>
      </c>
      <c r="V22" s="15"/>
      <c r="W22" s="3" t="n">
        <v>101</v>
      </c>
      <c r="X22" s="0" t="n">
        <v>0.48</v>
      </c>
      <c r="Y22" s="0" t="n">
        <v>0.66</v>
      </c>
      <c r="Z22" s="0" t="n">
        <v>0.89</v>
      </c>
      <c r="AA22" s="0" t="n">
        <v>2.75</v>
      </c>
      <c r="AB22" s="0" t="n">
        <v>3.3</v>
      </c>
      <c r="AC22" s="0" t="n">
        <v>10916.4510962666</v>
      </c>
      <c r="AD22" s="0" t="n">
        <v>68297.9981902528</v>
      </c>
      <c r="AE22" s="0" t="n">
        <v>79015.9929737197</v>
      </c>
      <c r="AF22" s="0" t="n">
        <v>0</v>
      </c>
      <c r="AG22" s="0" t="n">
        <v>0</v>
      </c>
      <c r="AH22" s="0" t="n">
        <v>0.6</v>
      </c>
      <c r="AI22" s="4" t="n">
        <v>0</v>
      </c>
      <c r="AJ22" s="5" t="n">
        <v>0</v>
      </c>
      <c r="AK22" s="5" t="n">
        <v>0</v>
      </c>
      <c r="AL22" s="6" t="n">
        <v>1</v>
      </c>
      <c r="AM22" s="5" t="n">
        <v>1</v>
      </c>
      <c r="AN22" s="5" t="n">
        <v>0</v>
      </c>
      <c r="AO22" s="6" t="n">
        <v>0</v>
      </c>
      <c r="AP22" s="5" t="n">
        <v>0</v>
      </c>
      <c r="AQ22" s="5" t="n">
        <v>0</v>
      </c>
      <c r="AR22" s="5" t="n">
        <v>0</v>
      </c>
      <c r="AS22" s="6" t="n">
        <v>1</v>
      </c>
    </row>
    <row r="23" customFormat="false" ht="15" hidden="false" customHeight="false" outlineLevel="0" collapsed="false">
      <c r="D23" s="3"/>
      <c r="E23" s="0" t="s">
        <v>80</v>
      </c>
      <c r="F23" s="54" t="n">
        <v>0.14</v>
      </c>
      <c r="G23" s="0" t="s">
        <v>81</v>
      </c>
      <c r="H23" s="54" t="n">
        <v>1</v>
      </c>
      <c r="I23" s="0" t="s">
        <v>82</v>
      </c>
      <c r="J23" s="54" t="n">
        <v>1</v>
      </c>
      <c r="K23" s="55" t="s">
        <v>83</v>
      </c>
      <c r="L23" s="54" t="n">
        <f aca="false">1-L35</f>
        <v>0.4997</v>
      </c>
      <c r="M23" s="3" t="s">
        <v>79</v>
      </c>
      <c r="N23" s="54" t="n">
        <v>0.085106383</v>
      </c>
      <c r="O23" s="3" t="s">
        <v>76</v>
      </c>
      <c r="P23" s="54" t="n">
        <v>0.840893929</v>
      </c>
      <c r="Q23" s="3" t="s">
        <v>79</v>
      </c>
      <c r="R23" s="54" t="n">
        <v>1</v>
      </c>
      <c r="S23" s="3" t="n">
        <f aca="false">IF(AND(X23&lt;1,Y23&lt;1,Z23&lt;1,AA23&lt;3),1,0)</f>
        <v>1</v>
      </c>
      <c r="T23" s="27" t="n">
        <f aca="false">R23*P23*N23*L23*J23*H23*F23*D70*B180</f>
        <v>0.00028882806624193</v>
      </c>
      <c r="V23" s="15"/>
      <c r="W23" s="3" t="n">
        <v>101</v>
      </c>
      <c r="X23" s="0" t="n">
        <v>0.48</v>
      </c>
      <c r="Y23" s="0" t="n">
        <v>0.66</v>
      </c>
      <c r="Z23" s="0" t="n">
        <v>0.89</v>
      </c>
      <c r="AA23" s="0" t="n">
        <v>2.75</v>
      </c>
      <c r="AB23" s="0" t="n">
        <v>3.3</v>
      </c>
      <c r="AC23" s="0" t="n">
        <v>10916.4510962666</v>
      </c>
      <c r="AD23" s="0" t="n">
        <v>68297.9981902528</v>
      </c>
      <c r="AE23" s="0" t="n">
        <v>79015.9929737197</v>
      </c>
      <c r="AF23" s="0" t="n">
        <v>0</v>
      </c>
      <c r="AG23" s="0" t="n">
        <v>0</v>
      </c>
      <c r="AH23" s="0" t="n">
        <v>0.6</v>
      </c>
      <c r="AI23" s="4" t="n">
        <v>0</v>
      </c>
      <c r="AJ23" s="5" t="n">
        <v>0</v>
      </c>
      <c r="AK23" s="5" t="n">
        <v>0</v>
      </c>
      <c r="AL23" s="6" t="n">
        <v>1</v>
      </c>
      <c r="AM23" s="5" t="n">
        <v>0</v>
      </c>
      <c r="AN23" s="5" t="n">
        <v>1</v>
      </c>
      <c r="AO23" s="6" t="n">
        <v>0</v>
      </c>
      <c r="AP23" s="5" t="n">
        <v>0</v>
      </c>
      <c r="AQ23" s="5" t="n">
        <v>0</v>
      </c>
      <c r="AR23" s="5" t="n">
        <v>0</v>
      </c>
      <c r="AS23" s="6" t="n">
        <v>1</v>
      </c>
    </row>
    <row r="24" s="56" customFormat="true" ht="15" hidden="false" customHeight="false" outlineLevel="0" collapsed="false">
      <c r="A24" s="56" t="n">
        <v>-1</v>
      </c>
      <c r="B24" s="56" t="n">
        <v>-1</v>
      </c>
      <c r="C24" s="56" t="n">
        <v>-1</v>
      </c>
      <c r="D24" s="56" t="n">
        <v>-1</v>
      </c>
      <c r="E24" s="56" t="n">
        <v>-1</v>
      </c>
      <c r="F24" s="56" t="n">
        <v>-1</v>
      </c>
      <c r="G24" s="56" t="n">
        <v>-1</v>
      </c>
      <c r="H24" s="56" t="n">
        <v>-1</v>
      </c>
      <c r="I24" s="56" t="n">
        <v>-1</v>
      </c>
      <c r="J24" s="56" t="n">
        <v>-1</v>
      </c>
      <c r="K24" s="56" t="n">
        <v>-1</v>
      </c>
      <c r="L24" s="56" t="n">
        <v>-1</v>
      </c>
      <c r="M24" s="56" t="n">
        <v>-1</v>
      </c>
      <c r="N24" s="56" t="n">
        <v>-1</v>
      </c>
      <c r="O24" s="56" t="n">
        <v>-1</v>
      </c>
      <c r="P24" s="56" t="n">
        <v>-1</v>
      </c>
      <c r="Q24" s="56" t="n">
        <v>-1</v>
      </c>
      <c r="R24" s="56" t="n">
        <v>-1</v>
      </c>
      <c r="S24" s="56" t="n">
        <v>-1</v>
      </c>
      <c r="T24" s="56" t="n">
        <v>-1</v>
      </c>
      <c r="U24" s="56" t="n">
        <v>-1</v>
      </c>
      <c r="V24" s="56" t="n">
        <v>-1</v>
      </c>
      <c r="W24" s="56" t="n">
        <v>-1</v>
      </c>
      <c r="X24" s="56" t="n">
        <v>-1</v>
      </c>
      <c r="Y24" s="56" t="n">
        <v>-1</v>
      </c>
      <c r="Z24" s="56" t="n">
        <v>-1</v>
      </c>
      <c r="AA24" s="56" t="n">
        <v>-1</v>
      </c>
      <c r="AB24" s="56" t="n">
        <v>-1</v>
      </c>
      <c r="AC24" s="56" t="n">
        <v>-1</v>
      </c>
      <c r="AD24" s="56" t="n">
        <v>-1</v>
      </c>
      <c r="AE24" s="56" t="n">
        <v>-1</v>
      </c>
      <c r="AF24" s="56" t="n">
        <v>-1</v>
      </c>
      <c r="AG24" s="56" t="n">
        <v>-1</v>
      </c>
      <c r="AH24" s="56" t="n">
        <v>-1</v>
      </c>
      <c r="AI24" s="56" t="n">
        <v>-1</v>
      </c>
      <c r="AJ24" s="56" t="n">
        <v>-1</v>
      </c>
      <c r="AK24" s="56" t="n">
        <v>-1</v>
      </c>
      <c r="AL24" s="56" t="n">
        <v>-1</v>
      </c>
      <c r="AM24" s="56" t="n">
        <v>-1</v>
      </c>
      <c r="AN24" s="56" t="n">
        <v>-1</v>
      </c>
      <c r="AO24" s="56" t="n">
        <v>-1</v>
      </c>
      <c r="AP24" s="56" t="n">
        <v>-1</v>
      </c>
      <c r="AQ24" s="56" t="n">
        <v>-1</v>
      </c>
      <c r="AR24" s="56" t="n">
        <v>-1</v>
      </c>
      <c r="AS24" s="56" t="n">
        <v>-1</v>
      </c>
      <c r="AT24" s="56" t="n">
        <v>-1</v>
      </c>
      <c r="AU24" s="56" t="n">
        <v>-1</v>
      </c>
    </row>
    <row r="25" s="57" customFormat="true" ht="15" hidden="false" customHeight="false" outlineLevel="0" collapsed="false">
      <c r="D25" s="58"/>
      <c r="F25" s="58"/>
      <c r="H25" s="58"/>
      <c r="J25" s="58"/>
      <c r="K25" s="59"/>
      <c r="L25" s="3"/>
      <c r="M25" s="3"/>
      <c r="N25" s="3"/>
      <c r="O25" s="3"/>
      <c r="P25" s="3"/>
      <c r="Q25" s="3" t="s">
        <v>73</v>
      </c>
      <c r="R25" s="54" t="n">
        <v>0.7386</v>
      </c>
      <c r="S25" s="3" t="n">
        <f aca="false">IF(AND(X25&lt;1,Y25&lt;1,Z25&lt;1,AA25&lt;3),1,0)</f>
        <v>0</v>
      </c>
      <c r="T25" s="27" t="n">
        <f aca="false">R25*P26*N28*L$35*J$23*H$23*F$23*D$70*B$180</f>
        <v>0.000839481698551381</v>
      </c>
      <c r="V25" s="15"/>
      <c r="W25" s="58" t="n">
        <v>101</v>
      </c>
      <c r="X25" s="57" t="n">
        <v>0.48</v>
      </c>
      <c r="Y25" s="0" t="n">
        <v>0.66</v>
      </c>
      <c r="Z25" s="0" t="n">
        <v>7.9</v>
      </c>
      <c r="AA25" s="57" t="n">
        <v>2.75</v>
      </c>
      <c r="AB25" s="57" t="n">
        <v>3.3</v>
      </c>
      <c r="AC25" s="57" t="n">
        <v>10916.4510962666</v>
      </c>
      <c r="AD25" s="0" t="n">
        <v>68297.9981902528</v>
      </c>
      <c r="AE25" s="0" t="n">
        <v>67352.6477337376</v>
      </c>
      <c r="AF25" s="57" t="n">
        <v>0</v>
      </c>
      <c r="AG25" s="57" t="n">
        <v>0</v>
      </c>
      <c r="AH25" s="57" t="n">
        <v>0.6</v>
      </c>
      <c r="AI25" s="60" t="n">
        <v>1</v>
      </c>
      <c r="AJ25" s="61" t="n">
        <v>0</v>
      </c>
      <c r="AK25" s="61" t="n">
        <v>0</v>
      </c>
      <c r="AL25" s="62" t="n">
        <v>0</v>
      </c>
      <c r="AM25" s="57" t="n">
        <v>1</v>
      </c>
      <c r="AN25" s="57" t="n">
        <v>0</v>
      </c>
      <c r="AO25" s="62" t="n">
        <v>0</v>
      </c>
      <c r="AP25" s="57" t="n">
        <v>1</v>
      </c>
      <c r="AQ25" s="57" t="n">
        <v>0</v>
      </c>
      <c r="AR25" s="57" t="n">
        <v>0</v>
      </c>
      <c r="AS25" s="62" t="n">
        <v>0</v>
      </c>
    </row>
    <row r="26" s="57" customFormat="true" ht="15" hidden="false" customHeight="false" outlineLevel="0" collapsed="false">
      <c r="D26" s="58"/>
      <c r="F26" s="58"/>
      <c r="H26" s="58"/>
      <c r="J26" s="58"/>
      <c r="K26" s="59"/>
      <c r="L26" s="3"/>
      <c r="M26" s="3"/>
      <c r="N26" s="3"/>
      <c r="O26" s="3" t="s">
        <v>74</v>
      </c>
      <c r="P26" s="54" t="n">
        <v>0.629539952</v>
      </c>
      <c r="Q26" s="3" t="s">
        <v>75</v>
      </c>
      <c r="R26" s="54" t="n">
        <v>0.2614</v>
      </c>
      <c r="S26" s="3" t="n">
        <f aca="false">IF(AND(X26&lt;1,Y26&lt;1,Z26&lt;1,AA26&lt;3),1,0)</f>
        <v>0</v>
      </c>
      <c r="T26" s="27" t="n">
        <f aca="false">R26*P26*N28*L$35*J$23*H$23*F$23*D$70*B$180</f>
        <v>0.000297103325211659</v>
      </c>
      <c r="V26" s="15"/>
      <c r="W26" s="3" t="n">
        <v>101</v>
      </c>
      <c r="X26" s="0" t="n">
        <v>0.48</v>
      </c>
      <c r="Y26" s="0" t="n">
        <v>0.66</v>
      </c>
      <c r="Z26" s="0" t="n">
        <v>7.9</v>
      </c>
      <c r="AA26" s="0" t="n">
        <v>2.75</v>
      </c>
      <c r="AB26" s="0" t="n">
        <v>3.3</v>
      </c>
      <c r="AC26" s="0" t="n">
        <v>10916.4510962666</v>
      </c>
      <c r="AD26" s="0" t="n">
        <v>68297.9981902528</v>
      </c>
      <c r="AE26" s="0" t="n">
        <v>67352.6477337376</v>
      </c>
      <c r="AF26" s="0" t="n">
        <v>0</v>
      </c>
      <c r="AG26" s="0" t="n">
        <v>0</v>
      </c>
      <c r="AH26" s="0" t="n">
        <v>0.6</v>
      </c>
      <c r="AI26" s="4" t="n">
        <v>1</v>
      </c>
      <c r="AJ26" s="5" t="n">
        <v>0</v>
      </c>
      <c r="AK26" s="5" t="n">
        <v>0</v>
      </c>
      <c r="AL26" s="6" t="n">
        <v>0</v>
      </c>
      <c r="AM26" s="0" t="n">
        <v>1</v>
      </c>
      <c r="AN26" s="0" t="n">
        <v>0</v>
      </c>
      <c r="AO26" s="6" t="n">
        <v>0</v>
      </c>
      <c r="AP26" s="0" t="n">
        <v>0</v>
      </c>
      <c r="AQ26" s="0" t="n">
        <v>0</v>
      </c>
      <c r="AR26" s="0" t="n">
        <v>1</v>
      </c>
      <c r="AS26" s="6" t="n">
        <v>0</v>
      </c>
    </row>
    <row r="27" s="57" customFormat="true" ht="15" hidden="false" customHeight="false" outlineLevel="0" collapsed="false">
      <c r="D27" s="58"/>
      <c r="F27" s="58"/>
      <c r="H27" s="58"/>
      <c r="J27" s="58"/>
      <c r="K27" s="59"/>
      <c r="L27" s="3"/>
      <c r="M27" s="3"/>
      <c r="N27" s="3"/>
      <c r="O27" s="3"/>
      <c r="P27" s="3"/>
      <c r="Q27" s="3" t="s">
        <v>73</v>
      </c>
      <c r="R27" s="54" t="n">
        <v>0.7386</v>
      </c>
      <c r="S27" s="3" t="n">
        <f aca="false">IF(AND(X27&lt;1,Y27&lt;1,Z27&lt;1,AA27&lt;3),1,0)</f>
        <v>0</v>
      </c>
      <c r="T27" s="27" t="n">
        <f aca="false">R27*P28*N28*L$35*J$23*H$23*F$23*D$70*B$180</f>
        <v>0.000494002690937185</v>
      </c>
      <c r="V27" s="15"/>
      <c r="W27" s="3" t="n">
        <v>101</v>
      </c>
      <c r="X27" s="0" t="n">
        <v>0.48</v>
      </c>
      <c r="Y27" s="0" t="n">
        <v>0.66</v>
      </c>
      <c r="Z27" s="0" t="n">
        <v>7.9</v>
      </c>
      <c r="AA27" s="0" t="n">
        <v>2.75</v>
      </c>
      <c r="AB27" s="0" t="n">
        <v>3.3</v>
      </c>
      <c r="AC27" s="0" t="n">
        <v>10916.4510962666</v>
      </c>
      <c r="AD27" s="0" t="n">
        <v>68297.9981902528</v>
      </c>
      <c r="AE27" s="0" t="n">
        <v>67352.6477337376</v>
      </c>
      <c r="AF27" s="0" t="n">
        <v>0</v>
      </c>
      <c r="AG27" s="0" t="n">
        <v>0</v>
      </c>
      <c r="AH27" s="0" t="n">
        <v>0.6</v>
      </c>
      <c r="AI27" s="4" t="n">
        <v>1</v>
      </c>
      <c r="AJ27" s="5" t="n">
        <v>0</v>
      </c>
      <c r="AK27" s="5" t="n">
        <v>0</v>
      </c>
      <c r="AL27" s="6" t="n">
        <v>0</v>
      </c>
      <c r="AM27" s="0" t="n">
        <v>0</v>
      </c>
      <c r="AN27" s="0" t="n">
        <v>1</v>
      </c>
      <c r="AO27" s="6" t="n">
        <v>0</v>
      </c>
      <c r="AP27" s="0" t="n">
        <v>1</v>
      </c>
      <c r="AQ27" s="0" t="n">
        <v>0</v>
      </c>
      <c r="AR27" s="0" t="n">
        <v>0</v>
      </c>
      <c r="AS27" s="6" t="n">
        <v>0</v>
      </c>
    </row>
    <row r="28" s="57" customFormat="true" ht="15" hidden="false" customHeight="false" outlineLevel="0" collapsed="false">
      <c r="D28" s="58"/>
      <c r="F28" s="58"/>
      <c r="H28" s="58"/>
      <c r="J28" s="58"/>
      <c r="K28" s="59"/>
      <c r="L28" s="3"/>
      <c r="M28" s="3" t="s">
        <v>73</v>
      </c>
      <c r="N28" s="54" t="n">
        <v>0.446808511</v>
      </c>
      <c r="O28" s="3" t="s">
        <v>76</v>
      </c>
      <c r="P28" s="54" t="n">
        <v>0.370460048</v>
      </c>
      <c r="Q28" s="3" t="s">
        <v>75</v>
      </c>
      <c r="R28" s="54" t="n">
        <v>0.2614</v>
      </c>
      <c r="S28" s="3" t="n">
        <f aca="false">IF(AND(X28&lt;1,Y28&lt;1,Z28&lt;1,AA28&lt;3),1,0)</f>
        <v>0</v>
      </c>
      <c r="T28" s="27" t="n">
        <f aca="false">R28*P28*N28*L$35*J$23*H$23*F$23*D$70*B$180</f>
        <v>0.000174833879516626</v>
      </c>
      <c r="V28" s="15"/>
      <c r="W28" s="3" t="n">
        <v>101</v>
      </c>
      <c r="X28" s="0" t="n">
        <v>0.48</v>
      </c>
      <c r="Y28" s="0" t="n">
        <v>0.66</v>
      </c>
      <c r="Z28" s="0" t="n">
        <v>7.9</v>
      </c>
      <c r="AA28" s="0" t="n">
        <v>2.75</v>
      </c>
      <c r="AB28" s="0" t="n">
        <v>3.3</v>
      </c>
      <c r="AC28" s="0" t="n">
        <v>10916.4510962666</v>
      </c>
      <c r="AD28" s="0" t="n">
        <v>68297.9981902528</v>
      </c>
      <c r="AE28" s="0" t="n">
        <v>67352.6477337376</v>
      </c>
      <c r="AF28" s="0" t="n">
        <v>0</v>
      </c>
      <c r="AG28" s="0" t="n">
        <v>0</v>
      </c>
      <c r="AH28" s="0" t="n">
        <v>0.6</v>
      </c>
      <c r="AI28" s="4" t="n">
        <v>1</v>
      </c>
      <c r="AJ28" s="5" t="n">
        <v>0</v>
      </c>
      <c r="AK28" s="5" t="n">
        <v>0</v>
      </c>
      <c r="AL28" s="6" t="n">
        <v>0</v>
      </c>
      <c r="AM28" s="0" t="n">
        <v>0</v>
      </c>
      <c r="AN28" s="0" t="n">
        <v>1</v>
      </c>
      <c r="AO28" s="6" t="n">
        <v>0</v>
      </c>
      <c r="AP28" s="0" t="n">
        <v>0</v>
      </c>
      <c r="AQ28" s="0" t="n">
        <v>0</v>
      </c>
      <c r="AR28" s="0" t="n">
        <v>1</v>
      </c>
      <c r="AS28" s="6" t="n">
        <v>0</v>
      </c>
    </row>
    <row r="29" s="57" customFormat="true" ht="15" hidden="false" customHeight="false" outlineLevel="0" collapsed="false">
      <c r="D29" s="58"/>
      <c r="F29" s="58"/>
      <c r="H29" s="58"/>
      <c r="J29" s="58"/>
      <c r="K29" s="59"/>
      <c r="L29" s="3"/>
      <c r="M29" s="3"/>
      <c r="N29" s="3"/>
      <c r="O29" s="3"/>
      <c r="P29" s="3"/>
      <c r="Q29" s="3" t="s">
        <v>77</v>
      </c>
      <c r="R29" s="54" t="n">
        <v>0.5371</v>
      </c>
      <c r="S29" s="3" t="n">
        <f aca="false">IF(AND(X29&lt;1,Y29&lt;1,Z29&lt;1,AA29&lt;3),1,0)</f>
        <v>0</v>
      </c>
      <c r="T29" s="27" t="n">
        <f aca="false">R29*P30*N32*L$35*J$23*H$23*F$23*D$70*B$180</f>
        <v>0.000783773559413898</v>
      </c>
      <c r="V29" s="15"/>
      <c r="W29" s="3" t="n">
        <v>101</v>
      </c>
      <c r="X29" s="0" t="n">
        <v>0.48</v>
      </c>
      <c r="Y29" s="0" t="n">
        <v>0.66</v>
      </c>
      <c r="Z29" s="0" t="n">
        <v>7.9</v>
      </c>
      <c r="AA29" s="0" t="n">
        <v>2.75</v>
      </c>
      <c r="AB29" s="0" t="n">
        <v>3.3</v>
      </c>
      <c r="AC29" s="0" t="n">
        <v>10916.4510962666</v>
      </c>
      <c r="AD29" s="0" t="n">
        <v>68297.9981902528</v>
      </c>
      <c r="AE29" s="0" t="n">
        <v>67352.6477337376</v>
      </c>
      <c r="AF29" s="0" t="n">
        <v>0</v>
      </c>
      <c r="AG29" s="0" t="n">
        <v>0</v>
      </c>
      <c r="AH29" s="0" t="n">
        <v>0.6</v>
      </c>
      <c r="AI29" s="4" t="n">
        <v>0</v>
      </c>
      <c r="AJ29" s="5" t="n">
        <v>1</v>
      </c>
      <c r="AK29" s="5" t="n">
        <v>0</v>
      </c>
      <c r="AL29" s="6" t="n">
        <v>0</v>
      </c>
      <c r="AM29" s="0" t="n">
        <v>1</v>
      </c>
      <c r="AN29" s="0" t="n">
        <v>0</v>
      </c>
      <c r="AO29" s="6" t="n">
        <v>0</v>
      </c>
      <c r="AP29" s="0" t="n">
        <v>0</v>
      </c>
      <c r="AQ29" s="0" t="n">
        <v>1</v>
      </c>
      <c r="AR29" s="0" t="n">
        <v>0</v>
      </c>
      <c r="AS29" s="6" t="n">
        <v>0</v>
      </c>
    </row>
    <row r="30" s="57" customFormat="true" ht="15" hidden="false" customHeight="false" outlineLevel="0" collapsed="false">
      <c r="D30" s="58"/>
      <c r="F30" s="58"/>
      <c r="H30" s="58"/>
      <c r="J30" s="58"/>
      <c r="K30" s="59"/>
      <c r="L30" s="3"/>
      <c r="M30" s="3"/>
      <c r="N30" s="3"/>
      <c r="O30" s="3" t="s">
        <v>74</v>
      </c>
      <c r="P30" s="54" t="n">
        <v>0.808270677</v>
      </c>
      <c r="Q30" s="3" t="s">
        <v>75</v>
      </c>
      <c r="R30" s="54" t="n">
        <v>0.4629</v>
      </c>
      <c r="S30" s="3" t="n">
        <f aca="false">IF(AND(X30&lt;1,Y30&lt;1,Z30&lt;1,AA30&lt;3),1,0)</f>
        <v>0</v>
      </c>
      <c r="T30" s="27" t="n">
        <f aca="false">R30*P30*N32*L$35*J$23*H$23*F$23*D$70*B$180</f>
        <v>0.000675495774814175</v>
      </c>
      <c r="V30" s="15"/>
      <c r="W30" s="3" t="n">
        <v>101</v>
      </c>
      <c r="X30" s="0" t="n">
        <v>0.48</v>
      </c>
      <c r="Y30" s="0" t="n">
        <v>0.66</v>
      </c>
      <c r="Z30" s="0" t="n">
        <v>7.9</v>
      </c>
      <c r="AA30" s="0" t="n">
        <v>2.75</v>
      </c>
      <c r="AB30" s="0" t="n">
        <v>3.3</v>
      </c>
      <c r="AC30" s="0" t="n">
        <v>10916.4510962666</v>
      </c>
      <c r="AD30" s="0" t="n">
        <v>68297.9981902528</v>
      </c>
      <c r="AE30" s="0" t="n">
        <v>67352.6477337376</v>
      </c>
      <c r="AF30" s="0" t="n">
        <v>0</v>
      </c>
      <c r="AG30" s="0" t="n">
        <v>0</v>
      </c>
      <c r="AH30" s="0" t="n">
        <v>0.6</v>
      </c>
      <c r="AI30" s="4" t="n">
        <v>0</v>
      </c>
      <c r="AJ30" s="5" t="n">
        <v>1</v>
      </c>
      <c r="AK30" s="5" t="n">
        <v>0</v>
      </c>
      <c r="AL30" s="6" t="n">
        <v>0</v>
      </c>
      <c r="AM30" s="0" t="n">
        <v>1</v>
      </c>
      <c r="AN30" s="0" t="n">
        <v>0</v>
      </c>
      <c r="AO30" s="6" t="n">
        <v>0</v>
      </c>
      <c r="AP30" s="0" t="n">
        <v>0</v>
      </c>
      <c r="AQ30" s="0" t="n">
        <v>0</v>
      </c>
      <c r="AR30" s="0" t="n">
        <v>1</v>
      </c>
      <c r="AS30" s="6" t="n">
        <v>0</v>
      </c>
    </row>
    <row r="31" s="57" customFormat="true" ht="15" hidden="false" customHeight="false" outlineLevel="0" collapsed="false">
      <c r="D31" s="58"/>
      <c r="F31" s="58"/>
      <c r="H31" s="58"/>
      <c r="J31" s="58"/>
      <c r="K31" s="59"/>
      <c r="L31" s="3"/>
      <c r="M31" s="3"/>
      <c r="N31" s="3"/>
      <c r="O31" s="3"/>
      <c r="P31" s="3"/>
      <c r="Q31" s="3" t="s">
        <v>77</v>
      </c>
      <c r="R31" s="54" t="n">
        <v>0.5371</v>
      </c>
      <c r="S31" s="3" t="n">
        <f aca="false">IF(AND(X31&lt;1,Y31&lt;1,Z31&lt;1,AA31&lt;3),1,0)</f>
        <v>0</v>
      </c>
      <c r="T31" s="27" t="n">
        <f aca="false">R31*P32*N32*L$35*J$23*H$23*F$23*D$70*B$180</f>
        <v>0.000185918378839972</v>
      </c>
      <c r="V31" s="15"/>
      <c r="W31" s="3" t="n">
        <v>101</v>
      </c>
      <c r="X31" s="0" t="n">
        <v>0.48</v>
      </c>
      <c r="Y31" s="0" t="n">
        <v>0.66</v>
      </c>
      <c r="Z31" s="0" t="n">
        <v>7.9</v>
      </c>
      <c r="AA31" s="0" t="n">
        <v>2.75</v>
      </c>
      <c r="AB31" s="0" t="n">
        <v>3.3</v>
      </c>
      <c r="AC31" s="0" t="n">
        <v>10916.4510962666</v>
      </c>
      <c r="AD31" s="0" t="n">
        <v>68297.9981902528</v>
      </c>
      <c r="AE31" s="0" t="n">
        <v>67352.6477337376</v>
      </c>
      <c r="AF31" s="0" t="n">
        <v>0</v>
      </c>
      <c r="AG31" s="0" t="n">
        <v>0</v>
      </c>
      <c r="AH31" s="0" t="n">
        <v>0.6</v>
      </c>
      <c r="AI31" s="4" t="n">
        <v>0</v>
      </c>
      <c r="AJ31" s="5" t="n">
        <v>1</v>
      </c>
      <c r="AK31" s="5" t="n">
        <v>0</v>
      </c>
      <c r="AL31" s="6" t="n">
        <v>0</v>
      </c>
      <c r="AM31" s="0" t="n">
        <v>0</v>
      </c>
      <c r="AN31" s="0" t="n">
        <v>1</v>
      </c>
      <c r="AO31" s="6" t="n">
        <v>0</v>
      </c>
      <c r="AP31" s="0" t="n">
        <v>0</v>
      </c>
      <c r="AQ31" s="0" t="n">
        <v>1</v>
      </c>
      <c r="AR31" s="0" t="n">
        <v>0</v>
      </c>
      <c r="AS31" s="6" t="n">
        <v>0</v>
      </c>
    </row>
    <row r="32" s="57" customFormat="true" ht="15" hidden="false" customHeight="false" outlineLevel="0" collapsed="false">
      <c r="D32" s="58"/>
      <c r="F32" s="58"/>
      <c r="H32" s="58"/>
      <c r="J32" s="58"/>
      <c r="K32" s="59"/>
      <c r="L32" s="3"/>
      <c r="M32" s="3" t="s">
        <v>77</v>
      </c>
      <c r="N32" s="54" t="n">
        <v>0.446808511</v>
      </c>
      <c r="O32" s="3" t="s">
        <v>78</v>
      </c>
      <c r="P32" s="54" t="n">
        <v>0.191729323</v>
      </c>
      <c r="Q32" s="3" t="s">
        <v>75</v>
      </c>
      <c r="R32" s="54" t="n">
        <v>0.4629</v>
      </c>
      <c r="S32" s="3" t="n">
        <f aca="false">IF(AND(X32&lt;1,Y32&lt;1,Z32&lt;1,AA32&lt;3),1,0)</f>
        <v>0</v>
      </c>
      <c r="T32" s="27" t="n">
        <f aca="false">R32*P32*N32*L$35*J$23*H$23*F$23*D$70*B$180</f>
        <v>0.000160233881148805</v>
      </c>
      <c r="V32" s="15"/>
      <c r="W32" s="3" t="n">
        <v>101</v>
      </c>
      <c r="X32" s="0" t="n">
        <v>0.48</v>
      </c>
      <c r="Y32" s="0" t="n">
        <v>0.66</v>
      </c>
      <c r="Z32" s="0" t="n">
        <v>7.9</v>
      </c>
      <c r="AA32" s="0" t="n">
        <v>2.75</v>
      </c>
      <c r="AB32" s="0" t="n">
        <v>3.3</v>
      </c>
      <c r="AC32" s="0" t="n">
        <v>10916.4510962666</v>
      </c>
      <c r="AD32" s="0" t="n">
        <v>68297.9981902528</v>
      </c>
      <c r="AE32" s="0" t="n">
        <v>67352.6477337376</v>
      </c>
      <c r="AF32" s="0" t="n">
        <v>0</v>
      </c>
      <c r="AG32" s="0" t="n">
        <v>0</v>
      </c>
      <c r="AH32" s="0" t="n">
        <v>0.6</v>
      </c>
      <c r="AI32" s="4" t="n">
        <v>0</v>
      </c>
      <c r="AJ32" s="5" t="n">
        <v>1</v>
      </c>
      <c r="AK32" s="5" t="n">
        <v>0</v>
      </c>
      <c r="AL32" s="6" t="n">
        <v>0</v>
      </c>
      <c r="AM32" s="0" t="n">
        <v>0</v>
      </c>
      <c r="AN32" s="0" t="n">
        <v>1</v>
      </c>
      <c r="AO32" s="6" t="n">
        <v>0</v>
      </c>
      <c r="AP32" s="0" t="n">
        <v>0</v>
      </c>
      <c r="AQ32" s="0" t="n">
        <v>0</v>
      </c>
      <c r="AR32" s="0" t="n">
        <v>1</v>
      </c>
      <c r="AS32" s="6" t="n">
        <v>0</v>
      </c>
    </row>
    <row r="33" s="57" customFormat="true" ht="15" hidden="false" customHeight="false" outlineLevel="0" collapsed="false">
      <c r="D33" s="58"/>
      <c r="F33" s="58"/>
      <c r="H33" s="58"/>
      <c r="J33" s="58"/>
      <c r="K33" s="59"/>
      <c r="L33" s="3"/>
      <c r="M33" s="3" t="s">
        <v>75</v>
      </c>
      <c r="N33" s="54" t="n">
        <v>0.021276596</v>
      </c>
      <c r="O33" s="3" t="s">
        <v>30</v>
      </c>
      <c r="P33" s="54" t="n">
        <v>1</v>
      </c>
      <c r="Q33" s="3" t="s">
        <v>75</v>
      </c>
      <c r="R33" s="54" t="n">
        <v>1</v>
      </c>
      <c r="S33" s="3" t="n">
        <f aca="false">IF(AND(X33&lt;1,Y33&lt;1,Z33&lt;1,AA33&lt;3),1,0)</f>
        <v>0</v>
      </c>
      <c r="T33" s="27" t="n">
        <f aca="false">R33*P33*N33*L$35*J$23*H$23*F$23*D$70*B$180</f>
        <v>8.59724578295418E-005</v>
      </c>
      <c r="V33" s="15"/>
      <c r="W33" s="3" t="n">
        <v>101</v>
      </c>
      <c r="X33" s="0" t="n">
        <v>0.48</v>
      </c>
      <c r="Y33" s="0" t="n">
        <v>0.66</v>
      </c>
      <c r="Z33" s="0" t="n">
        <v>7.9</v>
      </c>
      <c r="AA33" s="0" t="n">
        <v>2.75</v>
      </c>
      <c r="AB33" s="0" t="n">
        <v>3.3</v>
      </c>
      <c r="AC33" s="0" t="n">
        <v>10916.4510962666</v>
      </c>
      <c r="AD33" s="0" t="n">
        <v>68297.9981902528</v>
      </c>
      <c r="AE33" s="0" t="n">
        <v>67352.6477337376</v>
      </c>
      <c r="AF33" s="0" t="n">
        <v>0</v>
      </c>
      <c r="AG33" s="0" t="n">
        <v>0</v>
      </c>
      <c r="AH33" s="0" t="n">
        <v>0.6</v>
      </c>
      <c r="AI33" s="4" t="n">
        <v>0</v>
      </c>
      <c r="AJ33" s="5" t="n">
        <v>0</v>
      </c>
      <c r="AK33" s="5" t="n">
        <v>1</v>
      </c>
      <c r="AL33" s="6" t="n">
        <v>0</v>
      </c>
      <c r="AM33" s="0" t="n">
        <v>0</v>
      </c>
      <c r="AN33" s="0" t="n">
        <v>0</v>
      </c>
      <c r="AO33" s="6" t="n">
        <v>1</v>
      </c>
      <c r="AP33" s="0" t="n">
        <v>0</v>
      </c>
      <c r="AQ33" s="0" t="n">
        <v>0</v>
      </c>
      <c r="AR33" s="0" t="n">
        <v>1</v>
      </c>
      <c r="AS33" s="6" t="n">
        <v>0</v>
      </c>
    </row>
    <row r="34" s="57" customFormat="true" ht="15" hidden="false" customHeight="false" outlineLevel="0" collapsed="false">
      <c r="D34" s="58"/>
      <c r="F34" s="58"/>
      <c r="H34" s="58"/>
      <c r="J34" s="58"/>
      <c r="K34" s="59"/>
      <c r="L34" s="3"/>
      <c r="M34" s="3"/>
      <c r="N34" s="3"/>
      <c r="O34" s="3" t="s">
        <v>74</v>
      </c>
      <c r="P34" s="54" t="n">
        <v>0.159106071</v>
      </c>
      <c r="Q34" s="3" t="s">
        <v>79</v>
      </c>
      <c r="R34" s="54" t="n">
        <v>1</v>
      </c>
      <c r="S34" s="3" t="n">
        <f aca="false">IF(AND(X34&lt;1,Y34&lt;1,Z34&lt;1,AA34&lt;3),1,0)</f>
        <v>0</v>
      </c>
      <c r="T34" s="27" t="n">
        <f aca="false">R34*P34*N35*L$35*J$23*H$23*F$23*D$70*B$180</f>
        <v>5.47149592749856E-005</v>
      </c>
      <c r="V34" s="15"/>
      <c r="W34" s="3" t="n">
        <v>101</v>
      </c>
      <c r="X34" s="0" t="n">
        <v>0.48</v>
      </c>
      <c r="Y34" s="0" t="n">
        <v>0.66</v>
      </c>
      <c r="Z34" s="0" t="n">
        <v>7.9</v>
      </c>
      <c r="AA34" s="0" t="n">
        <v>2.75</v>
      </c>
      <c r="AB34" s="0" t="n">
        <v>3.3</v>
      </c>
      <c r="AC34" s="0" t="n">
        <v>10916.4510962666</v>
      </c>
      <c r="AD34" s="0" t="n">
        <v>68297.9981902528</v>
      </c>
      <c r="AE34" s="0" t="n">
        <v>67352.6477337376</v>
      </c>
      <c r="AF34" s="0" t="n">
        <v>0</v>
      </c>
      <c r="AG34" s="0" t="n">
        <v>0</v>
      </c>
      <c r="AH34" s="0" t="n">
        <v>0.6</v>
      </c>
      <c r="AI34" s="4" t="n">
        <v>0</v>
      </c>
      <c r="AJ34" s="5" t="n">
        <v>0</v>
      </c>
      <c r="AK34" s="5" t="n">
        <v>0</v>
      </c>
      <c r="AL34" s="6" t="n">
        <v>1</v>
      </c>
      <c r="AM34" s="0" t="n">
        <v>1</v>
      </c>
      <c r="AN34" s="0" t="n">
        <v>0</v>
      </c>
      <c r="AO34" s="6" t="n">
        <v>0</v>
      </c>
      <c r="AP34" s="0" t="n">
        <v>0</v>
      </c>
      <c r="AQ34" s="0" t="n">
        <v>0</v>
      </c>
      <c r="AR34" s="0" t="n">
        <v>0</v>
      </c>
      <c r="AS34" s="6" t="n">
        <v>1</v>
      </c>
    </row>
    <row r="35" s="57" customFormat="true" ht="15" hidden="false" customHeight="false" outlineLevel="0" collapsed="false">
      <c r="D35" s="58"/>
      <c r="F35" s="58"/>
      <c r="H35" s="58"/>
      <c r="J35" s="58"/>
      <c r="K35" s="55" t="s">
        <v>84</v>
      </c>
      <c r="L35" s="54" t="n">
        <v>0.5003</v>
      </c>
      <c r="M35" s="3" t="s">
        <v>79</v>
      </c>
      <c r="N35" s="54" t="n">
        <v>0.085106383</v>
      </c>
      <c r="O35" s="3" t="s">
        <v>76</v>
      </c>
      <c r="P35" s="54" t="n">
        <v>0.840893929</v>
      </c>
      <c r="Q35" s="3" t="s">
        <v>79</v>
      </c>
      <c r="R35" s="54" t="n">
        <v>1</v>
      </c>
      <c r="S35" s="3" t="n">
        <f aca="false">IF(AND(X35&lt;1,Y35&lt;1,Z35&lt;1,AA35&lt;3),1,0)</f>
        <v>0</v>
      </c>
      <c r="T35" s="27" t="n">
        <f aca="false">R35*P35*N35*L$35*J$23*H$23*F$23*D$70*B$180</f>
        <v>0.000289174868002476</v>
      </c>
      <c r="V35" s="15"/>
      <c r="W35" s="3" t="n">
        <v>101</v>
      </c>
      <c r="X35" s="0" t="n">
        <v>0.48</v>
      </c>
      <c r="Y35" s="0" t="n">
        <v>0.66</v>
      </c>
      <c r="Z35" s="0" t="n">
        <v>7.9</v>
      </c>
      <c r="AA35" s="0" t="n">
        <v>2.75</v>
      </c>
      <c r="AB35" s="0" t="n">
        <v>3.3</v>
      </c>
      <c r="AC35" s="0" t="n">
        <v>10916.4510962666</v>
      </c>
      <c r="AD35" s="0" t="n">
        <v>68297.9981902528</v>
      </c>
      <c r="AE35" s="0" t="n">
        <v>67352.6477337376</v>
      </c>
      <c r="AF35" s="0" t="n">
        <v>0</v>
      </c>
      <c r="AG35" s="0" t="n">
        <v>0</v>
      </c>
      <c r="AH35" s="0" t="n">
        <v>0.6</v>
      </c>
      <c r="AI35" s="4" t="n">
        <v>0</v>
      </c>
      <c r="AJ35" s="5" t="n">
        <v>0</v>
      </c>
      <c r="AK35" s="5" t="n">
        <v>0</v>
      </c>
      <c r="AL35" s="6" t="n">
        <v>1</v>
      </c>
      <c r="AM35" s="0" t="n">
        <v>0</v>
      </c>
      <c r="AN35" s="0" t="n">
        <v>1</v>
      </c>
      <c r="AO35" s="6" t="n">
        <v>0</v>
      </c>
      <c r="AP35" s="0" t="n">
        <v>0</v>
      </c>
      <c r="AQ35" s="0" t="n">
        <v>0</v>
      </c>
      <c r="AR35" s="0" t="n">
        <v>0</v>
      </c>
      <c r="AS35" s="6" t="n">
        <v>1</v>
      </c>
    </row>
    <row r="36" s="56" customFormat="true" ht="15" hidden="false" customHeight="false" outlineLevel="0" collapsed="false">
      <c r="A36" s="56" t="n">
        <v>-1</v>
      </c>
      <c r="B36" s="56" t="n">
        <v>-1</v>
      </c>
      <c r="C36" s="56" t="n">
        <v>-1</v>
      </c>
      <c r="D36" s="56" t="n">
        <v>-1</v>
      </c>
      <c r="E36" s="56" t="n">
        <v>-1</v>
      </c>
      <c r="F36" s="56" t="n">
        <v>-1</v>
      </c>
      <c r="G36" s="56" t="n">
        <v>-1</v>
      </c>
      <c r="H36" s="56" t="n">
        <v>-1</v>
      </c>
      <c r="I36" s="56" t="n">
        <v>-1</v>
      </c>
      <c r="J36" s="56" t="n">
        <v>-1</v>
      </c>
      <c r="K36" s="56" t="n">
        <v>-1</v>
      </c>
      <c r="L36" s="56" t="n">
        <v>-1</v>
      </c>
      <c r="M36" s="56" t="n">
        <v>-1</v>
      </c>
      <c r="N36" s="56" t="n">
        <v>-1</v>
      </c>
      <c r="O36" s="56" t="n">
        <v>-1</v>
      </c>
      <c r="P36" s="56" t="n">
        <v>-1</v>
      </c>
      <c r="Q36" s="56" t="n">
        <v>-1</v>
      </c>
      <c r="R36" s="56" t="n">
        <v>-1</v>
      </c>
      <c r="S36" s="56" t="n">
        <v>-1</v>
      </c>
      <c r="T36" s="56" t="n">
        <v>-1</v>
      </c>
      <c r="U36" s="56" t="n">
        <v>-1</v>
      </c>
      <c r="V36" s="56" t="n">
        <v>-1</v>
      </c>
      <c r="W36" s="56" t="n">
        <v>-1</v>
      </c>
      <c r="X36" s="56" t="n">
        <v>-1</v>
      </c>
      <c r="Y36" s="56" t="n">
        <v>-1</v>
      </c>
      <c r="Z36" s="56" t="n">
        <v>-1</v>
      </c>
      <c r="AA36" s="56" t="n">
        <v>-1</v>
      </c>
      <c r="AB36" s="56" t="n">
        <v>-1</v>
      </c>
      <c r="AC36" s="56" t="n">
        <v>-1</v>
      </c>
      <c r="AD36" s="56" t="n">
        <v>-1</v>
      </c>
      <c r="AE36" s="56" t="n">
        <v>-1</v>
      </c>
      <c r="AF36" s="56" t="n">
        <v>-1</v>
      </c>
      <c r="AG36" s="56" t="n">
        <v>-1</v>
      </c>
      <c r="AH36" s="56" t="n">
        <v>-1</v>
      </c>
      <c r="AI36" s="56" t="n">
        <v>-1</v>
      </c>
      <c r="AJ36" s="56" t="n">
        <v>-1</v>
      </c>
      <c r="AK36" s="56" t="n">
        <v>-1</v>
      </c>
      <c r="AL36" s="56" t="n">
        <v>-1</v>
      </c>
      <c r="AM36" s="56" t="n">
        <v>-1</v>
      </c>
      <c r="AN36" s="56" t="n">
        <v>-1</v>
      </c>
      <c r="AO36" s="56" t="n">
        <v>-1</v>
      </c>
      <c r="AP36" s="56" t="n">
        <v>-1</v>
      </c>
      <c r="AQ36" s="56" t="n">
        <v>-1</v>
      </c>
      <c r="AR36" s="56" t="n">
        <v>-1</v>
      </c>
      <c r="AS36" s="56" t="n">
        <v>-1</v>
      </c>
      <c r="AT36" s="56" t="n">
        <v>-1</v>
      </c>
      <c r="AU36" s="56" t="n">
        <v>-1</v>
      </c>
    </row>
    <row r="37" s="57" customFormat="true" ht="15" hidden="false" customHeight="false" outlineLevel="0" collapsed="false">
      <c r="D37" s="58"/>
      <c r="F37" s="58"/>
      <c r="H37" s="58"/>
      <c r="J37" s="58"/>
      <c r="K37" s="59"/>
      <c r="L37" s="58"/>
      <c r="M37" s="58"/>
      <c r="N37" s="58"/>
      <c r="O37" s="58"/>
      <c r="P37" s="58"/>
      <c r="Q37" s="58" t="s">
        <v>73</v>
      </c>
      <c r="R37" s="58" t="n">
        <v>0.7386</v>
      </c>
      <c r="S37" s="3" t="n">
        <f aca="false">IF(AND(X37&lt;1,Y37&lt;1,Z37&lt;1,AA37&lt;3),1,0)</f>
        <v>0</v>
      </c>
      <c r="T37" s="63" t="n">
        <f aca="false">R37*P38*N40*L47*J49*H71*F81*D70*B180</f>
        <v>0</v>
      </c>
      <c r="V37" s="15"/>
      <c r="W37" s="58" t="n">
        <v>101</v>
      </c>
      <c r="X37" s="57" t="n">
        <v>0.48</v>
      </c>
      <c r="Y37" s="57" t="n">
        <v>3.7</v>
      </c>
      <c r="Z37" s="57" t="n">
        <v>0.89</v>
      </c>
      <c r="AA37" s="57" t="n">
        <v>2.75</v>
      </c>
      <c r="AB37" s="57" t="n">
        <v>3.3</v>
      </c>
      <c r="AC37" s="57" t="n">
        <v>10916.4510962666</v>
      </c>
      <c r="AD37" s="57" t="n">
        <v>76466.3042177485</v>
      </c>
      <c r="AE37" s="57" t="n">
        <v>79015.9929737197</v>
      </c>
      <c r="AF37" s="57" t="n">
        <v>0</v>
      </c>
      <c r="AG37" s="57" t="n">
        <v>0</v>
      </c>
      <c r="AH37" s="57" t="n">
        <v>0.6</v>
      </c>
      <c r="AI37" s="60" t="n">
        <v>1</v>
      </c>
      <c r="AJ37" s="61" t="n">
        <v>0</v>
      </c>
      <c r="AK37" s="61" t="n">
        <v>0</v>
      </c>
      <c r="AL37" s="62" t="n">
        <v>0</v>
      </c>
      <c r="AM37" s="57" t="n">
        <v>1</v>
      </c>
      <c r="AN37" s="57" t="n">
        <v>0</v>
      </c>
      <c r="AO37" s="62" t="n">
        <v>0</v>
      </c>
      <c r="AP37" s="57" t="n">
        <v>1</v>
      </c>
      <c r="AQ37" s="57" t="n">
        <v>0</v>
      </c>
      <c r="AR37" s="57" t="n">
        <v>0</v>
      </c>
      <c r="AS37" s="62" t="n">
        <v>0</v>
      </c>
    </row>
    <row r="38" customFormat="false" ht="15" hidden="false" customHeight="false" outlineLevel="0" collapsed="false">
      <c r="D38" s="3"/>
      <c r="F38" s="58"/>
      <c r="G38" s="57"/>
      <c r="H38" s="58"/>
      <c r="I38" s="57"/>
      <c r="J38" s="58"/>
      <c r="K38" s="59"/>
      <c r="L38" s="58"/>
      <c r="M38" s="3"/>
      <c r="N38" s="3"/>
      <c r="O38" s="3" t="s">
        <v>74</v>
      </c>
      <c r="P38" s="54" t="n">
        <v>0.629539952</v>
      </c>
      <c r="Q38" s="3" t="s">
        <v>75</v>
      </c>
      <c r="R38" s="54" t="n">
        <v>0.2614</v>
      </c>
      <c r="S38" s="3" t="n">
        <f aca="false">IF(AND(X38&lt;1,Y38&lt;1,Z38&lt;1,AA38&lt;3),1,0)</f>
        <v>0</v>
      </c>
      <c r="T38" s="27" t="n">
        <f aca="false">R38*P38*N40*L47*J49*H71*F81*D70*B180</f>
        <v>0</v>
      </c>
      <c r="V38" s="15"/>
      <c r="W38" s="3" t="n">
        <v>101</v>
      </c>
      <c r="X38" s="0" t="n">
        <v>0.48</v>
      </c>
      <c r="Y38" s="0" t="n">
        <v>3.7</v>
      </c>
      <c r="Z38" s="0" t="n">
        <v>0.89</v>
      </c>
      <c r="AA38" s="0" t="n">
        <v>2.75</v>
      </c>
      <c r="AB38" s="0" t="n">
        <v>3.3</v>
      </c>
      <c r="AC38" s="0" t="n">
        <v>10916.4510962666</v>
      </c>
      <c r="AD38" s="0" t="n">
        <v>76466.3042177485</v>
      </c>
      <c r="AE38" s="0" t="n">
        <v>79015.9929737197</v>
      </c>
      <c r="AF38" s="0" t="n">
        <v>0</v>
      </c>
      <c r="AG38" s="0" t="n">
        <v>0</v>
      </c>
      <c r="AH38" s="0" t="n">
        <v>0.6</v>
      </c>
      <c r="AI38" s="4" t="n">
        <v>1</v>
      </c>
      <c r="AJ38" s="5" t="n">
        <v>0</v>
      </c>
      <c r="AK38" s="5" t="n">
        <v>0</v>
      </c>
      <c r="AL38" s="6" t="n">
        <v>0</v>
      </c>
      <c r="AM38" s="0" t="n">
        <v>1</v>
      </c>
      <c r="AN38" s="0" t="n">
        <v>0</v>
      </c>
      <c r="AO38" s="6" t="n">
        <v>0</v>
      </c>
      <c r="AP38" s="0" t="n">
        <v>0</v>
      </c>
      <c r="AQ38" s="0" t="n">
        <v>0</v>
      </c>
      <c r="AR38" s="0" t="n">
        <v>1</v>
      </c>
      <c r="AS38" s="6" t="n">
        <v>0</v>
      </c>
    </row>
    <row r="39" customFormat="false" ht="15" hidden="false" customHeight="false" outlineLevel="0" collapsed="false">
      <c r="D39" s="3"/>
      <c r="F39" s="58"/>
      <c r="G39" s="57"/>
      <c r="H39" s="58"/>
      <c r="I39" s="57"/>
      <c r="J39" s="58"/>
      <c r="K39" s="59"/>
      <c r="L39" s="58"/>
      <c r="M39" s="3"/>
      <c r="N39" s="3"/>
      <c r="O39" s="3"/>
      <c r="P39" s="3"/>
      <c r="Q39" s="3" t="s">
        <v>73</v>
      </c>
      <c r="R39" s="54" t="n">
        <v>0.7386</v>
      </c>
      <c r="S39" s="3" t="n">
        <f aca="false">IF(AND(X39&lt;1,Y39&lt;1,Z39&lt;1,AA39&lt;3),1,0)</f>
        <v>0</v>
      </c>
      <c r="T39" s="27" t="n">
        <f aca="false">R39*P40*N40*L47*J49*H71*F81*D70*B180</f>
        <v>0</v>
      </c>
      <c r="V39" s="15"/>
      <c r="W39" s="3" t="n">
        <v>101</v>
      </c>
      <c r="X39" s="0" t="n">
        <v>0.48</v>
      </c>
      <c r="Y39" s="0" t="n">
        <v>3.7</v>
      </c>
      <c r="Z39" s="0" t="n">
        <v>0.89</v>
      </c>
      <c r="AA39" s="0" t="n">
        <v>2.75</v>
      </c>
      <c r="AB39" s="0" t="n">
        <v>3.3</v>
      </c>
      <c r="AC39" s="0" t="n">
        <v>10916.4510962666</v>
      </c>
      <c r="AD39" s="0" t="n">
        <v>76466.3042177485</v>
      </c>
      <c r="AE39" s="0" t="n">
        <v>79015.9929737197</v>
      </c>
      <c r="AF39" s="0" t="n">
        <v>0</v>
      </c>
      <c r="AG39" s="0" t="n">
        <v>0</v>
      </c>
      <c r="AH39" s="0" t="n">
        <v>0.6</v>
      </c>
      <c r="AI39" s="4" t="n">
        <v>1</v>
      </c>
      <c r="AJ39" s="5" t="n">
        <v>0</v>
      </c>
      <c r="AK39" s="5" t="n">
        <v>0</v>
      </c>
      <c r="AL39" s="6" t="n">
        <v>0</v>
      </c>
      <c r="AM39" s="0" t="n">
        <v>0</v>
      </c>
      <c r="AN39" s="0" t="n">
        <v>1</v>
      </c>
      <c r="AO39" s="6" t="n">
        <v>0</v>
      </c>
      <c r="AP39" s="0" t="n">
        <v>1</v>
      </c>
      <c r="AQ39" s="0" t="n">
        <v>0</v>
      </c>
      <c r="AR39" s="0" t="n">
        <v>0</v>
      </c>
      <c r="AS39" s="6" t="n">
        <v>0</v>
      </c>
    </row>
    <row r="40" customFormat="false" ht="15" hidden="false" customHeight="false" outlineLevel="0" collapsed="false">
      <c r="D40" s="3"/>
      <c r="F40" s="58"/>
      <c r="G40" s="57"/>
      <c r="H40" s="58"/>
      <c r="I40" s="57"/>
      <c r="J40" s="58"/>
      <c r="K40" s="59"/>
      <c r="L40" s="58"/>
      <c r="M40" s="3" t="s">
        <v>73</v>
      </c>
      <c r="N40" s="54" t="n">
        <v>0.446808511</v>
      </c>
      <c r="O40" s="3" t="s">
        <v>76</v>
      </c>
      <c r="P40" s="54" t="n">
        <v>0.370460048</v>
      </c>
      <c r="Q40" s="3" t="s">
        <v>75</v>
      </c>
      <c r="R40" s="54" t="n">
        <v>0.2614</v>
      </c>
      <c r="S40" s="3" t="n">
        <f aca="false">IF(AND(X40&lt;1,Y40&lt;1,Z40&lt;1,AA40&lt;3),1,0)</f>
        <v>0</v>
      </c>
      <c r="T40" s="27" t="n">
        <f aca="false">R40*P40*N40*L47*J49*H71*F81*D70*B180</f>
        <v>0</v>
      </c>
      <c r="V40" s="15"/>
      <c r="W40" s="3" t="n">
        <v>101</v>
      </c>
      <c r="X40" s="0" t="n">
        <v>0.48</v>
      </c>
      <c r="Y40" s="0" t="n">
        <v>3.7</v>
      </c>
      <c r="Z40" s="0" t="n">
        <v>0.89</v>
      </c>
      <c r="AA40" s="0" t="n">
        <v>2.75</v>
      </c>
      <c r="AB40" s="0" t="n">
        <v>3.3</v>
      </c>
      <c r="AC40" s="0" t="n">
        <v>10916.4510962666</v>
      </c>
      <c r="AD40" s="0" t="n">
        <v>76466.3042177485</v>
      </c>
      <c r="AE40" s="0" t="n">
        <v>79015.9929737197</v>
      </c>
      <c r="AF40" s="0" t="n">
        <v>0</v>
      </c>
      <c r="AG40" s="0" t="n">
        <v>0</v>
      </c>
      <c r="AH40" s="0" t="n">
        <v>0.6</v>
      </c>
      <c r="AI40" s="4" t="n">
        <v>1</v>
      </c>
      <c r="AJ40" s="5" t="n">
        <v>0</v>
      </c>
      <c r="AK40" s="5" t="n">
        <v>0</v>
      </c>
      <c r="AL40" s="6" t="n">
        <v>0</v>
      </c>
      <c r="AM40" s="0" t="n">
        <v>0</v>
      </c>
      <c r="AN40" s="0" t="n">
        <v>1</v>
      </c>
      <c r="AO40" s="6" t="n">
        <v>0</v>
      </c>
      <c r="AP40" s="0" t="n">
        <v>0</v>
      </c>
      <c r="AQ40" s="0" t="n">
        <v>0</v>
      </c>
      <c r="AR40" s="0" t="n">
        <v>1</v>
      </c>
      <c r="AS40" s="6" t="n">
        <v>0</v>
      </c>
    </row>
    <row r="41" customFormat="false" ht="15" hidden="false" customHeight="false" outlineLevel="0" collapsed="false">
      <c r="D41" s="3"/>
      <c r="F41" s="58"/>
      <c r="G41" s="57"/>
      <c r="H41" s="58"/>
      <c r="I41" s="57"/>
      <c r="J41" s="58"/>
      <c r="K41" s="59"/>
      <c r="L41" s="58"/>
      <c r="M41" s="3"/>
      <c r="N41" s="3"/>
      <c r="O41" s="3"/>
      <c r="P41" s="3"/>
      <c r="Q41" s="3" t="s">
        <v>77</v>
      </c>
      <c r="R41" s="54" t="n">
        <v>0.5371</v>
      </c>
      <c r="S41" s="3" t="n">
        <f aca="false">IF(AND(X41&lt;1,Y41&lt;1,Z41&lt;1,AA41&lt;3),1,0)</f>
        <v>0</v>
      </c>
      <c r="T41" s="27" t="n">
        <f aca="false">R41*P42*N44*L47*J49*H71*F81*D70*B180</f>
        <v>0</v>
      </c>
      <c r="V41" s="15"/>
      <c r="W41" s="3" t="n">
        <v>101</v>
      </c>
      <c r="X41" s="0" t="n">
        <v>0.48</v>
      </c>
      <c r="Y41" s="0" t="n">
        <v>3.7</v>
      </c>
      <c r="Z41" s="0" t="n">
        <v>0.89</v>
      </c>
      <c r="AA41" s="0" t="n">
        <v>2.75</v>
      </c>
      <c r="AB41" s="0" t="n">
        <v>3.3</v>
      </c>
      <c r="AC41" s="0" t="n">
        <v>10916.4510962666</v>
      </c>
      <c r="AD41" s="0" t="n">
        <v>76466.3042177485</v>
      </c>
      <c r="AE41" s="0" t="n">
        <v>79015.9929737197</v>
      </c>
      <c r="AF41" s="0" t="n">
        <v>0</v>
      </c>
      <c r="AG41" s="0" t="n">
        <v>0</v>
      </c>
      <c r="AH41" s="0" t="n">
        <v>0.6</v>
      </c>
      <c r="AI41" s="4" t="n">
        <v>0</v>
      </c>
      <c r="AJ41" s="5" t="n">
        <v>1</v>
      </c>
      <c r="AK41" s="5" t="n">
        <v>0</v>
      </c>
      <c r="AL41" s="6" t="n">
        <v>0</v>
      </c>
      <c r="AM41" s="0" t="n">
        <v>1</v>
      </c>
      <c r="AN41" s="0" t="n">
        <v>0</v>
      </c>
      <c r="AO41" s="6" t="n">
        <v>0</v>
      </c>
      <c r="AP41" s="0" t="n">
        <v>0</v>
      </c>
      <c r="AQ41" s="0" t="n">
        <v>1</v>
      </c>
      <c r="AR41" s="0" t="n">
        <v>0</v>
      </c>
      <c r="AS41" s="6" t="n">
        <v>0</v>
      </c>
    </row>
    <row r="42" customFormat="false" ht="15" hidden="false" customHeight="false" outlineLevel="0" collapsed="false">
      <c r="D42" s="3"/>
      <c r="F42" s="58"/>
      <c r="G42" s="57"/>
      <c r="H42" s="58"/>
      <c r="I42" s="57"/>
      <c r="J42" s="58"/>
      <c r="K42" s="59"/>
      <c r="L42" s="58"/>
      <c r="M42" s="3"/>
      <c r="N42" s="3"/>
      <c r="O42" s="3" t="s">
        <v>74</v>
      </c>
      <c r="P42" s="54" t="n">
        <v>0.808270677</v>
      </c>
      <c r="Q42" s="3" t="s">
        <v>75</v>
      </c>
      <c r="R42" s="54" t="n">
        <v>0.4629</v>
      </c>
      <c r="S42" s="3" t="n">
        <f aca="false">IF(AND(X42&lt;1,Y42&lt;1,Z42&lt;1,AA42&lt;3),1,0)</f>
        <v>0</v>
      </c>
      <c r="T42" s="27" t="n">
        <f aca="false">R42*P42*N44*L47*J49*H71*F81*D70*B180</f>
        <v>0</v>
      </c>
      <c r="V42" s="15"/>
      <c r="W42" s="3" t="n">
        <v>101</v>
      </c>
      <c r="X42" s="0" t="n">
        <v>0.48</v>
      </c>
      <c r="Y42" s="0" t="n">
        <v>3.7</v>
      </c>
      <c r="Z42" s="0" t="n">
        <v>0.89</v>
      </c>
      <c r="AA42" s="0" t="n">
        <v>2.75</v>
      </c>
      <c r="AB42" s="0" t="n">
        <v>3.3</v>
      </c>
      <c r="AC42" s="0" t="n">
        <v>10916.4510962666</v>
      </c>
      <c r="AD42" s="0" t="n">
        <v>76466.3042177485</v>
      </c>
      <c r="AE42" s="0" t="n">
        <v>79015.9929737197</v>
      </c>
      <c r="AF42" s="0" t="n">
        <v>0</v>
      </c>
      <c r="AG42" s="0" t="n">
        <v>0</v>
      </c>
      <c r="AH42" s="0" t="n">
        <v>0.6</v>
      </c>
      <c r="AI42" s="4" t="n">
        <v>0</v>
      </c>
      <c r="AJ42" s="5" t="n">
        <v>1</v>
      </c>
      <c r="AK42" s="5" t="n">
        <v>0</v>
      </c>
      <c r="AL42" s="6" t="n">
        <v>0</v>
      </c>
      <c r="AM42" s="0" t="n">
        <v>1</v>
      </c>
      <c r="AN42" s="0" t="n">
        <v>0</v>
      </c>
      <c r="AO42" s="6" t="n">
        <v>0</v>
      </c>
      <c r="AP42" s="0" t="n">
        <v>0</v>
      </c>
      <c r="AQ42" s="0" t="n">
        <v>0</v>
      </c>
      <c r="AR42" s="0" t="n">
        <v>1</v>
      </c>
      <c r="AS42" s="6" t="n">
        <v>0</v>
      </c>
    </row>
    <row r="43" customFormat="false" ht="15" hidden="false" customHeight="false" outlineLevel="0" collapsed="false">
      <c r="D43" s="3"/>
      <c r="F43" s="3"/>
      <c r="H43" s="3"/>
      <c r="J43" s="3"/>
      <c r="K43" s="3"/>
      <c r="L43" s="3"/>
      <c r="M43" s="3"/>
      <c r="N43" s="3"/>
      <c r="O43" s="3"/>
      <c r="P43" s="3"/>
      <c r="Q43" s="3" t="s">
        <v>77</v>
      </c>
      <c r="R43" s="54" t="n">
        <v>0.5371</v>
      </c>
      <c r="S43" s="3" t="n">
        <f aca="false">IF(AND(X43&lt;1,Y43&lt;1,Z43&lt;1,AA43&lt;3),1,0)</f>
        <v>0</v>
      </c>
      <c r="T43" s="27" t="n">
        <f aca="false">R43*P44*N44*L47*J49*H71*F81*D70*B180</f>
        <v>0</v>
      </c>
      <c r="V43" s="15"/>
      <c r="W43" s="3" t="n">
        <v>101</v>
      </c>
      <c r="X43" s="0" t="n">
        <v>0.48</v>
      </c>
      <c r="Y43" s="0" t="n">
        <v>3.7</v>
      </c>
      <c r="Z43" s="0" t="n">
        <v>0.89</v>
      </c>
      <c r="AA43" s="0" t="n">
        <v>2.75</v>
      </c>
      <c r="AB43" s="0" t="n">
        <v>3.3</v>
      </c>
      <c r="AC43" s="0" t="n">
        <v>10916.4510962666</v>
      </c>
      <c r="AD43" s="0" t="n">
        <v>76466.3042177485</v>
      </c>
      <c r="AE43" s="0" t="n">
        <v>79015.9929737197</v>
      </c>
      <c r="AF43" s="0" t="n">
        <v>0</v>
      </c>
      <c r="AG43" s="0" t="n">
        <v>0</v>
      </c>
      <c r="AH43" s="0" t="n">
        <v>0.6</v>
      </c>
      <c r="AI43" s="4" t="n">
        <v>0</v>
      </c>
      <c r="AJ43" s="5" t="n">
        <v>1</v>
      </c>
      <c r="AK43" s="5" t="n">
        <v>0</v>
      </c>
      <c r="AL43" s="6" t="n">
        <v>0</v>
      </c>
      <c r="AM43" s="0" t="n">
        <v>0</v>
      </c>
      <c r="AN43" s="0" t="n">
        <v>1</v>
      </c>
      <c r="AO43" s="6" t="n">
        <v>0</v>
      </c>
      <c r="AP43" s="0" t="n">
        <v>0</v>
      </c>
      <c r="AQ43" s="0" t="n">
        <v>1</v>
      </c>
      <c r="AR43" s="0" t="n">
        <v>0</v>
      </c>
      <c r="AS43" s="6" t="n">
        <v>0</v>
      </c>
    </row>
    <row r="44" customFormat="false" ht="15" hidden="false" customHeight="false" outlineLevel="0" collapsed="false">
      <c r="D44" s="3"/>
      <c r="F44" s="3"/>
      <c r="H44" s="3"/>
      <c r="J44" s="3"/>
      <c r="K44" s="3"/>
      <c r="L44" s="3"/>
      <c r="M44" s="3" t="s">
        <v>77</v>
      </c>
      <c r="N44" s="54" t="n">
        <v>0.446808511</v>
      </c>
      <c r="O44" s="3" t="s">
        <v>78</v>
      </c>
      <c r="P44" s="54" t="n">
        <v>0.191729323</v>
      </c>
      <c r="Q44" s="3" t="s">
        <v>75</v>
      </c>
      <c r="R44" s="54" t="n">
        <v>0.4629</v>
      </c>
      <c r="S44" s="3" t="n">
        <f aca="false">IF(AND(X44&lt;1,Y44&lt;1,Z44&lt;1,AA44&lt;3),1,0)</f>
        <v>0</v>
      </c>
      <c r="T44" s="27" t="n">
        <f aca="false">R44*P44*N44*L47*J49*H71*F81*D70*B180</f>
        <v>0</v>
      </c>
      <c r="V44" s="15"/>
      <c r="W44" s="3" t="n">
        <v>101</v>
      </c>
      <c r="X44" s="0" t="n">
        <v>0.48</v>
      </c>
      <c r="Y44" s="0" t="n">
        <v>3.7</v>
      </c>
      <c r="Z44" s="0" t="n">
        <v>0.89</v>
      </c>
      <c r="AA44" s="0" t="n">
        <v>2.75</v>
      </c>
      <c r="AB44" s="0" t="n">
        <v>3.3</v>
      </c>
      <c r="AC44" s="0" t="n">
        <v>10916.4510962666</v>
      </c>
      <c r="AD44" s="0" t="n">
        <v>76466.3042177485</v>
      </c>
      <c r="AE44" s="0" t="n">
        <v>79015.9929737197</v>
      </c>
      <c r="AF44" s="0" t="n">
        <v>0</v>
      </c>
      <c r="AG44" s="0" t="n">
        <v>0</v>
      </c>
      <c r="AH44" s="0" t="n">
        <v>0.6</v>
      </c>
      <c r="AI44" s="4" t="n">
        <v>0</v>
      </c>
      <c r="AJ44" s="5" t="n">
        <v>1</v>
      </c>
      <c r="AK44" s="5" t="n">
        <v>0</v>
      </c>
      <c r="AL44" s="6" t="n">
        <v>0</v>
      </c>
      <c r="AM44" s="0" t="n">
        <v>0</v>
      </c>
      <c r="AN44" s="0" t="n">
        <v>1</v>
      </c>
      <c r="AO44" s="6" t="n">
        <v>0</v>
      </c>
      <c r="AP44" s="0" t="n">
        <v>0</v>
      </c>
      <c r="AQ44" s="0" t="n">
        <v>0</v>
      </c>
      <c r="AR44" s="0" t="n">
        <v>1</v>
      </c>
      <c r="AS44" s="6" t="n">
        <v>0</v>
      </c>
    </row>
    <row r="45" customFormat="false" ht="15" hidden="false" customHeight="false" outlineLevel="0" collapsed="false">
      <c r="D45" s="3"/>
      <c r="F45" s="3"/>
      <c r="H45" s="3"/>
      <c r="J45" s="3"/>
      <c r="K45" s="3"/>
      <c r="L45" s="3"/>
      <c r="M45" s="3" t="s">
        <v>75</v>
      </c>
      <c r="N45" s="54" t="n">
        <v>0.021276596</v>
      </c>
      <c r="O45" s="3" t="s">
        <v>30</v>
      </c>
      <c r="P45" s="54" t="n">
        <v>1</v>
      </c>
      <c r="Q45" s="3" t="s">
        <v>75</v>
      </c>
      <c r="R45" s="54" t="n">
        <v>1</v>
      </c>
      <c r="S45" s="3" t="n">
        <f aca="false">IF(AND(X45&lt;1,Y45&lt;1,Z45&lt;1,AA45&lt;3),1,0)</f>
        <v>0</v>
      </c>
      <c r="T45" s="27" t="n">
        <f aca="false">R45*P45*N45*L47*J49*H71*F81*D70*B180</f>
        <v>0</v>
      </c>
      <c r="V45" s="15"/>
      <c r="W45" s="3" t="n">
        <v>101</v>
      </c>
      <c r="X45" s="0" t="n">
        <v>0.48</v>
      </c>
      <c r="Y45" s="0" t="n">
        <v>3.7</v>
      </c>
      <c r="Z45" s="0" t="n">
        <v>0.89</v>
      </c>
      <c r="AA45" s="0" t="n">
        <v>2.75</v>
      </c>
      <c r="AB45" s="0" t="n">
        <v>3.3</v>
      </c>
      <c r="AC45" s="0" t="n">
        <v>10916.4510962666</v>
      </c>
      <c r="AD45" s="0" t="n">
        <v>76466.3042177485</v>
      </c>
      <c r="AE45" s="0" t="n">
        <v>79015.9929737197</v>
      </c>
      <c r="AF45" s="0" t="n">
        <v>0</v>
      </c>
      <c r="AG45" s="0" t="n">
        <v>0</v>
      </c>
      <c r="AH45" s="0" t="n">
        <v>0.6</v>
      </c>
      <c r="AI45" s="4" t="n">
        <v>0</v>
      </c>
      <c r="AJ45" s="5" t="n">
        <v>0</v>
      </c>
      <c r="AK45" s="5" t="n">
        <v>1</v>
      </c>
      <c r="AL45" s="6" t="n">
        <v>0</v>
      </c>
      <c r="AM45" s="0" t="n">
        <v>0</v>
      </c>
      <c r="AN45" s="0" t="n">
        <v>0</v>
      </c>
      <c r="AO45" s="6" t="n">
        <v>1</v>
      </c>
      <c r="AP45" s="0" t="n">
        <v>0</v>
      </c>
      <c r="AQ45" s="0" t="n">
        <v>0</v>
      </c>
      <c r="AR45" s="0" t="n">
        <v>1</v>
      </c>
      <c r="AS45" s="6" t="n">
        <v>0</v>
      </c>
    </row>
    <row r="46" customFormat="false" ht="15" hidden="false" customHeight="false" outlineLevel="0" collapsed="false">
      <c r="D46" s="3"/>
      <c r="F46" s="3"/>
      <c r="H46" s="3"/>
      <c r="J46" s="3"/>
      <c r="K46" s="3"/>
      <c r="L46" s="3"/>
      <c r="M46" s="3"/>
      <c r="N46" s="3"/>
      <c r="O46" s="3" t="s">
        <v>74</v>
      </c>
      <c r="P46" s="54" t="n">
        <v>0.159106071</v>
      </c>
      <c r="Q46" s="3" t="s">
        <v>79</v>
      </c>
      <c r="R46" s="54" t="n">
        <v>1</v>
      </c>
      <c r="S46" s="3" t="n">
        <f aca="false">IF(AND(X46&lt;1,Y46&lt;1,Z46&lt;1,AA46&lt;3),1,0)</f>
        <v>0</v>
      </c>
      <c r="T46" s="27" t="n">
        <f aca="false">R46*P46*N47*L47*J49*H71*F81*D70*B180</f>
        <v>0</v>
      </c>
      <c r="V46" s="15"/>
      <c r="W46" s="3" t="n">
        <v>101</v>
      </c>
      <c r="X46" s="0" t="n">
        <v>0.48</v>
      </c>
      <c r="Y46" s="0" t="n">
        <v>3.7</v>
      </c>
      <c r="Z46" s="0" t="n">
        <v>0.89</v>
      </c>
      <c r="AA46" s="0" t="n">
        <v>2.75</v>
      </c>
      <c r="AB46" s="0" t="n">
        <v>3.3</v>
      </c>
      <c r="AC46" s="0" t="n">
        <v>10916.4510962666</v>
      </c>
      <c r="AD46" s="0" t="n">
        <v>76466.3042177485</v>
      </c>
      <c r="AE46" s="0" t="n">
        <v>79015.9929737197</v>
      </c>
      <c r="AF46" s="0" t="n">
        <v>0</v>
      </c>
      <c r="AG46" s="0" t="n">
        <v>0</v>
      </c>
      <c r="AH46" s="0" t="n">
        <v>0.6</v>
      </c>
      <c r="AI46" s="4" t="n">
        <v>0</v>
      </c>
      <c r="AJ46" s="5" t="n">
        <v>0</v>
      </c>
      <c r="AK46" s="5" t="n">
        <v>0</v>
      </c>
      <c r="AL46" s="6" t="n">
        <v>1</v>
      </c>
      <c r="AM46" s="0" t="n">
        <v>1</v>
      </c>
      <c r="AN46" s="0" t="n">
        <v>0</v>
      </c>
      <c r="AO46" s="6" t="n">
        <v>0</v>
      </c>
      <c r="AP46" s="0" t="n">
        <v>0</v>
      </c>
      <c r="AQ46" s="0" t="n">
        <v>0</v>
      </c>
      <c r="AR46" s="0" t="n">
        <v>0</v>
      </c>
      <c r="AS46" s="6" t="n">
        <v>1</v>
      </c>
    </row>
    <row r="47" customFormat="false" ht="15" hidden="false" customHeight="false" outlineLevel="0" collapsed="false">
      <c r="D47" s="3"/>
      <c r="F47" s="3"/>
      <c r="H47" s="3"/>
      <c r="J47" s="3"/>
      <c r="K47" s="55" t="s">
        <v>83</v>
      </c>
      <c r="L47" s="54" t="n">
        <f aca="false">1-L59</f>
        <v>0</v>
      </c>
      <c r="M47" s="3" t="s">
        <v>79</v>
      </c>
      <c r="N47" s="54" t="n">
        <v>0.085106383</v>
      </c>
      <c r="O47" s="3" t="s">
        <v>76</v>
      </c>
      <c r="P47" s="54" t="n">
        <v>0.840893929</v>
      </c>
      <c r="Q47" s="3" t="s">
        <v>79</v>
      </c>
      <c r="R47" s="54" t="n">
        <v>1</v>
      </c>
      <c r="S47" s="3" t="n">
        <f aca="false">IF(AND(X47&lt;1,Y47&lt;1,Z47&lt;1,AA47&lt;3),1,0)</f>
        <v>0</v>
      </c>
      <c r="T47" s="27" t="n">
        <f aca="false">R47*P47*N47*L47*J49*H71*F81*D70*B180</f>
        <v>0</v>
      </c>
      <c r="V47" s="15"/>
      <c r="W47" s="3" t="n">
        <v>101</v>
      </c>
      <c r="X47" s="0" t="n">
        <v>0.48</v>
      </c>
      <c r="Y47" s="0" t="n">
        <v>3.7</v>
      </c>
      <c r="Z47" s="0" t="n">
        <v>0.89</v>
      </c>
      <c r="AA47" s="0" t="n">
        <v>2.75</v>
      </c>
      <c r="AB47" s="0" t="n">
        <v>3.3</v>
      </c>
      <c r="AC47" s="0" t="n">
        <v>10916.4510962666</v>
      </c>
      <c r="AD47" s="0" t="n">
        <v>76466.3042177485</v>
      </c>
      <c r="AE47" s="0" t="n">
        <v>79015.9929737197</v>
      </c>
      <c r="AF47" s="0" t="n">
        <v>0</v>
      </c>
      <c r="AG47" s="0" t="n">
        <v>0</v>
      </c>
      <c r="AH47" s="0" t="n">
        <v>0.6</v>
      </c>
      <c r="AI47" s="4" t="n">
        <v>0</v>
      </c>
      <c r="AJ47" s="5" t="n">
        <v>0</v>
      </c>
      <c r="AK47" s="5" t="n">
        <v>0</v>
      </c>
      <c r="AL47" s="6" t="n">
        <v>1</v>
      </c>
      <c r="AM47" s="0" t="n">
        <v>0</v>
      </c>
      <c r="AN47" s="0" t="n">
        <v>1</v>
      </c>
      <c r="AO47" s="6" t="n">
        <v>0</v>
      </c>
      <c r="AP47" s="0" t="n">
        <v>0</v>
      </c>
      <c r="AQ47" s="0" t="n">
        <v>0</v>
      </c>
      <c r="AR47" s="0" t="n">
        <v>0</v>
      </c>
      <c r="AS47" s="6" t="n">
        <v>1</v>
      </c>
    </row>
    <row r="48" s="56" customFormat="true" ht="15" hidden="false" customHeight="false" outlineLevel="0" collapsed="false">
      <c r="A48" s="56" t="n">
        <v>-1</v>
      </c>
      <c r="B48" s="56" t="n">
        <v>-1</v>
      </c>
      <c r="C48" s="56" t="n">
        <v>-1</v>
      </c>
      <c r="D48" s="56" t="n">
        <v>-1</v>
      </c>
      <c r="E48" s="56" t="n">
        <v>-1</v>
      </c>
      <c r="F48" s="56" t="n">
        <v>-1</v>
      </c>
      <c r="G48" s="56" t="n">
        <v>-1</v>
      </c>
      <c r="H48" s="56" t="n">
        <v>-1</v>
      </c>
      <c r="I48" s="56" t="n">
        <v>-1</v>
      </c>
      <c r="J48" s="56" t="n">
        <v>-1</v>
      </c>
      <c r="K48" s="56" t="n">
        <v>-1</v>
      </c>
      <c r="L48" s="56" t="n">
        <v>-1</v>
      </c>
      <c r="M48" s="56" t="n">
        <v>-1</v>
      </c>
      <c r="N48" s="56" t="n">
        <v>-1</v>
      </c>
      <c r="O48" s="56" t="n">
        <v>-1</v>
      </c>
      <c r="P48" s="56" t="n">
        <v>-1</v>
      </c>
      <c r="Q48" s="56" t="n">
        <v>-1</v>
      </c>
      <c r="R48" s="56" t="n">
        <v>-1</v>
      </c>
      <c r="S48" s="56" t="n">
        <v>-1</v>
      </c>
      <c r="T48" s="56" t="n">
        <v>-1</v>
      </c>
      <c r="U48" s="56" t="n">
        <v>-1</v>
      </c>
      <c r="V48" s="56" t="n">
        <v>-1</v>
      </c>
      <c r="W48" s="56" t="n">
        <v>-1</v>
      </c>
      <c r="X48" s="56" t="n">
        <v>-1</v>
      </c>
      <c r="Y48" s="56" t="n">
        <v>-1</v>
      </c>
      <c r="Z48" s="56" t="n">
        <v>-1</v>
      </c>
      <c r="AA48" s="56" t="n">
        <v>-1</v>
      </c>
      <c r="AB48" s="56" t="n">
        <v>-1</v>
      </c>
      <c r="AC48" s="56" t="n">
        <v>-1</v>
      </c>
      <c r="AD48" s="56" t="n">
        <v>-1</v>
      </c>
      <c r="AE48" s="56" t="n">
        <v>-1</v>
      </c>
      <c r="AF48" s="56" t="n">
        <v>-1</v>
      </c>
      <c r="AG48" s="56" t="n">
        <v>-1</v>
      </c>
      <c r="AH48" s="56" t="n">
        <v>-1</v>
      </c>
      <c r="AI48" s="56" t="n">
        <v>-1</v>
      </c>
      <c r="AJ48" s="56" t="n">
        <v>-1</v>
      </c>
      <c r="AK48" s="56" t="n">
        <v>-1</v>
      </c>
      <c r="AL48" s="56" t="n">
        <v>-1</v>
      </c>
      <c r="AM48" s="56" t="n">
        <v>-1</v>
      </c>
      <c r="AN48" s="56" t="n">
        <v>-1</v>
      </c>
      <c r="AO48" s="56" t="n">
        <v>-1</v>
      </c>
      <c r="AP48" s="56" t="n">
        <v>-1</v>
      </c>
      <c r="AQ48" s="56" t="n">
        <v>-1</v>
      </c>
      <c r="AR48" s="56" t="n">
        <v>-1</v>
      </c>
      <c r="AS48" s="56" t="n">
        <v>-1</v>
      </c>
      <c r="AT48" s="56" t="n">
        <v>-1</v>
      </c>
      <c r="AU48" s="56" t="n">
        <v>-1</v>
      </c>
    </row>
    <row r="49" customFormat="false" ht="15" hidden="false" customHeight="false" outlineLevel="0" collapsed="false">
      <c r="D49" s="3"/>
      <c r="F49" s="3"/>
      <c r="H49" s="3"/>
      <c r="I49" s="0" t="s">
        <v>82</v>
      </c>
      <c r="J49" s="54" t="n">
        <v>0.2657</v>
      </c>
      <c r="K49" s="3"/>
      <c r="L49" s="3"/>
      <c r="M49" s="3"/>
      <c r="N49" s="3"/>
      <c r="O49" s="3"/>
      <c r="P49" s="3"/>
      <c r="Q49" s="3" t="s">
        <v>73</v>
      </c>
      <c r="R49" s="54" t="n">
        <v>0.7386</v>
      </c>
      <c r="S49" s="3" t="n">
        <f aca="false">IF(AND(X49&lt;1,Y49&lt;1,Z49&lt;1,AA49&lt;3),1,0)</f>
        <v>0</v>
      </c>
      <c r="T49" s="27" t="n">
        <f aca="false">R49*P50*N52*L59*J49*H71*F81*D70*B180</f>
        <v>0.00171359763712415</v>
      </c>
      <c r="V49" s="15"/>
      <c r="W49" s="3" t="n">
        <v>101</v>
      </c>
      <c r="X49" s="0" t="n">
        <v>0.48</v>
      </c>
      <c r="Y49" s="0" t="n">
        <v>3.7</v>
      </c>
      <c r="Z49" s="0" t="n">
        <v>7.9</v>
      </c>
      <c r="AA49" s="0" t="n">
        <v>2.75</v>
      </c>
      <c r="AB49" s="0" t="n">
        <v>3.3</v>
      </c>
      <c r="AC49" s="0" t="n">
        <v>10916.4510962666</v>
      </c>
      <c r="AD49" s="0" t="n">
        <v>76466.3042177485</v>
      </c>
      <c r="AE49" s="0" t="n">
        <v>67352.6477337376</v>
      </c>
      <c r="AF49" s="0" t="n">
        <v>0</v>
      </c>
      <c r="AG49" s="0" t="n">
        <v>0</v>
      </c>
      <c r="AH49" s="0" t="n">
        <v>0.6</v>
      </c>
      <c r="AI49" s="4" t="n">
        <v>1</v>
      </c>
      <c r="AJ49" s="5" t="n">
        <v>0</v>
      </c>
      <c r="AK49" s="5" t="n">
        <v>0</v>
      </c>
      <c r="AL49" s="6" t="n">
        <v>0</v>
      </c>
      <c r="AM49" s="0" t="n">
        <v>1</v>
      </c>
      <c r="AN49" s="0" t="n">
        <v>0</v>
      </c>
      <c r="AO49" s="6" t="n">
        <v>0</v>
      </c>
      <c r="AP49" s="0" t="n">
        <v>1</v>
      </c>
      <c r="AQ49" s="0" t="n">
        <v>0</v>
      </c>
      <c r="AR49" s="0" t="n">
        <v>0</v>
      </c>
      <c r="AS49" s="6" t="n">
        <v>0</v>
      </c>
    </row>
    <row r="50" customFormat="false" ht="15" hidden="false" customHeight="false" outlineLevel="0" collapsed="false">
      <c r="D50" s="3"/>
      <c r="F50" s="3"/>
      <c r="H50" s="3"/>
      <c r="J50" s="58"/>
      <c r="K50" s="3"/>
      <c r="L50" s="3"/>
      <c r="M50" s="3"/>
      <c r="N50" s="3"/>
      <c r="O50" s="3" t="s">
        <v>74</v>
      </c>
      <c r="P50" s="54" t="n">
        <v>0.629539952</v>
      </c>
      <c r="Q50" s="3" t="s">
        <v>75</v>
      </c>
      <c r="R50" s="54" t="n">
        <v>0.2614</v>
      </c>
      <c r="S50" s="3" t="n">
        <f aca="false">IF(AND(X50&lt;1,Y50&lt;1,Z50&lt;1,AA50&lt;3),1,0)</f>
        <v>0</v>
      </c>
      <c r="T50" s="27" t="n">
        <f aca="false">R50*P50*N52*L59*J49*H71*F81*D70*B180</f>
        <v>0.000606464151562759</v>
      </c>
      <c r="V50" s="15"/>
      <c r="W50" s="3" t="n">
        <v>101</v>
      </c>
      <c r="X50" s="0" t="n">
        <v>0.48</v>
      </c>
      <c r="Y50" s="0" t="n">
        <v>3.7</v>
      </c>
      <c r="Z50" s="0" t="n">
        <v>7.9</v>
      </c>
      <c r="AA50" s="0" t="n">
        <v>2.75</v>
      </c>
      <c r="AB50" s="0" t="n">
        <v>3.3</v>
      </c>
      <c r="AC50" s="0" t="n">
        <v>10916.4510962666</v>
      </c>
      <c r="AD50" s="0" t="n">
        <v>76466.3042177485</v>
      </c>
      <c r="AE50" s="0" t="n">
        <v>67352.6477337376</v>
      </c>
      <c r="AF50" s="0" t="n">
        <v>0</v>
      </c>
      <c r="AG50" s="0" t="n">
        <v>0</v>
      </c>
      <c r="AH50" s="0" t="n">
        <v>0.6</v>
      </c>
      <c r="AI50" s="4" t="n">
        <v>1</v>
      </c>
      <c r="AJ50" s="5" t="n">
        <v>0</v>
      </c>
      <c r="AK50" s="5" t="n">
        <v>0</v>
      </c>
      <c r="AL50" s="6" t="n">
        <v>0</v>
      </c>
      <c r="AM50" s="0" t="n">
        <v>1</v>
      </c>
      <c r="AN50" s="0" t="n">
        <v>0</v>
      </c>
      <c r="AO50" s="6" t="n">
        <v>0</v>
      </c>
      <c r="AP50" s="0" t="n">
        <v>0</v>
      </c>
      <c r="AQ50" s="0" t="n">
        <v>0</v>
      </c>
      <c r="AR50" s="0" t="n">
        <v>1</v>
      </c>
      <c r="AS50" s="6" t="n">
        <v>0</v>
      </c>
    </row>
    <row r="51" customFormat="false" ht="15" hidden="false" customHeight="false" outlineLevel="0" collapsed="false">
      <c r="D51" s="3"/>
      <c r="F51" s="3"/>
      <c r="H51" s="3"/>
      <c r="J51" s="58"/>
      <c r="K51" s="3"/>
      <c r="L51" s="3"/>
      <c r="M51" s="3"/>
      <c r="N51" s="3"/>
      <c r="O51" s="3"/>
      <c r="P51" s="3"/>
      <c r="Q51" s="3" t="s">
        <v>73</v>
      </c>
      <c r="R51" s="54" t="n">
        <v>0.7386</v>
      </c>
      <c r="S51" s="3" t="n">
        <f aca="false">IF(AND(X51&lt;1,Y51&lt;1,Z51&lt;1,AA51&lt;3),1,0)</f>
        <v>0</v>
      </c>
      <c r="T51" s="27" t="n">
        <f aca="false">R51*P52*N52*L59*J49*H71*F81*D70*B180</f>
        <v>0.00100838630000356</v>
      </c>
      <c r="V51" s="15"/>
      <c r="W51" s="3" t="n">
        <v>101</v>
      </c>
      <c r="X51" s="0" t="n">
        <v>0.48</v>
      </c>
      <c r="Y51" s="0" t="n">
        <v>3.7</v>
      </c>
      <c r="Z51" s="0" t="n">
        <v>7.9</v>
      </c>
      <c r="AA51" s="0" t="n">
        <v>2.75</v>
      </c>
      <c r="AB51" s="0" t="n">
        <v>3.3</v>
      </c>
      <c r="AC51" s="0" t="n">
        <v>10916.4510962666</v>
      </c>
      <c r="AD51" s="0" t="n">
        <v>76466.3042177485</v>
      </c>
      <c r="AE51" s="0" t="n">
        <v>67352.6477337376</v>
      </c>
      <c r="AF51" s="0" t="n">
        <v>0</v>
      </c>
      <c r="AG51" s="0" t="n">
        <v>0</v>
      </c>
      <c r="AH51" s="0" t="n">
        <v>0.6</v>
      </c>
      <c r="AI51" s="4" t="n">
        <v>1</v>
      </c>
      <c r="AJ51" s="5" t="n">
        <v>0</v>
      </c>
      <c r="AK51" s="5" t="n">
        <v>0</v>
      </c>
      <c r="AL51" s="6" t="n">
        <v>0</v>
      </c>
      <c r="AM51" s="0" t="n">
        <v>0</v>
      </c>
      <c r="AN51" s="0" t="n">
        <v>1</v>
      </c>
      <c r="AO51" s="6" t="n">
        <v>0</v>
      </c>
      <c r="AP51" s="0" t="n">
        <v>1</v>
      </c>
      <c r="AQ51" s="0" t="n">
        <v>0</v>
      </c>
      <c r="AR51" s="0" t="n">
        <v>0</v>
      </c>
      <c r="AS51" s="6" t="n">
        <v>0</v>
      </c>
    </row>
    <row r="52" customFormat="false" ht="15" hidden="false" customHeight="false" outlineLevel="0" collapsed="false">
      <c r="D52" s="3"/>
      <c r="F52" s="3"/>
      <c r="H52" s="3"/>
      <c r="J52" s="58"/>
      <c r="K52" s="3"/>
      <c r="L52" s="3"/>
      <c r="M52" s="3" t="s">
        <v>73</v>
      </c>
      <c r="N52" s="54" t="n">
        <v>0.446808511</v>
      </c>
      <c r="O52" s="3" t="s">
        <v>76</v>
      </c>
      <c r="P52" s="54" t="n">
        <v>0.370460048</v>
      </c>
      <c r="Q52" s="3" t="s">
        <v>75</v>
      </c>
      <c r="R52" s="54" t="n">
        <v>0.2614</v>
      </c>
      <c r="S52" s="3" t="n">
        <f aca="false">IF(AND(X52&lt;1,Y52&lt;1,Z52&lt;1,AA52&lt;3),1,0)</f>
        <v>0</v>
      </c>
      <c r="T52" s="27" t="n">
        <f aca="false">R52*P52*N52*L59*J49*H71*F81*D70*B180</f>
        <v>0.000356880826998282</v>
      </c>
      <c r="V52" s="15"/>
      <c r="W52" s="3" t="n">
        <v>101</v>
      </c>
      <c r="X52" s="0" t="n">
        <v>0.48</v>
      </c>
      <c r="Y52" s="0" t="n">
        <v>3.7</v>
      </c>
      <c r="Z52" s="0" t="n">
        <v>7.9</v>
      </c>
      <c r="AA52" s="0" t="n">
        <v>2.75</v>
      </c>
      <c r="AB52" s="0" t="n">
        <v>3.3</v>
      </c>
      <c r="AC52" s="0" t="n">
        <v>10916.4510962666</v>
      </c>
      <c r="AD52" s="0" t="n">
        <v>76466.3042177485</v>
      </c>
      <c r="AE52" s="0" t="n">
        <v>67352.6477337376</v>
      </c>
      <c r="AF52" s="0" t="n">
        <v>0</v>
      </c>
      <c r="AG52" s="0" t="n">
        <v>0</v>
      </c>
      <c r="AH52" s="0" t="n">
        <v>0.6</v>
      </c>
      <c r="AI52" s="4" t="n">
        <v>1</v>
      </c>
      <c r="AJ52" s="5" t="n">
        <v>0</v>
      </c>
      <c r="AK52" s="5" t="n">
        <v>0</v>
      </c>
      <c r="AL52" s="6" t="n">
        <v>0</v>
      </c>
      <c r="AM52" s="0" t="n">
        <v>0</v>
      </c>
      <c r="AN52" s="0" t="n">
        <v>1</v>
      </c>
      <c r="AO52" s="6" t="n">
        <v>0</v>
      </c>
      <c r="AP52" s="0" t="n">
        <v>0</v>
      </c>
      <c r="AQ52" s="0" t="n">
        <v>0</v>
      </c>
      <c r="AR52" s="0" t="n">
        <v>1</v>
      </c>
      <c r="AS52" s="6" t="n">
        <v>0</v>
      </c>
    </row>
    <row r="53" customFormat="false" ht="15" hidden="false" customHeight="false" outlineLevel="0" collapsed="false">
      <c r="D53" s="3"/>
      <c r="F53" s="3"/>
      <c r="H53" s="3"/>
      <c r="J53" s="58"/>
      <c r="K53" s="3"/>
      <c r="L53" s="3"/>
      <c r="M53" s="3"/>
      <c r="N53" s="3"/>
      <c r="O53" s="3"/>
      <c r="P53" s="3"/>
      <c r="Q53" s="3" t="s">
        <v>77</v>
      </c>
      <c r="R53" s="54" t="n">
        <v>0.5371</v>
      </c>
      <c r="S53" s="3" t="n">
        <f aca="false">IF(AND(X53&lt;1,Y53&lt;1,Z53&lt;1,AA53&lt;3),1,0)</f>
        <v>0</v>
      </c>
      <c r="T53" s="27" t="n">
        <f aca="false">R53*P54*N56*L59*J49*H71*F81*D70*B180</f>
        <v>0.00159988302516858</v>
      </c>
      <c r="V53" s="15"/>
      <c r="W53" s="3" t="n">
        <v>101</v>
      </c>
      <c r="X53" s="0" t="n">
        <v>0.48</v>
      </c>
      <c r="Y53" s="0" t="n">
        <v>3.7</v>
      </c>
      <c r="Z53" s="0" t="n">
        <v>7.9</v>
      </c>
      <c r="AA53" s="0" t="n">
        <v>2.75</v>
      </c>
      <c r="AB53" s="0" t="n">
        <v>3.3</v>
      </c>
      <c r="AC53" s="0" t="n">
        <v>10916.4510962666</v>
      </c>
      <c r="AD53" s="0" t="n">
        <v>76466.3042177485</v>
      </c>
      <c r="AE53" s="0" t="n">
        <v>67352.6477337376</v>
      </c>
      <c r="AF53" s="0" t="n">
        <v>0</v>
      </c>
      <c r="AG53" s="0" t="n">
        <v>0</v>
      </c>
      <c r="AH53" s="0" t="n">
        <v>0.6</v>
      </c>
      <c r="AI53" s="4" t="n">
        <v>0</v>
      </c>
      <c r="AJ53" s="5" t="n">
        <v>1</v>
      </c>
      <c r="AK53" s="5" t="n">
        <v>0</v>
      </c>
      <c r="AL53" s="6" t="n">
        <v>0</v>
      </c>
      <c r="AM53" s="0" t="n">
        <v>1</v>
      </c>
      <c r="AN53" s="0" t="n">
        <v>0</v>
      </c>
      <c r="AO53" s="6" t="n">
        <v>0</v>
      </c>
      <c r="AP53" s="0" t="n">
        <v>0</v>
      </c>
      <c r="AQ53" s="0" t="n">
        <v>1</v>
      </c>
      <c r="AR53" s="0" t="n">
        <v>0</v>
      </c>
      <c r="AS53" s="6" t="n">
        <v>0</v>
      </c>
    </row>
    <row r="54" customFormat="false" ht="15" hidden="false" customHeight="false" outlineLevel="0" collapsed="false">
      <c r="D54" s="3"/>
      <c r="F54" s="3"/>
      <c r="H54" s="3"/>
      <c r="J54" s="58"/>
      <c r="K54" s="3"/>
      <c r="L54" s="3"/>
      <c r="M54" s="3"/>
      <c r="N54" s="3"/>
      <c r="O54" s="3" t="s">
        <v>74</v>
      </c>
      <c r="P54" s="54" t="n">
        <v>0.808270677</v>
      </c>
      <c r="Q54" s="3" t="s">
        <v>75</v>
      </c>
      <c r="R54" s="54" t="n">
        <v>0.4629</v>
      </c>
      <c r="S54" s="3" t="n">
        <f aca="false">IF(AND(X54&lt;1,Y54&lt;1,Z54&lt;1,AA54&lt;3),1,0)</f>
        <v>0</v>
      </c>
      <c r="T54" s="27" t="n">
        <f aca="false">R54*P54*N56*L59*J49*H71*F81*D70*B180</f>
        <v>0.00137886027248285</v>
      </c>
      <c r="V54" s="15"/>
      <c r="W54" s="3" t="n">
        <v>101</v>
      </c>
      <c r="X54" s="0" t="n">
        <v>0.48</v>
      </c>
      <c r="Y54" s="0" t="n">
        <v>3.7</v>
      </c>
      <c r="Z54" s="0" t="n">
        <v>7.9</v>
      </c>
      <c r="AA54" s="0" t="n">
        <v>2.75</v>
      </c>
      <c r="AB54" s="0" t="n">
        <v>3.3</v>
      </c>
      <c r="AC54" s="0" t="n">
        <v>10916.4510962666</v>
      </c>
      <c r="AD54" s="0" t="n">
        <v>76466.3042177485</v>
      </c>
      <c r="AE54" s="0" t="n">
        <v>67352.6477337376</v>
      </c>
      <c r="AF54" s="0" t="n">
        <v>0</v>
      </c>
      <c r="AG54" s="0" t="n">
        <v>0</v>
      </c>
      <c r="AH54" s="0" t="n">
        <v>0.6</v>
      </c>
      <c r="AI54" s="4" t="n">
        <v>0</v>
      </c>
      <c r="AJ54" s="5" t="n">
        <v>1</v>
      </c>
      <c r="AK54" s="5" t="n">
        <v>0</v>
      </c>
      <c r="AL54" s="6" t="n">
        <v>0</v>
      </c>
      <c r="AM54" s="0" t="n">
        <v>1</v>
      </c>
      <c r="AN54" s="0" t="n">
        <v>0</v>
      </c>
      <c r="AO54" s="6" t="n">
        <v>0</v>
      </c>
      <c r="AP54" s="0" t="n">
        <v>0</v>
      </c>
      <c r="AQ54" s="0" t="n">
        <v>0</v>
      </c>
      <c r="AR54" s="0" t="n">
        <v>1</v>
      </c>
      <c r="AS54" s="6" t="n">
        <v>0</v>
      </c>
    </row>
    <row r="55" customFormat="false" ht="15" hidden="false" customHeight="false" outlineLevel="0" collapsed="false">
      <c r="D55" s="3"/>
      <c r="F55" s="3"/>
      <c r="H55" s="3"/>
      <c r="J55" s="58"/>
      <c r="K55" s="3"/>
      <c r="L55" s="3"/>
      <c r="M55" s="3"/>
      <c r="N55" s="3"/>
      <c r="O55" s="3"/>
      <c r="P55" s="3"/>
      <c r="Q55" s="3" t="s">
        <v>77</v>
      </c>
      <c r="R55" s="54" t="n">
        <v>0.5371</v>
      </c>
      <c r="S55" s="3" t="n">
        <f aca="false">IF(AND(X55&lt;1,Y55&lt;1,Z55&lt;1,AA55&lt;3),1,0)</f>
        <v>0</v>
      </c>
      <c r="T55" s="27" t="n">
        <f aca="false">R55*P56*N56*L59*J49*H71*F81*D70*B180</f>
        <v>0.00037950713544785</v>
      </c>
      <c r="V55" s="15"/>
      <c r="W55" s="3" t="n">
        <v>101</v>
      </c>
      <c r="X55" s="0" t="n">
        <v>0.48</v>
      </c>
      <c r="Y55" s="0" t="n">
        <v>3.7</v>
      </c>
      <c r="Z55" s="0" t="n">
        <v>7.9</v>
      </c>
      <c r="AA55" s="0" t="n">
        <v>2.75</v>
      </c>
      <c r="AB55" s="0" t="n">
        <v>3.3</v>
      </c>
      <c r="AC55" s="0" t="n">
        <v>10916.4510962666</v>
      </c>
      <c r="AD55" s="0" t="n">
        <v>76466.3042177485</v>
      </c>
      <c r="AE55" s="0" t="n">
        <v>67352.6477337376</v>
      </c>
      <c r="AF55" s="0" t="n">
        <v>0</v>
      </c>
      <c r="AG55" s="0" t="n">
        <v>0</v>
      </c>
      <c r="AH55" s="0" t="n">
        <v>0.6</v>
      </c>
      <c r="AI55" s="4" t="n">
        <v>0</v>
      </c>
      <c r="AJ55" s="5" t="n">
        <v>1</v>
      </c>
      <c r="AK55" s="5" t="n">
        <v>0</v>
      </c>
      <c r="AL55" s="6" t="n">
        <v>0</v>
      </c>
      <c r="AM55" s="0" t="n">
        <v>0</v>
      </c>
      <c r="AN55" s="0" t="n">
        <v>1</v>
      </c>
      <c r="AO55" s="6" t="n">
        <v>0</v>
      </c>
      <c r="AP55" s="0" t="n">
        <v>0</v>
      </c>
      <c r="AQ55" s="0" t="n">
        <v>1</v>
      </c>
      <c r="AR55" s="0" t="n">
        <v>0</v>
      </c>
      <c r="AS55" s="6" t="n">
        <v>0</v>
      </c>
    </row>
    <row r="56" customFormat="false" ht="15" hidden="false" customHeight="false" outlineLevel="0" collapsed="false">
      <c r="D56" s="3"/>
      <c r="F56" s="3"/>
      <c r="H56" s="3"/>
      <c r="J56" s="58"/>
      <c r="K56" s="3"/>
      <c r="L56" s="3"/>
      <c r="M56" s="3" t="s">
        <v>77</v>
      </c>
      <c r="N56" s="54" t="n">
        <v>0.446808511</v>
      </c>
      <c r="O56" s="3" t="s">
        <v>78</v>
      </c>
      <c r="P56" s="54" t="n">
        <v>0.191729323</v>
      </c>
      <c r="Q56" s="3" t="s">
        <v>75</v>
      </c>
      <c r="R56" s="54" t="n">
        <v>0.4629</v>
      </c>
      <c r="S56" s="3" t="n">
        <f aca="false">IF(AND(X56&lt;1,Y56&lt;1,Z56&lt;1,AA56&lt;3),1,0)</f>
        <v>0</v>
      </c>
      <c r="T56" s="27" t="n">
        <f aca="false">R56*P56*N56*L59*J49*H71*F81*D70*B180</f>
        <v>0.00032707848258948</v>
      </c>
      <c r="V56" s="15"/>
      <c r="W56" s="3" t="n">
        <v>101</v>
      </c>
      <c r="X56" s="0" t="n">
        <v>0.48</v>
      </c>
      <c r="Y56" s="0" t="n">
        <v>3.7</v>
      </c>
      <c r="Z56" s="0" t="n">
        <v>7.9</v>
      </c>
      <c r="AA56" s="0" t="n">
        <v>2.75</v>
      </c>
      <c r="AB56" s="0" t="n">
        <v>3.3</v>
      </c>
      <c r="AC56" s="0" t="n">
        <v>10916.4510962666</v>
      </c>
      <c r="AD56" s="0" t="n">
        <v>76466.3042177485</v>
      </c>
      <c r="AE56" s="0" t="n">
        <v>67352.6477337376</v>
      </c>
      <c r="AF56" s="0" t="n">
        <v>0</v>
      </c>
      <c r="AG56" s="0" t="n">
        <v>0</v>
      </c>
      <c r="AH56" s="0" t="n">
        <v>0.6</v>
      </c>
      <c r="AI56" s="4" t="n">
        <v>0</v>
      </c>
      <c r="AJ56" s="5" t="n">
        <v>1</v>
      </c>
      <c r="AK56" s="5" t="n">
        <v>0</v>
      </c>
      <c r="AL56" s="6" t="n">
        <v>0</v>
      </c>
      <c r="AM56" s="0" t="n">
        <v>0</v>
      </c>
      <c r="AN56" s="0" t="n">
        <v>1</v>
      </c>
      <c r="AO56" s="6" t="n">
        <v>0</v>
      </c>
      <c r="AP56" s="0" t="n">
        <v>0</v>
      </c>
      <c r="AQ56" s="0" t="n">
        <v>0</v>
      </c>
      <c r="AR56" s="0" t="n">
        <v>1</v>
      </c>
      <c r="AS56" s="6" t="n">
        <v>0</v>
      </c>
    </row>
    <row r="57" customFormat="false" ht="15" hidden="false" customHeight="false" outlineLevel="0" collapsed="false">
      <c r="D57" s="3"/>
      <c r="F57" s="3"/>
      <c r="H57" s="3"/>
      <c r="J57" s="58"/>
      <c r="K57" s="3"/>
      <c r="L57" s="3"/>
      <c r="M57" s="3" t="s">
        <v>75</v>
      </c>
      <c r="N57" s="54" t="n">
        <v>0.021276596</v>
      </c>
      <c r="O57" s="3" t="s">
        <v>30</v>
      </c>
      <c r="P57" s="54" t="n">
        <v>1</v>
      </c>
      <c r="Q57" s="3" t="s">
        <v>75</v>
      </c>
      <c r="R57" s="54" t="n">
        <v>1</v>
      </c>
      <c r="S57" s="3" t="n">
        <f aca="false">IF(AND(X57&lt;1,Y57&lt;1,Z57&lt;1,AA57&lt;3),1,0)</f>
        <v>0</v>
      </c>
      <c r="T57" s="27" t="n">
        <f aca="false">R57*P57*N57*L59*J49*H71*F81*D70*B180</f>
        <v>0.000175491855091874</v>
      </c>
      <c r="V57" s="15"/>
      <c r="W57" s="3" t="n">
        <v>101</v>
      </c>
      <c r="X57" s="0" t="n">
        <v>0.48</v>
      </c>
      <c r="Y57" s="0" t="n">
        <v>3.7</v>
      </c>
      <c r="Z57" s="0" t="n">
        <v>7.9</v>
      </c>
      <c r="AA57" s="0" t="n">
        <v>2.75</v>
      </c>
      <c r="AB57" s="0" t="n">
        <v>3.3</v>
      </c>
      <c r="AC57" s="0" t="n">
        <v>10916.4510962666</v>
      </c>
      <c r="AD57" s="0" t="n">
        <v>76466.3042177485</v>
      </c>
      <c r="AE57" s="0" t="n">
        <v>67352.6477337376</v>
      </c>
      <c r="AF57" s="0" t="n">
        <v>0</v>
      </c>
      <c r="AG57" s="0" t="n">
        <v>0</v>
      </c>
      <c r="AH57" s="0" t="n">
        <v>0.6</v>
      </c>
      <c r="AI57" s="4" t="n">
        <v>0</v>
      </c>
      <c r="AJ57" s="5" t="n">
        <v>0</v>
      </c>
      <c r="AK57" s="5" t="n">
        <v>1</v>
      </c>
      <c r="AL57" s="6" t="n">
        <v>0</v>
      </c>
      <c r="AM57" s="0" t="n">
        <v>0</v>
      </c>
      <c r="AN57" s="0" t="n">
        <v>0</v>
      </c>
      <c r="AO57" s="6" t="n">
        <v>1</v>
      </c>
      <c r="AP57" s="0" t="n">
        <v>0</v>
      </c>
      <c r="AQ57" s="0" t="n">
        <v>0</v>
      </c>
      <c r="AR57" s="0" t="n">
        <v>1</v>
      </c>
      <c r="AS57" s="6" t="n">
        <v>0</v>
      </c>
    </row>
    <row r="58" customFormat="false" ht="15" hidden="false" customHeight="false" outlineLevel="0" collapsed="false">
      <c r="D58" s="3"/>
      <c r="F58" s="3"/>
      <c r="H58" s="3"/>
      <c r="J58" s="3"/>
      <c r="K58" s="3"/>
      <c r="L58" s="3"/>
      <c r="M58" s="3"/>
      <c r="N58" s="3"/>
      <c r="O58" s="3" t="s">
        <v>74</v>
      </c>
      <c r="P58" s="54" t="n">
        <v>0.159106071</v>
      </c>
      <c r="Q58" s="3" t="s">
        <v>79</v>
      </c>
      <c r="R58" s="54" t="n">
        <v>1</v>
      </c>
      <c r="S58" s="3" t="n">
        <f aca="false">IF(AND(X58&lt;1,Y58&lt;1,Z58&lt;1,AA58&lt;3),1,0)</f>
        <v>0</v>
      </c>
      <c r="T58" s="27" t="n">
        <f aca="false">R58*P58*N59*L59*J49*H71*F81*D70*B180</f>
        <v>0.000111687276912352</v>
      </c>
      <c r="V58" s="15"/>
      <c r="W58" s="3" t="n">
        <v>101</v>
      </c>
      <c r="X58" s="0" t="n">
        <v>0.48</v>
      </c>
      <c r="Y58" s="0" t="n">
        <v>3.7</v>
      </c>
      <c r="Z58" s="0" t="n">
        <v>7.9</v>
      </c>
      <c r="AA58" s="0" t="n">
        <v>2.75</v>
      </c>
      <c r="AB58" s="0" t="n">
        <v>3.3</v>
      </c>
      <c r="AC58" s="0" t="n">
        <v>10916.4510962666</v>
      </c>
      <c r="AD58" s="0" t="n">
        <v>76466.3042177485</v>
      </c>
      <c r="AE58" s="0" t="n">
        <v>67352.6477337376</v>
      </c>
      <c r="AF58" s="0" t="n">
        <v>0</v>
      </c>
      <c r="AG58" s="0" t="n">
        <v>0</v>
      </c>
      <c r="AH58" s="0" t="n">
        <v>0.6</v>
      </c>
      <c r="AI58" s="4" t="n">
        <v>0</v>
      </c>
      <c r="AJ58" s="5" t="n">
        <v>0</v>
      </c>
      <c r="AK58" s="5" t="n">
        <v>0</v>
      </c>
      <c r="AL58" s="6" t="n">
        <v>1</v>
      </c>
      <c r="AM58" s="0" t="n">
        <v>1</v>
      </c>
      <c r="AN58" s="0" t="n">
        <v>0</v>
      </c>
      <c r="AO58" s="6" t="n">
        <v>0</v>
      </c>
      <c r="AP58" s="0" t="n">
        <v>0</v>
      </c>
      <c r="AQ58" s="0" t="n">
        <v>0</v>
      </c>
      <c r="AR58" s="0" t="n">
        <v>0</v>
      </c>
      <c r="AS58" s="6" t="n">
        <v>1</v>
      </c>
    </row>
    <row r="59" customFormat="false" ht="15" hidden="false" customHeight="false" outlineLevel="0" collapsed="false">
      <c r="D59" s="3"/>
      <c r="F59" s="3"/>
      <c r="H59" s="3"/>
      <c r="J59" s="3"/>
      <c r="K59" s="55" t="s">
        <v>85</v>
      </c>
      <c r="L59" s="54" t="n">
        <v>1</v>
      </c>
      <c r="M59" s="3" t="s">
        <v>79</v>
      </c>
      <c r="N59" s="54" t="n">
        <v>0.085106383</v>
      </c>
      <c r="O59" s="3" t="s">
        <v>76</v>
      </c>
      <c r="P59" s="54" t="n">
        <v>0.840893929</v>
      </c>
      <c r="Q59" s="3" t="s">
        <v>79</v>
      </c>
      <c r="R59" s="54" t="n">
        <v>1</v>
      </c>
      <c r="S59" s="3" t="n">
        <f aca="false">IF(AND(X59&lt;1,Y59&lt;1,Z59&lt;1,AA59&lt;3),1,0)</f>
        <v>0</v>
      </c>
      <c r="T59" s="27" t="n">
        <f aca="false">R59*P59*N59*L59*J49*H71*F81*D70*B180</f>
        <v>0.000590280135207025</v>
      </c>
      <c r="V59" s="15"/>
      <c r="W59" s="3" t="n">
        <v>101</v>
      </c>
      <c r="X59" s="0" t="n">
        <v>0.48</v>
      </c>
      <c r="Y59" s="0" t="n">
        <v>3.7</v>
      </c>
      <c r="Z59" s="0" t="n">
        <v>7.9</v>
      </c>
      <c r="AA59" s="0" t="n">
        <v>2.75</v>
      </c>
      <c r="AB59" s="0" t="n">
        <v>3.3</v>
      </c>
      <c r="AC59" s="0" t="n">
        <v>10916.4510962666</v>
      </c>
      <c r="AD59" s="0" t="n">
        <v>76466.3042177485</v>
      </c>
      <c r="AE59" s="0" t="n">
        <v>67352.6477337376</v>
      </c>
      <c r="AF59" s="0" t="n">
        <v>0</v>
      </c>
      <c r="AG59" s="0" t="n">
        <v>0</v>
      </c>
      <c r="AH59" s="0" t="n">
        <v>0.6</v>
      </c>
      <c r="AI59" s="4" t="n">
        <v>0</v>
      </c>
      <c r="AJ59" s="5" t="n">
        <v>0</v>
      </c>
      <c r="AK59" s="5" t="n">
        <v>0</v>
      </c>
      <c r="AL59" s="6" t="n">
        <v>1</v>
      </c>
      <c r="AM59" s="0" t="n">
        <v>0</v>
      </c>
      <c r="AN59" s="0" t="n">
        <v>1</v>
      </c>
      <c r="AO59" s="6" t="n">
        <v>0</v>
      </c>
      <c r="AP59" s="0" t="n">
        <v>0</v>
      </c>
      <c r="AQ59" s="0" t="n">
        <v>0</v>
      </c>
      <c r="AR59" s="0" t="n">
        <v>0</v>
      </c>
      <c r="AS59" s="6" t="n">
        <v>1</v>
      </c>
    </row>
    <row r="60" s="56" customFormat="true" ht="15" hidden="false" customHeight="false" outlineLevel="0" collapsed="false">
      <c r="A60" s="56" t="n">
        <v>-1</v>
      </c>
      <c r="B60" s="56" t="n">
        <v>-1</v>
      </c>
      <c r="C60" s="56" t="n">
        <v>-1</v>
      </c>
      <c r="D60" s="56" t="n">
        <v>-1</v>
      </c>
      <c r="E60" s="56" t="n">
        <v>-1</v>
      </c>
      <c r="F60" s="56" t="n">
        <v>-1</v>
      </c>
      <c r="G60" s="56" t="n">
        <v>-1</v>
      </c>
      <c r="H60" s="56" t="n">
        <v>-1</v>
      </c>
      <c r="I60" s="56" t="n">
        <v>-1</v>
      </c>
      <c r="J60" s="56" t="n">
        <v>-1</v>
      </c>
      <c r="K60" s="56" t="n">
        <v>-1</v>
      </c>
      <c r="L60" s="56" t="n">
        <v>-1</v>
      </c>
      <c r="M60" s="56" t="n">
        <v>-1</v>
      </c>
      <c r="N60" s="56" t="n">
        <v>-1</v>
      </c>
      <c r="O60" s="56" t="n">
        <v>-1</v>
      </c>
      <c r="P60" s="56" t="n">
        <v>-1</v>
      </c>
      <c r="Q60" s="56" t="n">
        <v>-1</v>
      </c>
      <c r="R60" s="56" t="n">
        <v>-1</v>
      </c>
      <c r="S60" s="56" t="n">
        <v>-1</v>
      </c>
      <c r="T60" s="56" t="n">
        <v>-1</v>
      </c>
      <c r="U60" s="56" t="n">
        <v>-1</v>
      </c>
      <c r="V60" s="56" t="n">
        <v>-1</v>
      </c>
      <c r="W60" s="56" t="n">
        <v>-1</v>
      </c>
      <c r="X60" s="56" t="n">
        <v>-1</v>
      </c>
      <c r="Y60" s="56" t="n">
        <v>-1</v>
      </c>
      <c r="Z60" s="56" t="n">
        <v>-1</v>
      </c>
      <c r="AA60" s="56" t="n">
        <v>-1</v>
      </c>
      <c r="AB60" s="56" t="n">
        <v>-1</v>
      </c>
      <c r="AC60" s="56" t="n">
        <v>-1</v>
      </c>
      <c r="AD60" s="56" t="n">
        <v>-1</v>
      </c>
      <c r="AE60" s="56" t="n">
        <v>-1</v>
      </c>
      <c r="AF60" s="56" t="n">
        <v>-1</v>
      </c>
      <c r="AG60" s="56" t="n">
        <v>-1</v>
      </c>
      <c r="AH60" s="56" t="n">
        <v>-1</v>
      </c>
      <c r="AI60" s="56" t="n">
        <v>-1</v>
      </c>
      <c r="AJ60" s="56" t="n">
        <v>-1</v>
      </c>
      <c r="AK60" s="56" t="n">
        <v>-1</v>
      </c>
      <c r="AL60" s="56" t="n">
        <v>-1</v>
      </c>
      <c r="AM60" s="56" t="n">
        <v>-1</v>
      </c>
      <c r="AN60" s="56" t="n">
        <v>-1</v>
      </c>
      <c r="AO60" s="56" t="n">
        <v>-1</v>
      </c>
      <c r="AP60" s="56" t="n">
        <v>-1</v>
      </c>
      <c r="AQ60" s="56" t="n">
        <v>-1</v>
      </c>
      <c r="AR60" s="56" t="n">
        <v>-1</v>
      </c>
      <c r="AS60" s="56" t="n">
        <v>-1</v>
      </c>
      <c r="AT60" s="56" t="n">
        <v>-1</v>
      </c>
      <c r="AU60" s="56" t="n">
        <v>-1</v>
      </c>
    </row>
    <row r="61" customFormat="false" ht="15" hidden="false" customHeight="false" outlineLevel="0" collapsed="false">
      <c r="D61" s="3"/>
      <c r="F61" s="3"/>
      <c r="H61" s="3"/>
      <c r="J61" s="3"/>
      <c r="K61" s="55"/>
      <c r="L61" s="58"/>
      <c r="M61" s="3"/>
      <c r="N61" s="3"/>
      <c r="O61" s="3"/>
      <c r="P61" s="3"/>
      <c r="Q61" s="3" t="s">
        <v>73</v>
      </c>
      <c r="R61" s="54" t="n">
        <v>0.7386</v>
      </c>
      <c r="S61" s="3" t="n">
        <f aca="false">IF(AND(X61&lt;1,Y61&lt;1,Z61&lt;1,AA61&lt;3),1,0)</f>
        <v>0</v>
      </c>
      <c r="T61" s="27" t="n">
        <f aca="false">R61*P62*N64*L71*J81*H71*F81*D70*B180</f>
        <v>0</v>
      </c>
      <c r="V61" s="15"/>
      <c r="W61" s="3" t="n">
        <v>101</v>
      </c>
      <c r="X61" s="0" t="n">
        <v>14.1</v>
      </c>
      <c r="Y61" s="0" t="n">
        <v>3.7</v>
      </c>
      <c r="Z61" s="0" t="n">
        <v>0.89</v>
      </c>
      <c r="AA61" s="0" t="n">
        <v>2.75</v>
      </c>
      <c r="AB61" s="0" t="n">
        <v>3.3</v>
      </c>
      <c r="AC61" s="0" t="n">
        <v>7211.53387715278</v>
      </c>
      <c r="AD61" s="0" t="n">
        <v>76466.3042177485</v>
      </c>
      <c r="AE61" s="0" t="n">
        <v>79015.9929737197</v>
      </c>
      <c r="AF61" s="0" t="n">
        <v>0</v>
      </c>
      <c r="AG61" s="0" t="n">
        <v>0</v>
      </c>
      <c r="AH61" s="0" t="n">
        <v>0.6</v>
      </c>
      <c r="AI61" s="4" t="n">
        <v>1</v>
      </c>
      <c r="AJ61" s="5" t="n">
        <v>0</v>
      </c>
      <c r="AK61" s="5" t="n">
        <v>0</v>
      </c>
      <c r="AL61" s="6" t="n">
        <v>0</v>
      </c>
      <c r="AM61" s="0" t="n">
        <v>1</v>
      </c>
      <c r="AN61" s="0" t="n">
        <v>0</v>
      </c>
      <c r="AO61" s="6" t="n">
        <v>0</v>
      </c>
      <c r="AP61" s="0" t="n">
        <v>1</v>
      </c>
      <c r="AQ61" s="0" t="n">
        <v>0</v>
      </c>
      <c r="AR61" s="0" t="n">
        <v>0</v>
      </c>
      <c r="AS61" s="6" t="n">
        <v>0</v>
      </c>
    </row>
    <row r="62" customFormat="false" ht="15" hidden="false" customHeight="false" outlineLevel="0" collapsed="false">
      <c r="D62" s="3"/>
      <c r="F62" s="3"/>
      <c r="H62" s="3"/>
      <c r="J62" s="3"/>
      <c r="K62" s="55"/>
      <c r="L62" s="58"/>
      <c r="M62" s="3"/>
      <c r="N62" s="3"/>
      <c r="O62" s="3" t="s">
        <v>74</v>
      </c>
      <c r="P62" s="54" t="n">
        <v>0.629539952</v>
      </c>
      <c r="Q62" s="3" t="s">
        <v>75</v>
      </c>
      <c r="R62" s="54" t="n">
        <v>0.2614</v>
      </c>
      <c r="S62" s="3" t="n">
        <f aca="false">IF(AND(X62&lt;1,Y62&lt;1,Z62&lt;1,AA62&lt;3),1,0)</f>
        <v>0</v>
      </c>
      <c r="T62" s="27" t="n">
        <f aca="false">R62*P62*N64*L71*J81*H71*F81*D70*B180</f>
        <v>0</v>
      </c>
      <c r="V62" s="15"/>
      <c r="W62" s="3" t="n">
        <v>101</v>
      </c>
      <c r="X62" s="0" t="n">
        <v>14.1</v>
      </c>
      <c r="Y62" s="0" t="n">
        <v>3.7</v>
      </c>
      <c r="Z62" s="0" t="n">
        <v>0.89</v>
      </c>
      <c r="AA62" s="0" t="n">
        <v>2.75</v>
      </c>
      <c r="AB62" s="0" t="n">
        <v>3.3</v>
      </c>
      <c r="AC62" s="0" t="n">
        <v>7211.53387715278</v>
      </c>
      <c r="AD62" s="0" t="n">
        <v>76466.3042177485</v>
      </c>
      <c r="AE62" s="0" t="n">
        <v>79015.9929737197</v>
      </c>
      <c r="AF62" s="0" t="n">
        <v>0</v>
      </c>
      <c r="AG62" s="0" t="n">
        <v>0</v>
      </c>
      <c r="AH62" s="0" t="n">
        <v>0.6</v>
      </c>
      <c r="AI62" s="4" t="n">
        <v>1</v>
      </c>
      <c r="AJ62" s="5" t="n">
        <v>0</v>
      </c>
      <c r="AK62" s="5" t="n">
        <v>0</v>
      </c>
      <c r="AL62" s="6" t="n">
        <v>0</v>
      </c>
      <c r="AM62" s="0" t="n">
        <v>1</v>
      </c>
      <c r="AN62" s="0" t="n">
        <v>0</v>
      </c>
      <c r="AO62" s="6" t="n">
        <v>0</v>
      </c>
      <c r="AP62" s="0" t="n">
        <v>0</v>
      </c>
      <c r="AQ62" s="0" t="n">
        <v>0</v>
      </c>
      <c r="AR62" s="0" t="n">
        <v>1</v>
      </c>
      <c r="AS62" s="6" t="n">
        <v>0</v>
      </c>
    </row>
    <row r="63" customFormat="false" ht="15" hidden="false" customHeight="false" outlineLevel="0" collapsed="false">
      <c r="D63" s="3"/>
      <c r="F63" s="3"/>
      <c r="H63" s="3"/>
      <c r="J63" s="3"/>
      <c r="K63" s="55"/>
      <c r="L63" s="58"/>
      <c r="M63" s="3"/>
      <c r="N63" s="3"/>
      <c r="O63" s="3"/>
      <c r="P63" s="3"/>
      <c r="Q63" s="3" t="s">
        <v>73</v>
      </c>
      <c r="R63" s="54" t="n">
        <v>0.7386</v>
      </c>
      <c r="S63" s="3" t="n">
        <f aca="false">IF(AND(X63&lt;1,Y63&lt;1,Z63&lt;1,AA63&lt;3),1,0)</f>
        <v>0</v>
      </c>
      <c r="T63" s="27" t="n">
        <f aca="false">R63*P64*N64*L71*J81*H71*F81*D70*B180</f>
        <v>0</v>
      </c>
      <c r="V63" s="15"/>
      <c r="W63" s="3" t="n">
        <v>101</v>
      </c>
      <c r="X63" s="0" t="n">
        <v>14.1</v>
      </c>
      <c r="Y63" s="0" t="n">
        <v>3.7</v>
      </c>
      <c r="Z63" s="0" t="n">
        <v>0.89</v>
      </c>
      <c r="AA63" s="0" t="n">
        <v>2.75</v>
      </c>
      <c r="AB63" s="0" t="n">
        <v>3.3</v>
      </c>
      <c r="AC63" s="0" t="n">
        <v>7211.53387715278</v>
      </c>
      <c r="AD63" s="0" t="n">
        <v>76466.3042177485</v>
      </c>
      <c r="AE63" s="0" t="n">
        <v>79015.9929737197</v>
      </c>
      <c r="AF63" s="0" t="n">
        <v>0</v>
      </c>
      <c r="AG63" s="0" t="n">
        <v>0</v>
      </c>
      <c r="AH63" s="0" t="n">
        <v>0.6</v>
      </c>
      <c r="AI63" s="4" t="n">
        <v>1</v>
      </c>
      <c r="AJ63" s="5" t="n">
        <v>0</v>
      </c>
      <c r="AK63" s="5" t="n">
        <v>0</v>
      </c>
      <c r="AL63" s="6" t="n">
        <v>0</v>
      </c>
      <c r="AM63" s="0" t="n">
        <v>0</v>
      </c>
      <c r="AN63" s="0" t="n">
        <v>1</v>
      </c>
      <c r="AO63" s="6" t="n">
        <v>0</v>
      </c>
      <c r="AP63" s="0" t="n">
        <v>1</v>
      </c>
      <c r="AQ63" s="0" t="n">
        <v>0</v>
      </c>
      <c r="AR63" s="0" t="n">
        <v>0</v>
      </c>
      <c r="AS63" s="6" t="n">
        <v>0</v>
      </c>
    </row>
    <row r="64" customFormat="false" ht="15" hidden="false" customHeight="false" outlineLevel="0" collapsed="false">
      <c r="D64" s="3"/>
      <c r="F64" s="3"/>
      <c r="H64" s="3"/>
      <c r="J64" s="3"/>
      <c r="K64" s="55"/>
      <c r="L64" s="58"/>
      <c r="M64" s="3" t="s">
        <v>73</v>
      </c>
      <c r="N64" s="54" t="n">
        <v>0.446808511</v>
      </c>
      <c r="O64" s="3" t="s">
        <v>76</v>
      </c>
      <c r="P64" s="54" t="n">
        <v>0.370460048</v>
      </c>
      <c r="Q64" s="3" t="s">
        <v>75</v>
      </c>
      <c r="R64" s="54" t="n">
        <v>0.2614</v>
      </c>
      <c r="S64" s="3" t="n">
        <f aca="false">IF(AND(X64&lt;1,Y64&lt;1,Z64&lt;1,AA64&lt;3),1,0)</f>
        <v>0</v>
      </c>
      <c r="T64" s="27" t="n">
        <f aca="false">R64*P64*N64*L71*J81*H71*F81*D70*B180</f>
        <v>0</v>
      </c>
      <c r="V64" s="15"/>
      <c r="W64" s="3" t="n">
        <v>101</v>
      </c>
      <c r="X64" s="0" t="n">
        <v>14.1</v>
      </c>
      <c r="Y64" s="0" t="n">
        <v>3.7</v>
      </c>
      <c r="Z64" s="0" t="n">
        <v>0.89</v>
      </c>
      <c r="AA64" s="0" t="n">
        <v>2.75</v>
      </c>
      <c r="AB64" s="0" t="n">
        <v>3.3</v>
      </c>
      <c r="AC64" s="0" t="n">
        <v>7211.53387715278</v>
      </c>
      <c r="AD64" s="0" t="n">
        <v>76466.3042177485</v>
      </c>
      <c r="AE64" s="0" t="n">
        <v>79015.9929737197</v>
      </c>
      <c r="AF64" s="0" t="n">
        <v>0</v>
      </c>
      <c r="AG64" s="0" t="n">
        <v>0</v>
      </c>
      <c r="AH64" s="0" t="n">
        <v>0.6</v>
      </c>
      <c r="AI64" s="4" t="n">
        <v>1</v>
      </c>
      <c r="AJ64" s="5" t="n">
        <v>0</v>
      </c>
      <c r="AK64" s="5" t="n">
        <v>0</v>
      </c>
      <c r="AL64" s="6" t="n">
        <v>0</v>
      </c>
      <c r="AM64" s="0" t="n">
        <v>0</v>
      </c>
      <c r="AN64" s="0" t="n">
        <v>1</v>
      </c>
      <c r="AO64" s="6" t="n">
        <v>0</v>
      </c>
      <c r="AP64" s="0" t="n">
        <v>0</v>
      </c>
      <c r="AQ64" s="0" t="n">
        <v>0</v>
      </c>
      <c r="AR64" s="0" t="n">
        <v>1</v>
      </c>
      <c r="AS64" s="6" t="n">
        <v>0</v>
      </c>
    </row>
    <row r="65" customFormat="false" ht="15" hidden="false" customHeight="false" outlineLevel="0" collapsed="false">
      <c r="D65" s="3"/>
      <c r="F65" s="3"/>
      <c r="H65" s="3"/>
      <c r="J65" s="3"/>
      <c r="K65" s="55"/>
      <c r="L65" s="58"/>
      <c r="M65" s="3"/>
      <c r="N65" s="3"/>
      <c r="O65" s="3"/>
      <c r="P65" s="3"/>
      <c r="Q65" s="3" t="s">
        <v>77</v>
      </c>
      <c r="R65" s="54" t="n">
        <v>0.5371</v>
      </c>
      <c r="S65" s="3" t="n">
        <f aca="false">IF(AND(X65&lt;1,Y65&lt;1,Z65&lt;1,AA65&lt;3),1,0)</f>
        <v>0</v>
      </c>
      <c r="T65" s="27" t="n">
        <f aca="false">R65*P66*N68*L71*J81*H71*F81*D70*B180</f>
        <v>0</v>
      </c>
      <c r="V65" s="15"/>
      <c r="W65" s="3" t="n">
        <v>101</v>
      </c>
      <c r="X65" s="0" t="n">
        <v>14.1</v>
      </c>
      <c r="Y65" s="0" t="n">
        <v>3.7</v>
      </c>
      <c r="Z65" s="0" t="n">
        <v>0.89</v>
      </c>
      <c r="AA65" s="0" t="n">
        <v>2.75</v>
      </c>
      <c r="AB65" s="0" t="n">
        <v>3.3</v>
      </c>
      <c r="AC65" s="0" t="n">
        <v>7211.53387715278</v>
      </c>
      <c r="AD65" s="0" t="n">
        <v>76466.3042177485</v>
      </c>
      <c r="AE65" s="0" t="n">
        <v>79015.9929737197</v>
      </c>
      <c r="AF65" s="0" t="n">
        <v>0</v>
      </c>
      <c r="AG65" s="0" t="n">
        <v>0</v>
      </c>
      <c r="AH65" s="0" t="n">
        <v>0.6</v>
      </c>
      <c r="AI65" s="4" t="n">
        <v>0</v>
      </c>
      <c r="AJ65" s="5" t="n">
        <v>1</v>
      </c>
      <c r="AK65" s="5" t="n">
        <v>0</v>
      </c>
      <c r="AL65" s="6" t="n">
        <v>0</v>
      </c>
      <c r="AM65" s="0" t="n">
        <v>1</v>
      </c>
      <c r="AN65" s="0" t="n">
        <v>0</v>
      </c>
      <c r="AO65" s="6" t="n">
        <v>0</v>
      </c>
      <c r="AP65" s="0" t="n">
        <v>0</v>
      </c>
      <c r="AQ65" s="0" t="n">
        <v>1</v>
      </c>
      <c r="AR65" s="0" t="n">
        <v>0</v>
      </c>
      <c r="AS65" s="6" t="n">
        <v>0</v>
      </c>
    </row>
    <row r="66" customFormat="false" ht="15" hidden="false" customHeight="false" outlineLevel="0" collapsed="false">
      <c r="D66" s="3"/>
      <c r="F66" s="3"/>
      <c r="H66" s="3"/>
      <c r="J66" s="3"/>
      <c r="K66" s="55"/>
      <c r="L66" s="58"/>
      <c r="M66" s="3"/>
      <c r="N66" s="3"/>
      <c r="O66" s="3" t="s">
        <v>74</v>
      </c>
      <c r="P66" s="54" t="n">
        <v>0.808270677</v>
      </c>
      <c r="Q66" s="3" t="s">
        <v>75</v>
      </c>
      <c r="R66" s="54" t="n">
        <v>0.4629</v>
      </c>
      <c r="S66" s="3" t="n">
        <f aca="false">IF(AND(X66&lt;1,Y66&lt;1,Z66&lt;1,AA66&lt;3),1,0)</f>
        <v>0</v>
      </c>
      <c r="T66" s="27" t="n">
        <f aca="false">R66*P66*N68*L71*J81*H71*F81*D70*B180</f>
        <v>0</v>
      </c>
      <c r="V66" s="15"/>
      <c r="W66" s="3" t="n">
        <v>101</v>
      </c>
      <c r="X66" s="0" t="n">
        <v>14.1</v>
      </c>
      <c r="Y66" s="0" t="n">
        <v>3.7</v>
      </c>
      <c r="Z66" s="0" t="n">
        <v>0.89</v>
      </c>
      <c r="AA66" s="0" t="n">
        <v>2.75</v>
      </c>
      <c r="AB66" s="0" t="n">
        <v>3.3</v>
      </c>
      <c r="AC66" s="0" t="n">
        <v>7211.53387715278</v>
      </c>
      <c r="AD66" s="0" t="n">
        <v>76466.3042177485</v>
      </c>
      <c r="AE66" s="0" t="n">
        <v>79015.9929737197</v>
      </c>
      <c r="AF66" s="0" t="n">
        <v>0</v>
      </c>
      <c r="AG66" s="0" t="n">
        <v>0</v>
      </c>
      <c r="AH66" s="0" t="n">
        <v>0.6</v>
      </c>
      <c r="AI66" s="4" t="n">
        <v>0</v>
      </c>
      <c r="AJ66" s="5" t="n">
        <v>1</v>
      </c>
      <c r="AK66" s="5" t="n">
        <v>0</v>
      </c>
      <c r="AL66" s="6" t="n">
        <v>0</v>
      </c>
      <c r="AM66" s="0" t="n">
        <v>1</v>
      </c>
      <c r="AN66" s="0" t="n">
        <v>0</v>
      </c>
      <c r="AO66" s="6" t="n">
        <v>0</v>
      </c>
      <c r="AP66" s="0" t="n">
        <v>0</v>
      </c>
      <c r="AQ66" s="0" t="n">
        <v>0</v>
      </c>
      <c r="AR66" s="0" t="n">
        <v>1</v>
      </c>
      <c r="AS66" s="6" t="n">
        <v>0</v>
      </c>
    </row>
    <row r="67" customFormat="false" ht="15" hidden="false" customHeight="false" outlineLevel="0" collapsed="false">
      <c r="D67" s="3"/>
      <c r="F67" s="3"/>
      <c r="H67" s="3"/>
      <c r="J67" s="3"/>
      <c r="K67" s="55"/>
      <c r="L67" s="58"/>
      <c r="M67" s="3"/>
      <c r="N67" s="3"/>
      <c r="O67" s="3"/>
      <c r="P67" s="3"/>
      <c r="Q67" s="3" t="s">
        <v>77</v>
      </c>
      <c r="R67" s="54" t="n">
        <v>0.5371</v>
      </c>
      <c r="S67" s="3" t="n">
        <f aca="false">IF(AND(X67&lt;1,Y67&lt;1,Z67&lt;1,AA67&lt;3),1,0)</f>
        <v>0</v>
      </c>
      <c r="T67" s="27" t="n">
        <f aca="false">R67*P68*N68*L71*J81*H71*F81*D70*B180</f>
        <v>0</v>
      </c>
      <c r="V67" s="15"/>
      <c r="W67" s="3" t="n">
        <v>101</v>
      </c>
      <c r="X67" s="0" t="n">
        <v>14.1</v>
      </c>
      <c r="Y67" s="0" t="n">
        <v>3.7</v>
      </c>
      <c r="Z67" s="0" t="n">
        <v>0.89</v>
      </c>
      <c r="AA67" s="0" t="n">
        <v>2.75</v>
      </c>
      <c r="AB67" s="0" t="n">
        <v>3.3</v>
      </c>
      <c r="AC67" s="0" t="n">
        <v>7211.53387715278</v>
      </c>
      <c r="AD67" s="0" t="n">
        <v>76466.3042177485</v>
      </c>
      <c r="AE67" s="0" t="n">
        <v>79015.9929737197</v>
      </c>
      <c r="AF67" s="0" t="n">
        <v>0</v>
      </c>
      <c r="AG67" s="0" t="n">
        <v>0</v>
      </c>
      <c r="AH67" s="0" t="n">
        <v>0.6</v>
      </c>
      <c r="AI67" s="4" t="n">
        <v>0</v>
      </c>
      <c r="AJ67" s="5" t="n">
        <v>1</v>
      </c>
      <c r="AK67" s="5" t="n">
        <v>0</v>
      </c>
      <c r="AL67" s="6" t="n">
        <v>0</v>
      </c>
      <c r="AM67" s="0" t="n">
        <v>0</v>
      </c>
      <c r="AN67" s="0" t="n">
        <v>1</v>
      </c>
      <c r="AO67" s="6" t="n">
        <v>0</v>
      </c>
      <c r="AP67" s="0" t="n">
        <v>0</v>
      </c>
      <c r="AQ67" s="0" t="n">
        <v>1</v>
      </c>
      <c r="AR67" s="0" t="n">
        <v>0</v>
      </c>
      <c r="AS67" s="6" t="n">
        <v>0</v>
      </c>
    </row>
    <row r="68" customFormat="false" ht="15" hidden="false" customHeight="false" outlineLevel="0" collapsed="false">
      <c r="D68" s="3"/>
      <c r="F68" s="3"/>
      <c r="H68" s="3"/>
      <c r="J68" s="3"/>
      <c r="K68" s="55"/>
      <c r="L68" s="58"/>
      <c r="M68" s="3" t="s">
        <v>77</v>
      </c>
      <c r="N68" s="54" t="n">
        <v>0.446808511</v>
      </c>
      <c r="O68" s="3" t="s">
        <v>78</v>
      </c>
      <c r="P68" s="54" t="n">
        <v>0.191729323</v>
      </c>
      <c r="Q68" s="3" t="s">
        <v>75</v>
      </c>
      <c r="R68" s="54" t="n">
        <v>0.4629</v>
      </c>
      <c r="S68" s="3" t="n">
        <f aca="false">IF(AND(X68&lt;1,Y68&lt;1,Z68&lt;1,AA68&lt;3),1,0)</f>
        <v>0</v>
      </c>
      <c r="T68" s="27" t="n">
        <f aca="false">R68*P68*N68*L71*J81*H71*F81*D70*B180</f>
        <v>0</v>
      </c>
      <c r="V68" s="15"/>
      <c r="W68" s="3" t="n">
        <v>101</v>
      </c>
      <c r="X68" s="0" t="n">
        <v>14.1</v>
      </c>
      <c r="Y68" s="0" t="n">
        <v>3.7</v>
      </c>
      <c r="Z68" s="0" t="n">
        <v>0.89</v>
      </c>
      <c r="AA68" s="0" t="n">
        <v>2.75</v>
      </c>
      <c r="AB68" s="0" t="n">
        <v>3.3</v>
      </c>
      <c r="AC68" s="0" t="n">
        <v>7211.53387715278</v>
      </c>
      <c r="AD68" s="0" t="n">
        <v>76466.3042177485</v>
      </c>
      <c r="AE68" s="0" t="n">
        <v>79015.9929737197</v>
      </c>
      <c r="AF68" s="0" t="n">
        <v>0</v>
      </c>
      <c r="AG68" s="0" t="n">
        <v>0</v>
      </c>
      <c r="AH68" s="0" t="n">
        <v>0.6</v>
      </c>
      <c r="AI68" s="4" t="n">
        <v>0</v>
      </c>
      <c r="AJ68" s="5" t="n">
        <v>1</v>
      </c>
      <c r="AK68" s="5" t="n">
        <v>0</v>
      </c>
      <c r="AL68" s="6" t="n">
        <v>0</v>
      </c>
      <c r="AM68" s="0" t="n">
        <v>0</v>
      </c>
      <c r="AN68" s="0" t="n">
        <v>1</v>
      </c>
      <c r="AO68" s="6" t="n">
        <v>0</v>
      </c>
      <c r="AP68" s="0" t="n">
        <v>0</v>
      </c>
      <c r="AQ68" s="0" t="n">
        <v>0</v>
      </c>
      <c r="AR68" s="0" t="n">
        <v>1</v>
      </c>
      <c r="AS68" s="6" t="n">
        <v>0</v>
      </c>
    </row>
    <row r="69" customFormat="false" ht="15" hidden="false" customHeight="false" outlineLevel="0" collapsed="false">
      <c r="D69" s="3"/>
      <c r="F69" s="3"/>
      <c r="H69" s="3"/>
      <c r="J69" s="3"/>
      <c r="K69" s="55"/>
      <c r="L69" s="58"/>
      <c r="M69" s="3" t="s">
        <v>75</v>
      </c>
      <c r="N69" s="54" t="n">
        <v>0.021276596</v>
      </c>
      <c r="O69" s="3" t="s">
        <v>30</v>
      </c>
      <c r="P69" s="54" t="n">
        <v>1</v>
      </c>
      <c r="Q69" s="3" t="s">
        <v>75</v>
      </c>
      <c r="R69" s="54" t="n">
        <v>1</v>
      </c>
      <c r="S69" s="3" t="n">
        <f aca="false">IF(AND(X69&lt;1,Y69&lt;1,Z69&lt;1,AA69&lt;3),1,0)</f>
        <v>0</v>
      </c>
      <c r="T69" s="27" t="n">
        <f aca="false">R69*P69*N69*L71*J81*H71*F81*D70*B180</f>
        <v>0</v>
      </c>
      <c r="V69" s="15"/>
      <c r="W69" s="3" t="n">
        <v>101</v>
      </c>
      <c r="X69" s="0" t="n">
        <v>14.1</v>
      </c>
      <c r="Y69" s="0" t="n">
        <v>3.7</v>
      </c>
      <c r="Z69" s="0" t="n">
        <v>0.89</v>
      </c>
      <c r="AA69" s="0" t="n">
        <v>2.75</v>
      </c>
      <c r="AB69" s="0" t="n">
        <v>3.3</v>
      </c>
      <c r="AC69" s="0" t="n">
        <v>7211.53387715278</v>
      </c>
      <c r="AD69" s="0" t="n">
        <v>76466.3042177485</v>
      </c>
      <c r="AE69" s="0" t="n">
        <v>79015.9929737197</v>
      </c>
      <c r="AF69" s="0" t="n">
        <v>0</v>
      </c>
      <c r="AG69" s="0" t="n">
        <v>0</v>
      </c>
      <c r="AH69" s="0" t="n">
        <v>0.6</v>
      </c>
      <c r="AI69" s="4" t="n">
        <v>0</v>
      </c>
      <c r="AJ69" s="5" t="n">
        <v>0</v>
      </c>
      <c r="AK69" s="5" t="n">
        <v>1</v>
      </c>
      <c r="AL69" s="6" t="n">
        <v>0</v>
      </c>
      <c r="AM69" s="0" t="n">
        <v>0</v>
      </c>
      <c r="AN69" s="0" t="n">
        <v>0</v>
      </c>
      <c r="AO69" s="6" t="n">
        <v>1</v>
      </c>
      <c r="AP69" s="0" t="n">
        <v>0</v>
      </c>
      <c r="AQ69" s="0" t="n">
        <v>0</v>
      </c>
      <c r="AR69" s="0" t="n">
        <v>1</v>
      </c>
      <c r="AS69" s="6" t="n">
        <v>0</v>
      </c>
    </row>
    <row r="70" customFormat="false" ht="15" hidden="false" customHeight="false" outlineLevel="0" collapsed="false">
      <c r="C70" s="0" t="s">
        <v>86</v>
      </c>
      <c r="D70" s="54" t="n">
        <v>0.1975</v>
      </c>
      <c r="F70" s="3"/>
      <c r="H70" s="3"/>
      <c r="J70" s="3"/>
      <c r="K70" s="3"/>
      <c r="L70" s="3"/>
      <c r="M70" s="3"/>
      <c r="N70" s="3"/>
      <c r="O70" s="3" t="s">
        <v>74</v>
      </c>
      <c r="P70" s="54" t="n">
        <v>0.159106071</v>
      </c>
      <c r="Q70" s="3" t="s">
        <v>79</v>
      </c>
      <c r="R70" s="54" t="n">
        <v>1</v>
      </c>
      <c r="S70" s="3" t="n">
        <f aca="false">IF(AND(X70&lt;1,Y70&lt;1,Z70&lt;1,AA70&lt;3),1,0)</f>
        <v>0</v>
      </c>
      <c r="T70" s="27" t="n">
        <f aca="false">R70*P70*N71*L71*J81*H71*F81*D70*B180</f>
        <v>0</v>
      </c>
      <c r="V70" s="15"/>
      <c r="W70" s="3" t="n">
        <v>101</v>
      </c>
      <c r="X70" s="0" t="n">
        <v>14.1</v>
      </c>
      <c r="Y70" s="0" t="n">
        <v>3.7</v>
      </c>
      <c r="Z70" s="0" t="n">
        <v>0.89</v>
      </c>
      <c r="AA70" s="0" t="n">
        <v>2.75</v>
      </c>
      <c r="AB70" s="0" t="n">
        <v>3.3</v>
      </c>
      <c r="AC70" s="0" t="n">
        <v>7211.53387715278</v>
      </c>
      <c r="AD70" s="0" t="n">
        <v>76466.3042177485</v>
      </c>
      <c r="AE70" s="0" t="n">
        <v>79015.9929737197</v>
      </c>
      <c r="AF70" s="0" t="n">
        <v>0</v>
      </c>
      <c r="AG70" s="0" t="n">
        <v>0</v>
      </c>
      <c r="AH70" s="0" t="n">
        <v>0.6</v>
      </c>
      <c r="AI70" s="4" t="n">
        <v>0</v>
      </c>
      <c r="AJ70" s="5" t="n">
        <v>0</v>
      </c>
      <c r="AK70" s="5" t="n">
        <v>0</v>
      </c>
      <c r="AL70" s="6" t="n">
        <v>1</v>
      </c>
      <c r="AM70" s="0" t="n">
        <v>1</v>
      </c>
      <c r="AN70" s="0" t="n">
        <v>0</v>
      </c>
      <c r="AO70" s="6" t="n">
        <v>0</v>
      </c>
      <c r="AP70" s="0" t="n">
        <v>0</v>
      </c>
      <c r="AQ70" s="0" t="n">
        <v>0</v>
      </c>
      <c r="AR70" s="0" t="n">
        <v>0</v>
      </c>
      <c r="AS70" s="6" t="n">
        <v>1</v>
      </c>
    </row>
    <row r="71" customFormat="false" ht="15" hidden="false" customHeight="false" outlineLevel="0" collapsed="false">
      <c r="D71" s="3"/>
      <c r="F71" s="3"/>
      <c r="G71" s="0" t="s">
        <v>87</v>
      </c>
      <c r="H71" s="54" t="n">
        <f aca="false">1-H95</f>
        <v>0.6257</v>
      </c>
      <c r="J71" s="3"/>
      <c r="K71" s="55" t="s">
        <v>83</v>
      </c>
      <c r="L71" s="54" t="n">
        <f aca="false">1-L83</f>
        <v>0</v>
      </c>
      <c r="M71" s="3" t="s">
        <v>79</v>
      </c>
      <c r="N71" s="54" t="n">
        <v>0.085106383</v>
      </c>
      <c r="O71" s="3" t="s">
        <v>76</v>
      </c>
      <c r="P71" s="54" t="n">
        <v>0.840893929</v>
      </c>
      <c r="Q71" s="3" t="s">
        <v>79</v>
      </c>
      <c r="R71" s="54" t="n">
        <v>1</v>
      </c>
      <c r="S71" s="3" t="n">
        <f aca="false">IF(AND(X71&lt;1,Y71&lt;1,Z71&lt;1,AA71&lt;3),1,0)</f>
        <v>0</v>
      </c>
      <c r="T71" s="27" t="n">
        <f aca="false">R71*P71*N71*L71*J81*H71*F81*D70*B180</f>
        <v>0</v>
      </c>
      <c r="V71" s="15"/>
      <c r="W71" s="3" t="n">
        <v>101</v>
      </c>
      <c r="X71" s="0" t="n">
        <v>14.1</v>
      </c>
      <c r="Y71" s="0" t="n">
        <v>3.7</v>
      </c>
      <c r="Z71" s="0" t="n">
        <v>0.89</v>
      </c>
      <c r="AA71" s="0" t="n">
        <v>2.75</v>
      </c>
      <c r="AB71" s="0" t="n">
        <v>3.3</v>
      </c>
      <c r="AC71" s="0" t="n">
        <v>7211.53387715278</v>
      </c>
      <c r="AD71" s="0" t="n">
        <v>76466.3042177485</v>
      </c>
      <c r="AE71" s="0" t="n">
        <v>79015.9929737197</v>
      </c>
      <c r="AF71" s="0" t="n">
        <v>0</v>
      </c>
      <c r="AG71" s="0" t="n">
        <v>0</v>
      </c>
      <c r="AH71" s="0" t="n">
        <v>0.6</v>
      </c>
      <c r="AI71" s="4" t="n">
        <v>0</v>
      </c>
      <c r="AJ71" s="5" t="n">
        <v>0</v>
      </c>
      <c r="AK71" s="5" t="n">
        <v>0</v>
      </c>
      <c r="AL71" s="6" t="n">
        <v>1</v>
      </c>
      <c r="AM71" s="0" t="n">
        <v>0</v>
      </c>
      <c r="AN71" s="0" t="n">
        <v>1</v>
      </c>
      <c r="AO71" s="6" t="n">
        <v>0</v>
      </c>
      <c r="AP71" s="0" t="n">
        <v>0</v>
      </c>
      <c r="AQ71" s="0" t="n">
        <v>0</v>
      </c>
      <c r="AR71" s="0" t="n">
        <v>0</v>
      </c>
      <c r="AS71" s="6" t="n">
        <v>1</v>
      </c>
    </row>
    <row r="72" s="56" customFormat="true" ht="15" hidden="false" customHeight="false" outlineLevel="0" collapsed="false">
      <c r="A72" s="56" t="n">
        <v>-1</v>
      </c>
      <c r="B72" s="56" t="n">
        <v>-1</v>
      </c>
      <c r="C72" s="56" t="n">
        <v>-1</v>
      </c>
      <c r="D72" s="56" t="n">
        <v>-1</v>
      </c>
      <c r="E72" s="56" t="n">
        <v>-1</v>
      </c>
      <c r="F72" s="56" t="n">
        <v>-1</v>
      </c>
      <c r="G72" s="56" t="n">
        <v>-1</v>
      </c>
      <c r="H72" s="56" t="n">
        <v>-1</v>
      </c>
      <c r="I72" s="56" t="n">
        <v>-1</v>
      </c>
      <c r="J72" s="56" t="n">
        <v>-1</v>
      </c>
      <c r="K72" s="56" t="n">
        <v>-1</v>
      </c>
      <c r="L72" s="56" t="n">
        <v>-1</v>
      </c>
      <c r="M72" s="56" t="n">
        <v>-1</v>
      </c>
      <c r="N72" s="56" t="n">
        <v>-1</v>
      </c>
      <c r="O72" s="56" t="n">
        <v>-1</v>
      </c>
      <c r="P72" s="56" t="n">
        <v>-1</v>
      </c>
      <c r="Q72" s="56" t="n">
        <v>-1</v>
      </c>
      <c r="R72" s="56" t="n">
        <v>-1</v>
      </c>
      <c r="S72" s="56" t="n">
        <v>-1</v>
      </c>
      <c r="T72" s="56" t="n">
        <v>-1</v>
      </c>
      <c r="U72" s="56" t="n">
        <v>-1</v>
      </c>
      <c r="V72" s="56" t="n">
        <v>-1</v>
      </c>
      <c r="W72" s="56" t="n">
        <v>-1</v>
      </c>
      <c r="X72" s="56" t="n">
        <v>-1</v>
      </c>
      <c r="Y72" s="56" t="n">
        <v>-1</v>
      </c>
      <c r="Z72" s="56" t="n">
        <v>-1</v>
      </c>
      <c r="AA72" s="56" t="n">
        <v>-1</v>
      </c>
      <c r="AB72" s="56" t="n">
        <v>-1</v>
      </c>
      <c r="AC72" s="56" t="n">
        <v>-1</v>
      </c>
      <c r="AD72" s="56" t="n">
        <v>-1</v>
      </c>
      <c r="AE72" s="56" t="n">
        <v>-1</v>
      </c>
      <c r="AF72" s="56" t="n">
        <v>-1</v>
      </c>
      <c r="AG72" s="56" t="n">
        <v>-1</v>
      </c>
      <c r="AH72" s="56" t="n">
        <v>-1</v>
      </c>
      <c r="AI72" s="56" t="n">
        <v>-1</v>
      </c>
      <c r="AJ72" s="56" t="n">
        <v>-1</v>
      </c>
      <c r="AK72" s="56" t="n">
        <v>-1</v>
      </c>
      <c r="AL72" s="56" t="n">
        <v>-1</v>
      </c>
      <c r="AM72" s="56" t="n">
        <v>-1</v>
      </c>
      <c r="AN72" s="56" t="n">
        <v>-1</v>
      </c>
      <c r="AO72" s="56" t="n">
        <v>-1</v>
      </c>
      <c r="AP72" s="56" t="n">
        <v>-1</v>
      </c>
      <c r="AQ72" s="56" t="n">
        <v>-1</v>
      </c>
      <c r="AR72" s="56" t="n">
        <v>-1</v>
      </c>
      <c r="AS72" s="56" t="n">
        <v>-1</v>
      </c>
      <c r="AT72" s="56" t="n">
        <v>-1</v>
      </c>
      <c r="AU72" s="56" t="n">
        <v>-1</v>
      </c>
    </row>
    <row r="73" customFormat="false" ht="15" hidden="false" customHeight="false" outlineLevel="0" collapsed="false">
      <c r="D73" s="3"/>
      <c r="F73" s="3"/>
      <c r="H73" s="58"/>
      <c r="J73" s="3"/>
      <c r="K73" s="55"/>
      <c r="L73" s="58"/>
      <c r="M73" s="3"/>
      <c r="N73" s="3"/>
      <c r="O73" s="3"/>
      <c r="P73" s="3"/>
      <c r="Q73" s="3" t="s">
        <v>73</v>
      </c>
      <c r="R73" s="54" t="n">
        <v>0.7386</v>
      </c>
      <c r="S73" s="3" t="n">
        <f aca="false">IF(AND(X73&lt;1,Y73&lt;1,Z73&lt;1,AA73&lt;3),1,0)</f>
        <v>0</v>
      </c>
      <c r="T73" s="27" t="n">
        <f aca="false">R73*P74*N76*L83*J81*H71*F81*D70*B180</f>
        <v>0.00473577246872513</v>
      </c>
      <c r="V73" s="15"/>
      <c r="W73" s="3" t="n">
        <v>101</v>
      </c>
      <c r="X73" s="0" t="n">
        <v>14.1</v>
      </c>
      <c r="Y73" s="0" t="n">
        <v>3.7</v>
      </c>
      <c r="Z73" s="0" t="n">
        <v>7.9</v>
      </c>
      <c r="AA73" s="0" t="n">
        <v>2.75</v>
      </c>
      <c r="AB73" s="0" t="n">
        <v>3.3</v>
      </c>
      <c r="AC73" s="0" t="n">
        <v>7211.53387715278</v>
      </c>
      <c r="AD73" s="0" t="n">
        <v>76466.3042177485</v>
      </c>
      <c r="AE73" s="0" t="n">
        <v>67352.6477337376</v>
      </c>
      <c r="AF73" s="0" t="n">
        <v>0</v>
      </c>
      <c r="AG73" s="0" t="n">
        <v>0</v>
      </c>
      <c r="AH73" s="0" t="n">
        <v>0.6</v>
      </c>
      <c r="AI73" s="4" t="n">
        <v>1</v>
      </c>
      <c r="AJ73" s="5" t="n">
        <v>0</v>
      </c>
      <c r="AK73" s="5" t="n">
        <v>0</v>
      </c>
      <c r="AL73" s="6" t="n">
        <v>0</v>
      </c>
      <c r="AM73" s="0" t="n">
        <v>1</v>
      </c>
      <c r="AN73" s="0" t="n">
        <v>0</v>
      </c>
      <c r="AO73" s="6" t="n">
        <v>0</v>
      </c>
      <c r="AP73" s="0" t="n">
        <v>1</v>
      </c>
      <c r="AQ73" s="0" t="n">
        <v>0</v>
      </c>
      <c r="AR73" s="0" t="n">
        <v>0</v>
      </c>
      <c r="AS73" s="6" t="n">
        <v>0</v>
      </c>
    </row>
    <row r="74" customFormat="false" ht="15" hidden="false" customHeight="false" outlineLevel="0" collapsed="false">
      <c r="D74" s="3"/>
      <c r="F74" s="3"/>
      <c r="H74" s="58"/>
      <c r="J74" s="3"/>
      <c r="K74" s="55"/>
      <c r="L74" s="58"/>
      <c r="M74" s="3"/>
      <c r="N74" s="3"/>
      <c r="O74" s="3" t="s">
        <v>74</v>
      </c>
      <c r="P74" s="54" t="n">
        <v>0.629539952</v>
      </c>
      <c r="Q74" s="3" t="s">
        <v>75</v>
      </c>
      <c r="R74" s="54" t="n">
        <v>0.2614</v>
      </c>
      <c r="S74" s="3" t="n">
        <f aca="false">IF(AND(X74&lt;1,Y74&lt;1,Z74&lt;1,AA74&lt;3),1,0)</f>
        <v>0</v>
      </c>
      <c r="T74" s="27" t="n">
        <f aca="false">R74*P74*N76*L83*J81*H71*F81*D70*B180</f>
        <v>0.00167605053252741</v>
      </c>
      <c r="V74" s="15"/>
      <c r="W74" s="3" t="n">
        <v>101</v>
      </c>
      <c r="X74" s="0" t="n">
        <v>14.1</v>
      </c>
      <c r="Y74" s="0" t="n">
        <v>3.7</v>
      </c>
      <c r="Z74" s="0" t="n">
        <v>7.9</v>
      </c>
      <c r="AA74" s="0" t="n">
        <v>2.75</v>
      </c>
      <c r="AB74" s="0" t="n">
        <v>3.3</v>
      </c>
      <c r="AC74" s="0" t="n">
        <v>7211.53387715278</v>
      </c>
      <c r="AD74" s="0" t="n">
        <v>76466.3042177485</v>
      </c>
      <c r="AE74" s="0" t="n">
        <v>67352.6477337376</v>
      </c>
      <c r="AF74" s="0" t="n">
        <v>0</v>
      </c>
      <c r="AG74" s="0" t="n">
        <v>0</v>
      </c>
      <c r="AH74" s="0" t="n">
        <v>0.6</v>
      </c>
      <c r="AI74" s="4" t="n">
        <v>1</v>
      </c>
      <c r="AJ74" s="5" t="n">
        <v>0</v>
      </c>
      <c r="AK74" s="5" t="n">
        <v>0</v>
      </c>
      <c r="AL74" s="6" t="n">
        <v>0</v>
      </c>
      <c r="AM74" s="0" t="n">
        <v>1</v>
      </c>
      <c r="AN74" s="0" t="n">
        <v>0</v>
      </c>
      <c r="AO74" s="6" t="n">
        <v>0</v>
      </c>
      <c r="AP74" s="0" t="n">
        <v>0</v>
      </c>
      <c r="AQ74" s="0" t="n">
        <v>0</v>
      </c>
      <c r="AR74" s="0" t="n">
        <v>1</v>
      </c>
      <c r="AS74" s="6" t="n">
        <v>0</v>
      </c>
    </row>
    <row r="75" customFormat="false" ht="15" hidden="false" customHeight="false" outlineLevel="0" collapsed="false">
      <c r="D75" s="3"/>
      <c r="F75" s="3"/>
      <c r="H75" s="58"/>
      <c r="J75" s="3"/>
      <c r="K75" s="55"/>
      <c r="L75" s="58"/>
      <c r="M75" s="3"/>
      <c r="N75" s="3"/>
      <c r="O75" s="3"/>
      <c r="P75" s="3"/>
      <c r="Q75" s="3" t="s">
        <v>73</v>
      </c>
      <c r="R75" s="54" t="n">
        <v>0.7386</v>
      </c>
      <c r="S75" s="3" t="n">
        <f aca="false">IF(AND(X75&lt;1,Y75&lt;1,Z75&lt;1,AA75&lt;3),1,0)</f>
        <v>0</v>
      </c>
      <c r="T75" s="27" t="n">
        <f aca="false">R75*P76*N76*L83*J81*H71*F81*D70*B180</f>
        <v>0.00278681994765757</v>
      </c>
      <c r="V75" s="15"/>
      <c r="W75" s="3" t="n">
        <v>101</v>
      </c>
      <c r="X75" s="0" t="n">
        <v>14.1</v>
      </c>
      <c r="Y75" s="0" t="n">
        <v>3.7</v>
      </c>
      <c r="Z75" s="0" t="n">
        <v>7.9</v>
      </c>
      <c r="AA75" s="0" t="n">
        <v>2.75</v>
      </c>
      <c r="AB75" s="0" t="n">
        <v>3.3</v>
      </c>
      <c r="AC75" s="0" t="n">
        <v>7211.53387715278</v>
      </c>
      <c r="AD75" s="0" t="n">
        <v>76466.3042177485</v>
      </c>
      <c r="AE75" s="0" t="n">
        <v>67352.6477337376</v>
      </c>
      <c r="AF75" s="0" t="n">
        <v>0</v>
      </c>
      <c r="AG75" s="0" t="n">
        <v>0</v>
      </c>
      <c r="AH75" s="0" t="n">
        <v>0.6</v>
      </c>
      <c r="AI75" s="4" t="n">
        <v>1</v>
      </c>
      <c r="AJ75" s="5" t="n">
        <v>0</v>
      </c>
      <c r="AK75" s="5" t="n">
        <v>0</v>
      </c>
      <c r="AL75" s="6" t="n">
        <v>0</v>
      </c>
      <c r="AM75" s="0" t="n">
        <v>0</v>
      </c>
      <c r="AN75" s="0" t="n">
        <v>1</v>
      </c>
      <c r="AO75" s="6" t="n">
        <v>0</v>
      </c>
      <c r="AP75" s="0" t="n">
        <v>1</v>
      </c>
      <c r="AQ75" s="0" t="n">
        <v>0</v>
      </c>
      <c r="AR75" s="0" t="n">
        <v>0</v>
      </c>
      <c r="AS75" s="6" t="n">
        <v>0</v>
      </c>
    </row>
    <row r="76" customFormat="false" ht="15" hidden="false" customHeight="false" outlineLevel="0" collapsed="false">
      <c r="D76" s="3"/>
      <c r="F76" s="3"/>
      <c r="H76" s="58"/>
      <c r="J76" s="3"/>
      <c r="K76" s="55"/>
      <c r="L76" s="58"/>
      <c r="M76" s="3" t="s">
        <v>73</v>
      </c>
      <c r="N76" s="54" t="n">
        <v>0.446808511</v>
      </c>
      <c r="O76" s="3" t="s">
        <v>76</v>
      </c>
      <c r="P76" s="54" t="n">
        <v>0.370460048</v>
      </c>
      <c r="Q76" s="3" t="s">
        <v>75</v>
      </c>
      <c r="R76" s="54" t="n">
        <v>0.2614</v>
      </c>
      <c r="S76" s="3" t="n">
        <f aca="false">IF(AND(X76&lt;1,Y76&lt;1,Z76&lt;1,AA76&lt;3),1,0)</f>
        <v>0</v>
      </c>
      <c r="T76" s="27" t="n">
        <f aca="false">R76*P76*N76*L83*J81*H71*F81*D70*B180</f>
        <v>0.000986291273108162</v>
      </c>
      <c r="V76" s="15"/>
      <c r="W76" s="3" t="n">
        <v>101</v>
      </c>
      <c r="X76" s="0" t="n">
        <v>14.1</v>
      </c>
      <c r="Y76" s="0" t="n">
        <v>3.7</v>
      </c>
      <c r="Z76" s="0" t="n">
        <v>7.9</v>
      </c>
      <c r="AA76" s="0" t="n">
        <v>2.75</v>
      </c>
      <c r="AB76" s="0" t="n">
        <v>3.3</v>
      </c>
      <c r="AC76" s="0" t="n">
        <v>7211.53387715278</v>
      </c>
      <c r="AD76" s="0" t="n">
        <v>76466.3042177485</v>
      </c>
      <c r="AE76" s="0" t="n">
        <v>67352.6477337376</v>
      </c>
      <c r="AF76" s="0" t="n">
        <v>0</v>
      </c>
      <c r="AG76" s="0" t="n">
        <v>0</v>
      </c>
      <c r="AH76" s="0" t="n">
        <v>0.6</v>
      </c>
      <c r="AI76" s="4" t="n">
        <v>1</v>
      </c>
      <c r="AJ76" s="5" t="n">
        <v>0</v>
      </c>
      <c r="AK76" s="5" t="n">
        <v>0</v>
      </c>
      <c r="AL76" s="6" t="n">
        <v>0</v>
      </c>
      <c r="AM76" s="0" t="n">
        <v>0</v>
      </c>
      <c r="AN76" s="0" t="n">
        <v>1</v>
      </c>
      <c r="AO76" s="6" t="n">
        <v>0</v>
      </c>
      <c r="AP76" s="0" t="n">
        <v>0</v>
      </c>
      <c r="AQ76" s="0" t="n">
        <v>0</v>
      </c>
      <c r="AR76" s="0" t="n">
        <v>1</v>
      </c>
      <c r="AS76" s="6" t="n">
        <v>0</v>
      </c>
    </row>
    <row r="77" customFormat="false" ht="15" hidden="false" customHeight="false" outlineLevel="0" collapsed="false">
      <c r="D77" s="3"/>
      <c r="F77" s="3"/>
      <c r="H77" s="58"/>
      <c r="J77" s="3"/>
      <c r="K77" s="55"/>
      <c r="L77" s="58"/>
      <c r="M77" s="3"/>
      <c r="N77" s="3"/>
      <c r="O77" s="3"/>
      <c r="P77" s="3"/>
      <c r="Q77" s="3" t="s">
        <v>77</v>
      </c>
      <c r="R77" s="54" t="n">
        <v>0.5371</v>
      </c>
      <c r="S77" s="3" t="n">
        <f aca="false">IF(AND(X77&lt;1,Y77&lt;1,Z77&lt;1,AA77&lt;3),1,0)</f>
        <v>0</v>
      </c>
      <c r="T77" s="27" t="n">
        <f aca="false">R77*P78*N80*L83*J81*H71*F81*D70*B180</f>
        <v>0.00442150585390023</v>
      </c>
      <c r="V77" s="15"/>
      <c r="W77" s="3" t="n">
        <v>101</v>
      </c>
      <c r="X77" s="0" t="n">
        <v>14.1</v>
      </c>
      <c r="Y77" s="0" t="n">
        <v>3.7</v>
      </c>
      <c r="Z77" s="0" t="n">
        <v>7.9</v>
      </c>
      <c r="AA77" s="0" t="n">
        <v>2.75</v>
      </c>
      <c r="AB77" s="0" t="n">
        <v>3.3</v>
      </c>
      <c r="AC77" s="0" t="n">
        <v>7211.53387715278</v>
      </c>
      <c r="AD77" s="0" t="n">
        <v>76466.3042177485</v>
      </c>
      <c r="AE77" s="0" t="n">
        <v>67352.6477337376</v>
      </c>
      <c r="AF77" s="0" t="n">
        <v>0</v>
      </c>
      <c r="AG77" s="0" t="n">
        <v>0</v>
      </c>
      <c r="AH77" s="0" t="n">
        <v>0.6</v>
      </c>
      <c r="AI77" s="4" t="n">
        <v>0</v>
      </c>
      <c r="AJ77" s="5" t="n">
        <v>1</v>
      </c>
      <c r="AK77" s="5" t="n">
        <v>0</v>
      </c>
      <c r="AL77" s="6" t="n">
        <v>0</v>
      </c>
      <c r="AM77" s="0" t="n">
        <v>1</v>
      </c>
      <c r="AN77" s="0" t="n">
        <v>0</v>
      </c>
      <c r="AO77" s="6" t="n">
        <v>0</v>
      </c>
      <c r="AP77" s="0" t="n">
        <v>0</v>
      </c>
      <c r="AQ77" s="0" t="n">
        <v>1</v>
      </c>
      <c r="AR77" s="0" t="n">
        <v>0</v>
      </c>
      <c r="AS77" s="6" t="n">
        <v>0</v>
      </c>
    </row>
    <row r="78" customFormat="false" ht="15" hidden="false" customHeight="false" outlineLevel="0" collapsed="false">
      <c r="D78" s="3"/>
      <c r="F78" s="3"/>
      <c r="H78" s="58"/>
      <c r="J78" s="3"/>
      <c r="K78" s="55"/>
      <c r="L78" s="58"/>
      <c r="M78" s="3"/>
      <c r="N78" s="3"/>
      <c r="O78" s="3" t="s">
        <v>74</v>
      </c>
      <c r="P78" s="54" t="n">
        <v>0.808270677</v>
      </c>
      <c r="Q78" s="3" t="s">
        <v>75</v>
      </c>
      <c r="R78" s="54" t="n">
        <v>0.4629</v>
      </c>
      <c r="S78" s="3" t="n">
        <f aca="false">IF(AND(X78&lt;1,Y78&lt;1,Z78&lt;1,AA78&lt;3),1,0)</f>
        <v>0</v>
      </c>
      <c r="T78" s="27" t="n">
        <f aca="false">R78*P78*N80*L83*J81*H71*F81*D70*B180</f>
        <v>0.00381067782493095</v>
      </c>
      <c r="V78" s="15"/>
      <c r="W78" s="3" t="n">
        <v>101</v>
      </c>
      <c r="X78" s="0" t="n">
        <v>14.1</v>
      </c>
      <c r="Y78" s="0" t="n">
        <v>3.7</v>
      </c>
      <c r="Z78" s="0" t="n">
        <v>7.9</v>
      </c>
      <c r="AA78" s="0" t="n">
        <v>2.75</v>
      </c>
      <c r="AB78" s="0" t="n">
        <v>3.3</v>
      </c>
      <c r="AC78" s="0" t="n">
        <v>7211.53387715278</v>
      </c>
      <c r="AD78" s="0" t="n">
        <v>76466.3042177485</v>
      </c>
      <c r="AE78" s="0" t="n">
        <v>67352.6477337376</v>
      </c>
      <c r="AF78" s="0" t="n">
        <v>0</v>
      </c>
      <c r="AG78" s="0" t="n">
        <v>0</v>
      </c>
      <c r="AH78" s="0" t="n">
        <v>0.6</v>
      </c>
      <c r="AI78" s="4" t="n">
        <v>0</v>
      </c>
      <c r="AJ78" s="5" t="n">
        <v>1</v>
      </c>
      <c r="AK78" s="5" t="n">
        <v>0</v>
      </c>
      <c r="AL78" s="6" t="n">
        <v>0</v>
      </c>
      <c r="AM78" s="0" t="n">
        <v>1</v>
      </c>
      <c r="AN78" s="0" t="n">
        <v>0</v>
      </c>
      <c r="AO78" s="6" t="n">
        <v>0</v>
      </c>
      <c r="AP78" s="0" t="n">
        <v>0</v>
      </c>
      <c r="AQ78" s="0" t="n">
        <v>0</v>
      </c>
      <c r="AR78" s="0" t="n">
        <v>1</v>
      </c>
      <c r="AS78" s="6" t="n">
        <v>0</v>
      </c>
    </row>
    <row r="79" customFormat="false" ht="15" hidden="false" customHeight="false" outlineLevel="0" collapsed="false">
      <c r="D79" s="3"/>
      <c r="F79" s="3"/>
      <c r="H79" s="58"/>
      <c r="J79" s="3"/>
      <c r="K79" s="55"/>
      <c r="L79" s="58"/>
      <c r="M79" s="3"/>
      <c r="N79" s="3"/>
      <c r="O79" s="3"/>
      <c r="P79" s="3"/>
      <c r="Q79" s="3" t="s">
        <v>77</v>
      </c>
      <c r="R79" s="54" t="n">
        <v>0.5371</v>
      </c>
      <c r="S79" s="3" t="n">
        <f aca="false">IF(AND(X79&lt;1,Y79&lt;1,Z79&lt;1,AA79&lt;3),1,0)</f>
        <v>0</v>
      </c>
      <c r="T79" s="27" t="n">
        <f aca="false">R79*P80*N80*L83*J81*H71*F81*D70*B180</f>
        <v>0.00104882231674579</v>
      </c>
      <c r="V79" s="15"/>
      <c r="W79" s="3" t="n">
        <v>101</v>
      </c>
      <c r="X79" s="0" t="n">
        <v>14.1</v>
      </c>
      <c r="Y79" s="0" t="n">
        <v>3.7</v>
      </c>
      <c r="Z79" s="0" t="n">
        <v>7.9</v>
      </c>
      <c r="AA79" s="0" t="n">
        <v>2.75</v>
      </c>
      <c r="AB79" s="0" t="n">
        <v>3.3</v>
      </c>
      <c r="AC79" s="0" t="n">
        <v>7211.53387715278</v>
      </c>
      <c r="AD79" s="0" t="n">
        <v>76466.3042177485</v>
      </c>
      <c r="AE79" s="0" t="n">
        <v>67352.6477337376</v>
      </c>
      <c r="AF79" s="0" t="n">
        <v>0</v>
      </c>
      <c r="AG79" s="0" t="n">
        <v>0</v>
      </c>
      <c r="AH79" s="0" t="n">
        <v>0.6</v>
      </c>
      <c r="AI79" s="4" t="n">
        <v>0</v>
      </c>
      <c r="AJ79" s="5" t="n">
        <v>1</v>
      </c>
      <c r="AK79" s="5" t="n">
        <v>0</v>
      </c>
      <c r="AL79" s="6" t="n">
        <v>0</v>
      </c>
      <c r="AM79" s="0" t="n">
        <v>0</v>
      </c>
      <c r="AN79" s="0" t="n">
        <v>1</v>
      </c>
      <c r="AO79" s="6" t="n">
        <v>0</v>
      </c>
      <c r="AP79" s="0" t="n">
        <v>0</v>
      </c>
      <c r="AQ79" s="0" t="n">
        <v>1</v>
      </c>
      <c r="AR79" s="0" t="n">
        <v>0</v>
      </c>
      <c r="AS79" s="6" t="n">
        <v>0</v>
      </c>
    </row>
    <row r="80" customFormat="false" ht="15" hidden="false" customHeight="false" outlineLevel="0" collapsed="false">
      <c r="D80" s="3"/>
      <c r="F80" s="3"/>
      <c r="H80" s="3"/>
      <c r="J80" s="3"/>
      <c r="K80" s="3"/>
      <c r="L80" s="3"/>
      <c r="M80" s="3" t="s">
        <v>77</v>
      </c>
      <c r="N80" s="54" t="n">
        <v>0.446808511</v>
      </c>
      <c r="O80" s="3" t="s">
        <v>78</v>
      </c>
      <c r="P80" s="54" t="n">
        <v>0.191729323</v>
      </c>
      <c r="Q80" s="3" t="s">
        <v>75</v>
      </c>
      <c r="R80" s="54" t="n">
        <v>0.4629</v>
      </c>
      <c r="S80" s="3" t="n">
        <f aca="false">IF(AND(X80&lt;1,Y80&lt;1,Z80&lt;1,AA80&lt;3),1,0)</f>
        <v>0</v>
      </c>
      <c r="T80" s="27" t="n">
        <f aca="false">R80*P80*N80*L83*J81*H71*F81*D70*B180</f>
        <v>0.000903928226441306</v>
      </c>
      <c r="V80" s="15"/>
      <c r="W80" s="3" t="n">
        <v>101</v>
      </c>
      <c r="X80" s="0" t="n">
        <v>14.1</v>
      </c>
      <c r="Y80" s="0" t="n">
        <v>3.7</v>
      </c>
      <c r="Z80" s="0" t="n">
        <v>7.9</v>
      </c>
      <c r="AA80" s="0" t="n">
        <v>2.75</v>
      </c>
      <c r="AB80" s="0" t="n">
        <v>3.3</v>
      </c>
      <c r="AC80" s="0" t="n">
        <v>7211.53387715278</v>
      </c>
      <c r="AD80" s="0" t="n">
        <v>76466.3042177485</v>
      </c>
      <c r="AE80" s="0" t="n">
        <v>67352.6477337376</v>
      </c>
      <c r="AF80" s="0" t="n">
        <v>0</v>
      </c>
      <c r="AG80" s="0" t="n">
        <v>0</v>
      </c>
      <c r="AH80" s="0" t="n">
        <v>0.6</v>
      </c>
      <c r="AI80" s="4" t="n">
        <v>0</v>
      </c>
      <c r="AJ80" s="5" t="n">
        <v>1</v>
      </c>
      <c r="AK80" s="5" t="n">
        <v>0</v>
      </c>
      <c r="AL80" s="6" t="n">
        <v>0</v>
      </c>
      <c r="AM80" s="0" t="n">
        <v>0</v>
      </c>
      <c r="AN80" s="0" t="n">
        <v>1</v>
      </c>
      <c r="AO80" s="6" t="n">
        <v>0</v>
      </c>
      <c r="AP80" s="0" t="n">
        <v>0</v>
      </c>
      <c r="AQ80" s="0" t="n">
        <v>0</v>
      </c>
      <c r="AR80" s="0" t="n">
        <v>1</v>
      </c>
      <c r="AS80" s="6" t="n">
        <v>0</v>
      </c>
    </row>
    <row r="81" customFormat="false" ht="15" hidden="false" customHeight="false" outlineLevel="0" collapsed="false">
      <c r="D81" s="3"/>
      <c r="E81" s="0" t="s">
        <v>88</v>
      </c>
      <c r="F81" s="54" t="n">
        <v>0.86</v>
      </c>
      <c r="H81" s="3"/>
      <c r="I81" s="0" t="s">
        <v>89</v>
      </c>
      <c r="J81" s="54" t="n">
        <f aca="false">1-J49</f>
        <v>0.7343</v>
      </c>
      <c r="K81" s="3"/>
      <c r="L81" s="3"/>
      <c r="M81" s="3" t="s">
        <v>75</v>
      </c>
      <c r="N81" s="54" t="n">
        <v>0.021276596</v>
      </c>
      <c r="O81" s="3" t="s">
        <v>30</v>
      </c>
      <c r="P81" s="3" t="n">
        <v>1</v>
      </c>
      <c r="Q81" s="3" t="s">
        <v>75</v>
      </c>
      <c r="R81" s="54" t="n">
        <v>1</v>
      </c>
      <c r="S81" s="3" t="n">
        <f aca="false">IF(AND(X81&lt;1,Y81&lt;1,Z81&lt;1,AA81&lt;3),1,0)</f>
        <v>0</v>
      </c>
      <c r="T81" s="27" t="n">
        <f aca="false">R81*P81*N81*L83*J81*H71*F81*D70*B180</f>
        <v>0.000484996873142502</v>
      </c>
      <c r="V81" s="15"/>
      <c r="W81" s="3" t="n">
        <v>101</v>
      </c>
      <c r="X81" s="0" t="n">
        <v>14.1</v>
      </c>
      <c r="Y81" s="0" t="n">
        <v>3.7</v>
      </c>
      <c r="Z81" s="0" t="n">
        <v>7.9</v>
      </c>
      <c r="AA81" s="0" t="n">
        <v>2.75</v>
      </c>
      <c r="AB81" s="0" t="n">
        <v>3.3</v>
      </c>
      <c r="AC81" s="0" t="n">
        <v>7211.53387715278</v>
      </c>
      <c r="AD81" s="0" t="n">
        <v>76466.3042177485</v>
      </c>
      <c r="AE81" s="0" t="n">
        <v>67352.6477337376</v>
      </c>
      <c r="AF81" s="0" t="n">
        <v>0</v>
      </c>
      <c r="AG81" s="0" t="n">
        <v>0</v>
      </c>
      <c r="AH81" s="0" t="n">
        <v>0.6</v>
      </c>
      <c r="AI81" s="4" t="n">
        <v>0</v>
      </c>
      <c r="AJ81" s="5" t="n">
        <v>0</v>
      </c>
      <c r="AK81" s="5" t="n">
        <v>1</v>
      </c>
      <c r="AL81" s="6" t="n">
        <v>0</v>
      </c>
      <c r="AM81" s="0" t="n">
        <v>0</v>
      </c>
      <c r="AN81" s="0" t="n">
        <v>0</v>
      </c>
      <c r="AO81" s="6" t="n">
        <v>1</v>
      </c>
      <c r="AP81" s="0" t="n">
        <v>0</v>
      </c>
      <c r="AQ81" s="0" t="n">
        <v>0</v>
      </c>
      <c r="AR81" s="0" t="n">
        <v>1</v>
      </c>
      <c r="AS81" s="6" t="n">
        <v>0</v>
      </c>
    </row>
    <row r="82" customFormat="false" ht="15" hidden="false" customHeight="false" outlineLevel="0" collapsed="false">
      <c r="D82" s="3"/>
      <c r="F82" s="3"/>
      <c r="H82" s="3"/>
      <c r="J82" s="3"/>
      <c r="K82" s="3"/>
      <c r="L82" s="3"/>
      <c r="M82" s="3"/>
      <c r="N82" s="3"/>
      <c r="O82" s="3" t="s">
        <v>74</v>
      </c>
      <c r="P82" s="54" t="n">
        <v>0.159106071</v>
      </c>
      <c r="Q82" s="3" t="s">
        <v>79</v>
      </c>
      <c r="R82" s="54" t="n">
        <v>1</v>
      </c>
      <c r="S82" s="3" t="n">
        <f aca="false">IF(AND(X82&lt;1,Y82&lt;1,Z82&lt;1,AA82&lt;3),1,0)</f>
        <v>0</v>
      </c>
      <c r="T82" s="27" t="n">
        <f aca="false">R82*P82*N83*L83*J81*H71*F81*D70*B180</f>
        <v>0.000308663784105156</v>
      </c>
      <c r="V82" s="15"/>
      <c r="W82" s="3" t="n">
        <v>101</v>
      </c>
      <c r="X82" s="0" t="n">
        <v>14.1</v>
      </c>
      <c r="Y82" s="0" t="n">
        <v>3.7</v>
      </c>
      <c r="Z82" s="0" t="n">
        <v>7.9</v>
      </c>
      <c r="AA82" s="0" t="n">
        <v>2.75</v>
      </c>
      <c r="AB82" s="0" t="n">
        <v>3.3</v>
      </c>
      <c r="AC82" s="0" t="n">
        <v>7211.53387715278</v>
      </c>
      <c r="AD82" s="0" t="n">
        <v>76466.3042177485</v>
      </c>
      <c r="AE82" s="0" t="n">
        <v>67352.6477337376</v>
      </c>
      <c r="AF82" s="0" t="n">
        <v>0</v>
      </c>
      <c r="AG82" s="0" t="n">
        <v>0</v>
      </c>
      <c r="AH82" s="0" t="n">
        <v>0.6</v>
      </c>
      <c r="AI82" s="4" t="n">
        <v>0</v>
      </c>
      <c r="AJ82" s="5" t="n">
        <v>0</v>
      </c>
      <c r="AK82" s="5" t="n">
        <v>0</v>
      </c>
      <c r="AL82" s="6" t="n">
        <v>1</v>
      </c>
      <c r="AM82" s="0" t="n">
        <v>1</v>
      </c>
      <c r="AN82" s="0" t="n">
        <v>0</v>
      </c>
      <c r="AO82" s="6" t="n">
        <v>0</v>
      </c>
      <c r="AP82" s="0" t="n">
        <v>0</v>
      </c>
      <c r="AQ82" s="0" t="n">
        <v>0</v>
      </c>
      <c r="AR82" s="0" t="n">
        <v>0</v>
      </c>
      <c r="AS82" s="6" t="n">
        <v>1</v>
      </c>
    </row>
    <row r="83" customFormat="false" ht="15" hidden="false" customHeight="false" outlineLevel="0" collapsed="false">
      <c r="D83" s="3"/>
      <c r="F83" s="3"/>
      <c r="H83" s="3"/>
      <c r="J83" s="3"/>
      <c r="K83" s="55" t="s">
        <v>85</v>
      </c>
      <c r="L83" s="54" t="n">
        <v>1</v>
      </c>
      <c r="M83" s="3" t="s">
        <v>79</v>
      </c>
      <c r="N83" s="54" t="n">
        <v>0.085106383</v>
      </c>
      <c r="O83" s="3" t="s">
        <v>76</v>
      </c>
      <c r="P83" s="54" t="n">
        <v>0.840893929</v>
      </c>
      <c r="Q83" s="3" t="s">
        <v>79</v>
      </c>
      <c r="R83" s="54" t="n">
        <v>1</v>
      </c>
      <c r="S83" s="3" t="n">
        <f aca="false">IF(AND(X83&lt;1,Y83&lt;1,Z83&lt;1,AA83&lt;3),1,0)</f>
        <v>0</v>
      </c>
      <c r="T83" s="27" t="n">
        <f aca="false">R83*P83*N83*L83*J81*H71*F81*D70*B180</f>
        <v>0.00163132368567</v>
      </c>
      <c r="V83" s="15"/>
      <c r="W83" s="3" t="n">
        <v>101</v>
      </c>
      <c r="X83" s="0" t="n">
        <v>14.1</v>
      </c>
      <c r="Y83" s="0" t="n">
        <v>3.7</v>
      </c>
      <c r="Z83" s="0" t="n">
        <v>7.9</v>
      </c>
      <c r="AA83" s="0" t="n">
        <v>2.75</v>
      </c>
      <c r="AB83" s="0" t="n">
        <v>3.3</v>
      </c>
      <c r="AC83" s="0" t="n">
        <v>7211.53387715278</v>
      </c>
      <c r="AD83" s="0" t="n">
        <v>76466.3042177485</v>
      </c>
      <c r="AE83" s="0" t="n">
        <v>67352.6477337376</v>
      </c>
      <c r="AF83" s="0" t="n">
        <v>0</v>
      </c>
      <c r="AG83" s="0" t="n">
        <v>0</v>
      </c>
      <c r="AH83" s="0" t="n">
        <v>0.6</v>
      </c>
      <c r="AI83" s="4" t="n">
        <v>0</v>
      </c>
      <c r="AJ83" s="5" t="n">
        <v>0</v>
      </c>
      <c r="AK83" s="5" t="n">
        <v>0</v>
      </c>
      <c r="AL83" s="6" t="n">
        <v>1</v>
      </c>
      <c r="AM83" s="0" t="n">
        <v>0</v>
      </c>
      <c r="AN83" s="0" t="n">
        <v>1</v>
      </c>
      <c r="AO83" s="6" t="n">
        <v>0</v>
      </c>
      <c r="AP83" s="0" t="n">
        <v>0</v>
      </c>
      <c r="AQ83" s="0" t="n">
        <v>0</v>
      </c>
      <c r="AR83" s="0" t="n">
        <v>0</v>
      </c>
      <c r="AS83" s="6" t="n">
        <v>1</v>
      </c>
    </row>
    <row r="84" s="56" customFormat="true" ht="15" hidden="false" customHeight="false" outlineLevel="0" collapsed="false">
      <c r="A84" s="56" t="n">
        <v>-1</v>
      </c>
      <c r="B84" s="56" t="n">
        <v>-1</v>
      </c>
      <c r="C84" s="56" t="n">
        <v>-1</v>
      </c>
      <c r="D84" s="56" t="n">
        <v>-1</v>
      </c>
      <c r="E84" s="56" t="n">
        <v>-1</v>
      </c>
      <c r="F84" s="56" t="n">
        <v>-1</v>
      </c>
      <c r="G84" s="56" t="n">
        <v>-1</v>
      </c>
      <c r="H84" s="56" t="n">
        <v>-1</v>
      </c>
      <c r="I84" s="56" t="n">
        <v>-1</v>
      </c>
      <c r="J84" s="56" t="n">
        <v>-1</v>
      </c>
      <c r="K84" s="56" t="n">
        <v>-1</v>
      </c>
      <c r="L84" s="56" t="n">
        <v>-1</v>
      </c>
      <c r="M84" s="56" t="n">
        <v>-1</v>
      </c>
      <c r="N84" s="56" t="n">
        <v>-1</v>
      </c>
      <c r="O84" s="56" t="n">
        <v>-1</v>
      </c>
      <c r="P84" s="56" t="n">
        <v>-1</v>
      </c>
      <c r="Q84" s="56" t="n">
        <v>-1</v>
      </c>
      <c r="R84" s="56" t="n">
        <v>-1</v>
      </c>
      <c r="S84" s="56" t="n">
        <v>-1</v>
      </c>
      <c r="T84" s="56" t="n">
        <v>-1</v>
      </c>
      <c r="U84" s="56" t="n">
        <v>-1</v>
      </c>
      <c r="V84" s="56" t="n">
        <v>-1</v>
      </c>
      <c r="W84" s="56" t="n">
        <v>-1</v>
      </c>
      <c r="X84" s="56" t="n">
        <v>-1</v>
      </c>
      <c r="Y84" s="56" t="n">
        <v>-1</v>
      </c>
      <c r="Z84" s="56" t="n">
        <v>-1</v>
      </c>
      <c r="AA84" s="56" t="n">
        <v>-1</v>
      </c>
      <c r="AB84" s="56" t="n">
        <v>-1</v>
      </c>
      <c r="AC84" s="56" t="n">
        <v>-1</v>
      </c>
      <c r="AD84" s="56" t="n">
        <v>-1</v>
      </c>
      <c r="AE84" s="56" t="n">
        <v>-1</v>
      </c>
      <c r="AF84" s="56" t="n">
        <v>-1</v>
      </c>
      <c r="AG84" s="56" t="n">
        <v>-1</v>
      </c>
      <c r="AH84" s="56" t="n">
        <v>-1</v>
      </c>
      <c r="AI84" s="56" t="n">
        <v>-1</v>
      </c>
      <c r="AJ84" s="56" t="n">
        <v>-1</v>
      </c>
      <c r="AK84" s="56" t="n">
        <v>-1</v>
      </c>
      <c r="AL84" s="56" t="n">
        <v>-1</v>
      </c>
      <c r="AM84" s="56" t="n">
        <v>-1</v>
      </c>
      <c r="AN84" s="56" t="n">
        <v>-1</v>
      </c>
      <c r="AO84" s="56" t="n">
        <v>-1</v>
      </c>
      <c r="AP84" s="56" t="n">
        <v>-1</v>
      </c>
      <c r="AQ84" s="56" t="n">
        <v>-1</v>
      </c>
      <c r="AR84" s="56" t="n">
        <v>-1</v>
      </c>
      <c r="AS84" s="56" t="n">
        <v>-1</v>
      </c>
      <c r="AT84" s="56" t="n">
        <v>-1</v>
      </c>
      <c r="AU84" s="56" t="n">
        <v>-1</v>
      </c>
    </row>
    <row r="85" customFormat="false" ht="15" hidden="false" customHeight="false" outlineLevel="0" collapsed="false">
      <c r="D85" s="3"/>
      <c r="F85" s="3"/>
      <c r="H85" s="3"/>
      <c r="J85" s="3"/>
      <c r="K85" s="55"/>
      <c r="L85" s="58"/>
      <c r="M85" s="3"/>
      <c r="N85" s="3"/>
      <c r="O85" s="3"/>
      <c r="P85" s="3"/>
      <c r="Q85" s="3" t="s">
        <v>73</v>
      </c>
      <c r="R85" s="54" t="n">
        <v>0.7386</v>
      </c>
      <c r="S85" s="3" t="n">
        <f aca="false">IF(AND(X85&lt;1,Y85&lt;1,Z85&lt;1,AA85&lt;3),1,0)</f>
        <v>0</v>
      </c>
      <c r="T85" s="27" t="n">
        <f aca="false">R85*P86*N88*L95*J95*H95*F81*D70*B180</f>
        <v>0.00385807772194244</v>
      </c>
      <c r="V85" s="15"/>
      <c r="W85" s="3" t="n">
        <v>101</v>
      </c>
      <c r="X85" s="0" t="n">
        <v>14.1</v>
      </c>
      <c r="Y85" s="0" t="n">
        <v>3.7</v>
      </c>
      <c r="Z85" s="0" t="n">
        <v>7.9</v>
      </c>
      <c r="AA85" s="0" t="n">
        <v>5</v>
      </c>
      <c r="AB85" s="0" t="n">
        <v>3.3</v>
      </c>
      <c r="AC85" s="0" t="n">
        <v>7211.53387715278</v>
      </c>
      <c r="AD85" s="0" t="n">
        <v>76466.3042177485</v>
      </c>
      <c r="AE85" s="0" t="n">
        <v>67352.6477337376</v>
      </c>
      <c r="AF85" s="0" t="n">
        <v>0</v>
      </c>
      <c r="AG85" s="0" t="n">
        <v>0</v>
      </c>
      <c r="AH85" s="0" t="n">
        <v>0.87</v>
      </c>
      <c r="AI85" s="4" t="n">
        <v>1</v>
      </c>
      <c r="AJ85" s="5" t="n">
        <v>0</v>
      </c>
      <c r="AK85" s="5" t="n">
        <v>0</v>
      </c>
      <c r="AL85" s="6" t="n">
        <v>0</v>
      </c>
      <c r="AM85" s="0" t="n">
        <v>1</v>
      </c>
      <c r="AN85" s="0" t="n">
        <v>0</v>
      </c>
      <c r="AO85" s="6" t="n">
        <v>0</v>
      </c>
      <c r="AP85" s="0" t="n">
        <v>1</v>
      </c>
      <c r="AQ85" s="0" t="n">
        <v>0</v>
      </c>
      <c r="AR85" s="0" t="n">
        <v>0</v>
      </c>
      <c r="AS85" s="6" t="n">
        <v>0</v>
      </c>
    </row>
    <row r="86" customFormat="false" ht="15" hidden="false" customHeight="false" outlineLevel="0" collapsed="false">
      <c r="D86" s="3"/>
      <c r="F86" s="3"/>
      <c r="H86" s="3"/>
      <c r="J86" s="3"/>
      <c r="K86" s="55"/>
      <c r="L86" s="58"/>
      <c r="M86" s="3"/>
      <c r="N86" s="3"/>
      <c r="O86" s="3" t="s">
        <v>74</v>
      </c>
      <c r="P86" s="54" t="n">
        <v>0.629539952</v>
      </c>
      <c r="Q86" s="3" t="s">
        <v>75</v>
      </c>
      <c r="R86" s="54" t="n">
        <v>0.2614</v>
      </c>
      <c r="S86" s="3" t="n">
        <f aca="false">IF(AND(X86&lt;1,Y86&lt;1,Z86&lt;1,AA86&lt;3),1,0)</f>
        <v>0</v>
      </c>
      <c r="T86" s="27" t="n">
        <f aca="false">R86*P86*N88*L95*J95*H95*F81*D70*B180</f>
        <v>0.0013654231201134</v>
      </c>
      <c r="V86" s="15"/>
      <c r="W86" s="3" t="n">
        <v>101</v>
      </c>
      <c r="X86" s="0" t="n">
        <v>14.1</v>
      </c>
      <c r="Y86" s="0" t="n">
        <v>3.7</v>
      </c>
      <c r="Z86" s="0" t="n">
        <v>7.9</v>
      </c>
      <c r="AA86" s="0" t="n">
        <v>5</v>
      </c>
      <c r="AB86" s="0" t="n">
        <v>3.3</v>
      </c>
      <c r="AC86" s="0" t="n">
        <v>7211.53387715278</v>
      </c>
      <c r="AD86" s="0" t="n">
        <v>76466.3042177485</v>
      </c>
      <c r="AE86" s="0" t="n">
        <v>67352.6477337376</v>
      </c>
      <c r="AF86" s="0" t="n">
        <v>0</v>
      </c>
      <c r="AG86" s="0" t="n">
        <v>0</v>
      </c>
      <c r="AH86" s="0" t="n">
        <v>0.87</v>
      </c>
      <c r="AI86" s="4" t="n">
        <v>1</v>
      </c>
      <c r="AJ86" s="5" t="n">
        <v>0</v>
      </c>
      <c r="AK86" s="5" t="n">
        <v>0</v>
      </c>
      <c r="AL86" s="6" t="n">
        <v>0</v>
      </c>
      <c r="AM86" s="0" t="n">
        <v>1</v>
      </c>
      <c r="AN86" s="0" t="n">
        <v>0</v>
      </c>
      <c r="AO86" s="6" t="n">
        <v>0</v>
      </c>
      <c r="AP86" s="0" t="n">
        <v>0</v>
      </c>
      <c r="AQ86" s="0" t="n">
        <v>0</v>
      </c>
      <c r="AR86" s="0" t="n">
        <v>1</v>
      </c>
      <c r="AS86" s="6" t="n">
        <v>0</v>
      </c>
    </row>
    <row r="87" customFormat="false" ht="15" hidden="false" customHeight="false" outlineLevel="0" collapsed="false">
      <c r="D87" s="3"/>
      <c r="F87" s="3"/>
      <c r="H87" s="3"/>
      <c r="J87" s="3"/>
      <c r="K87" s="55"/>
      <c r="L87" s="58"/>
      <c r="M87" s="3"/>
      <c r="N87" s="3"/>
      <c r="O87" s="3"/>
      <c r="P87" s="3"/>
      <c r="Q87" s="3" t="s">
        <v>73</v>
      </c>
      <c r="R87" s="54" t="n">
        <v>0.7386</v>
      </c>
      <c r="S87" s="3" t="n">
        <f aca="false">IF(AND(X87&lt;1,Y87&lt;1,Z87&lt;1,AA87&lt;3),1,0)</f>
        <v>0</v>
      </c>
      <c r="T87" s="27" t="n">
        <f aca="false">R87*P88*N88*L95*J95*H95*F81*D70*B180</f>
        <v>0.00227033034760998</v>
      </c>
      <c r="V87" s="15"/>
      <c r="W87" s="3" t="n">
        <v>101</v>
      </c>
      <c r="X87" s="0" t="n">
        <v>14.1</v>
      </c>
      <c r="Y87" s="0" t="n">
        <v>3.7</v>
      </c>
      <c r="Z87" s="0" t="n">
        <v>7.9</v>
      </c>
      <c r="AA87" s="0" t="n">
        <v>5</v>
      </c>
      <c r="AB87" s="0" t="n">
        <v>3.3</v>
      </c>
      <c r="AC87" s="0" t="n">
        <v>7211.53387715278</v>
      </c>
      <c r="AD87" s="0" t="n">
        <v>76466.3042177485</v>
      </c>
      <c r="AE87" s="0" t="n">
        <v>67352.6477337376</v>
      </c>
      <c r="AF87" s="0" t="n">
        <v>0</v>
      </c>
      <c r="AG87" s="0" t="n">
        <v>0</v>
      </c>
      <c r="AH87" s="0" t="n">
        <v>0.87</v>
      </c>
      <c r="AI87" s="4" t="n">
        <v>1</v>
      </c>
      <c r="AJ87" s="5" t="n">
        <v>0</v>
      </c>
      <c r="AK87" s="5" t="n">
        <v>0</v>
      </c>
      <c r="AL87" s="6" t="n">
        <v>0</v>
      </c>
      <c r="AM87" s="0" t="n">
        <v>0</v>
      </c>
      <c r="AN87" s="0" t="n">
        <v>1</v>
      </c>
      <c r="AO87" s="6" t="n">
        <v>0</v>
      </c>
      <c r="AP87" s="0" t="n">
        <v>1</v>
      </c>
      <c r="AQ87" s="0" t="n">
        <v>0</v>
      </c>
      <c r="AR87" s="0" t="n">
        <v>0</v>
      </c>
      <c r="AS87" s="6" t="n">
        <v>0</v>
      </c>
    </row>
    <row r="88" customFormat="false" ht="15" hidden="false" customHeight="false" outlineLevel="0" collapsed="false">
      <c r="D88" s="3"/>
      <c r="F88" s="3"/>
      <c r="H88" s="3"/>
      <c r="J88" s="3"/>
      <c r="K88" s="55"/>
      <c r="L88" s="58"/>
      <c r="M88" s="3" t="s">
        <v>73</v>
      </c>
      <c r="N88" s="54" t="n">
        <v>0.446808511</v>
      </c>
      <c r="O88" s="3" t="s">
        <v>76</v>
      </c>
      <c r="P88" s="54" t="n">
        <v>0.370460048</v>
      </c>
      <c r="Q88" s="3" t="s">
        <v>75</v>
      </c>
      <c r="R88" s="54" t="n">
        <v>0.2614</v>
      </c>
      <c r="S88" s="3" t="n">
        <f aca="false">IF(AND(X88&lt;1,Y88&lt;1,Z88&lt;1,AA88&lt;3),1,0)</f>
        <v>0</v>
      </c>
      <c r="T88" s="27" t="n">
        <f aca="false">R88*P88*N88*L95*J95*H95*F81*D70*B180</f>
        <v>0.00080349898844469</v>
      </c>
      <c r="V88" s="15"/>
      <c r="W88" s="3" t="n">
        <v>101</v>
      </c>
      <c r="X88" s="0" t="n">
        <v>14.1</v>
      </c>
      <c r="Y88" s="0" t="n">
        <v>3.7</v>
      </c>
      <c r="Z88" s="0" t="n">
        <v>7.9</v>
      </c>
      <c r="AA88" s="0" t="n">
        <v>5</v>
      </c>
      <c r="AB88" s="0" t="n">
        <v>3.3</v>
      </c>
      <c r="AC88" s="0" t="n">
        <v>7211.53387715278</v>
      </c>
      <c r="AD88" s="0" t="n">
        <v>76466.3042177485</v>
      </c>
      <c r="AE88" s="0" t="n">
        <v>67352.6477337376</v>
      </c>
      <c r="AF88" s="0" t="n">
        <v>0</v>
      </c>
      <c r="AG88" s="0" t="n">
        <v>0</v>
      </c>
      <c r="AH88" s="0" t="n">
        <v>0.87</v>
      </c>
      <c r="AI88" s="4" t="n">
        <v>1</v>
      </c>
      <c r="AJ88" s="5" t="n">
        <v>0</v>
      </c>
      <c r="AK88" s="5" t="n">
        <v>0</v>
      </c>
      <c r="AL88" s="6" t="n">
        <v>0</v>
      </c>
      <c r="AM88" s="0" t="n">
        <v>0</v>
      </c>
      <c r="AN88" s="0" t="n">
        <v>1</v>
      </c>
      <c r="AO88" s="6" t="n">
        <v>0</v>
      </c>
      <c r="AP88" s="0" t="n">
        <v>0</v>
      </c>
      <c r="AQ88" s="0" t="n">
        <v>0</v>
      </c>
      <c r="AR88" s="0" t="n">
        <v>1</v>
      </c>
      <c r="AS88" s="6" t="n">
        <v>0</v>
      </c>
    </row>
    <row r="89" customFormat="false" ht="15" hidden="false" customHeight="false" outlineLevel="0" collapsed="false">
      <c r="D89" s="3"/>
      <c r="F89" s="3"/>
      <c r="H89" s="3"/>
      <c r="J89" s="3"/>
      <c r="K89" s="55"/>
      <c r="L89" s="58"/>
      <c r="M89" s="3"/>
      <c r="N89" s="3"/>
      <c r="O89" s="3"/>
      <c r="P89" s="3"/>
      <c r="Q89" s="3" t="s">
        <v>77</v>
      </c>
      <c r="R89" s="54" t="n">
        <v>0.5371</v>
      </c>
      <c r="S89" s="3" t="n">
        <f aca="false">IF(AND(X89&lt;1,Y89&lt;1,Z89&lt;1,AA89&lt;3),1,0)</f>
        <v>0</v>
      </c>
      <c r="T89" s="27" t="n">
        <f aca="false">R89*P90*N92*L95*J95*H95*F81*D70*B180</f>
        <v>0.00360205507021808</v>
      </c>
      <c r="V89" s="15"/>
      <c r="W89" s="3" t="n">
        <v>101</v>
      </c>
      <c r="X89" s="0" t="n">
        <v>14.1</v>
      </c>
      <c r="Y89" s="0" t="n">
        <v>3.7</v>
      </c>
      <c r="Z89" s="0" t="n">
        <v>7.9</v>
      </c>
      <c r="AA89" s="0" t="n">
        <v>5</v>
      </c>
      <c r="AB89" s="0" t="n">
        <v>3.3</v>
      </c>
      <c r="AC89" s="0" t="n">
        <v>7211.53387715278</v>
      </c>
      <c r="AD89" s="0" t="n">
        <v>76466.3042177485</v>
      </c>
      <c r="AE89" s="0" t="n">
        <v>67352.6477337376</v>
      </c>
      <c r="AF89" s="0" t="n">
        <v>0</v>
      </c>
      <c r="AG89" s="0" t="n">
        <v>0</v>
      </c>
      <c r="AH89" s="0" t="n">
        <v>0.87</v>
      </c>
      <c r="AI89" s="4" t="n">
        <v>0</v>
      </c>
      <c r="AJ89" s="5" t="n">
        <v>1</v>
      </c>
      <c r="AK89" s="5" t="n">
        <v>0</v>
      </c>
      <c r="AL89" s="6" t="n">
        <v>0</v>
      </c>
      <c r="AM89" s="0" t="n">
        <v>1</v>
      </c>
      <c r="AN89" s="0" t="n">
        <v>0</v>
      </c>
      <c r="AO89" s="6" t="n">
        <v>0</v>
      </c>
      <c r="AP89" s="0" t="n">
        <v>0</v>
      </c>
      <c r="AQ89" s="0" t="n">
        <v>1</v>
      </c>
      <c r="AR89" s="0" t="n">
        <v>0</v>
      </c>
      <c r="AS89" s="6" t="n">
        <v>0</v>
      </c>
    </row>
    <row r="90" customFormat="false" ht="15" hidden="false" customHeight="false" outlineLevel="0" collapsed="false">
      <c r="D90" s="3"/>
      <c r="F90" s="3"/>
      <c r="H90" s="3"/>
      <c r="J90" s="3"/>
      <c r="K90" s="55"/>
      <c r="L90" s="58"/>
      <c r="M90" s="3"/>
      <c r="N90" s="3"/>
      <c r="O90" s="3" t="s">
        <v>74</v>
      </c>
      <c r="P90" s="54" t="n">
        <v>0.808270677</v>
      </c>
      <c r="Q90" s="3" t="s">
        <v>75</v>
      </c>
      <c r="R90" s="54" t="n">
        <v>0.4629</v>
      </c>
      <c r="S90" s="3" t="n">
        <f aca="false">IF(AND(X90&lt;1,Y90&lt;1,Z90&lt;1,AA90&lt;3),1,0)</f>
        <v>0</v>
      </c>
      <c r="T90" s="27" t="n">
        <f aca="false">R90*P90*N92*L95*J95*H95*F81*D70*B180</f>
        <v>0.00310443361013582</v>
      </c>
      <c r="V90" s="15"/>
      <c r="W90" s="3" t="n">
        <v>101</v>
      </c>
      <c r="X90" s="0" t="n">
        <v>14.1</v>
      </c>
      <c r="Y90" s="0" t="n">
        <v>3.7</v>
      </c>
      <c r="Z90" s="0" t="n">
        <v>7.9</v>
      </c>
      <c r="AA90" s="0" t="n">
        <v>5</v>
      </c>
      <c r="AB90" s="0" t="n">
        <v>3.3</v>
      </c>
      <c r="AC90" s="0" t="n">
        <v>7211.53387715278</v>
      </c>
      <c r="AD90" s="0" t="n">
        <v>76466.3042177485</v>
      </c>
      <c r="AE90" s="0" t="n">
        <v>67352.6477337376</v>
      </c>
      <c r="AF90" s="0" t="n">
        <v>0</v>
      </c>
      <c r="AG90" s="0" t="n">
        <v>0</v>
      </c>
      <c r="AH90" s="0" t="n">
        <v>0.87</v>
      </c>
      <c r="AI90" s="4" t="n">
        <v>0</v>
      </c>
      <c r="AJ90" s="5" t="n">
        <v>1</v>
      </c>
      <c r="AK90" s="5" t="n">
        <v>0</v>
      </c>
      <c r="AL90" s="6" t="n">
        <v>0</v>
      </c>
      <c r="AM90" s="0" t="n">
        <v>1</v>
      </c>
      <c r="AN90" s="0" t="n">
        <v>0</v>
      </c>
      <c r="AO90" s="6" t="n">
        <v>0</v>
      </c>
      <c r="AP90" s="0" t="n">
        <v>0</v>
      </c>
      <c r="AQ90" s="0" t="n">
        <v>0</v>
      </c>
      <c r="AR90" s="0" t="n">
        <v>1</v>
      </c>
      <c r="AS90" s="6" t="n">
        <v>0</v>
      </c>
    </row>
    <row r="91" customFormat="false" ht="15" hidden="false" customHeight="false" outlineLevel="0" collapsed="false">
      <c r="D91" s="3"/>
      <c r="F91" s="3"/>
      <c r="H91" s="3"/>
      <c r="J91" s="3"/>
      <c r="K91" s="55"/>
      <c r="L91" s="58"/>
      <c r="M91" s="3"/>
      <c r="N91" s="3"/>
      <c r="O91" s="3"/>
      <c r="P91" s="3"/>
      <c r="Q91" s="3" t="s">
        <v>77</v>
      </c>
      <c r="R91" s="54" t="n">
        <v>0.5371</v>
      </c>
      <c r="S91" s="3" t="n">
        <f aca="false">IF(AND(X91&lt;1,Y91&lt;1,Z91&lt;1,AA91&lt;3),1,0)</f>
        <v>0</v>
      </c>
      <c r="T91" s="27" t="n">
        <f aca="false">R91*P92*N92*L95*J95*H95*F81*D70*B180</f>
        <v>0.000854440968445068</v>
      </c>
      <c r="V91" s="15"/>
      <c r="W91" s="3" t="n">
        <v>101</v>
      </c>
      <c r="X91" s="0" t="n">
        <v>14.1</v>
      </c>
      <c r="Y91" s="0" t="n">
        <v>3.7</v>
      </c>
      <c r="Z91" s="0" t="n">
        <v>7.9</v>
      </c>
      <c r="AA91" s="0" t="n">
        <v>5</v>
      </c>
      <c r="AB91" s="0" t="n">
        <v>3.3</v>
      </c>
      <c r="AC91" s="0" t="n">
        <v>7211.53387715278</v>
      </c>
      <c r="AD91" s="0" t="n">
        <v>76466.3042177485</v>
      </c>
      <c r="AE91" s="0" t="n">
        <v>67352.6477337376</v>
      </c>
      <c r="AF91" s="0" t="n">
        <v>0</v>
      </c>
      <c r="AG91" s="0" t="n">
        <v>0</v>
      </c>
      <c r="AH91" s="0" t="n">
        <v>0.87</v>
      </c>
      <c r="AI91" s="4" t="n">
        <v>0</v>
      </c>
      <c r="AJ91" s="5" t="n">
        <v>1</v>
      </c>
      <c r="AK91" s="5" t="n">
        <v>0</v>
      </c>
      <c r="AL91" s="6" t="n">
        <v>0</v>
      </c>
      <c r="AM91" s="0" t="n">
        <v>0</v>
      </c>
      <c r="AN91" s="0" t="n">
        <v>1</v>
      </c>
      <c r="AO91" s="6" t="n">
        <v>0</v>
      </c>
      <c r="AP91" s="0" t="n">
        <v>0</v>
      </c>
      <c r="AQ91" s="0" t="n">
        <v>1</v>
      </c>
      <c r="AR91" s="0" t="n">
        <v>0</v>
      </c>
      <c r="AS91" s="6" t="n">
        <v>0</v>
      </c>
    </row>
    <row r="92" customFormat="false" ht="15" hidden="false" customHeight="false" outlineLevel="0" collapsed="false">
      <c r="D92" s="3"/>
      <c r="F92" s="3"/>
      <c r="H92" s="3"/>
      <c r="J92" s="3"/>
      <c r="K92" s="55"/>
      <c r="L92" s="58"/>
      <c r="M92" s="3" t="s">
        <v>77</v>
      </c>
      <c r="N92" s="54" t="n">
        <v>0.446808511</v>
      </c>
      <c r="O92" s="3" t="s">
        <v>78</v>
      </c>
      <c r="P92" s="54" t="n">
        <v>0.191729323</v>
      </c>
      <c r="Q92" s="3" t="s">
        <v>75</v>
      </c>
      <c r="R92" s="54" t="n">
        <v>0.4629</v>
      </c>
      <c r="S92" s="3" t="n">
        <f aca="false">IF(AND(X92&lt;1,Y92&lt;1,Z92&lt;1,AA92&lt;3),1,0)</f>
        <v>0</v>
      </c>
      <c r="T92" s="27" t="n">
        <f aca="false">R92*P92*N92*L95*J95*H95*F81*D70*B180</f>
        <v>0.000736400529311528</v>
      </c>
      <c r="V92" s="15"/>
      <c r="W92" s="3" t="n">
        <v>101</v>
      </c>
      <c r="X92" s="0" t="n">
        <v>14.1</v>
      </c>
      <c r="Y92" s="0" t="n">
        <v>3.7</v>
      </c>
      <c r="Z92" s="0" t="n">
        <v>7.9</v>
      </c>
      <c r="AA92" s="0" t="n">
        <v>5</v>
      </c>
      <c r="AB92" s="0" t="n">
        <v>3.3</v>
      </c>
      <c r="AC92" s="0" t="n">
        <v>7211.53387715278</v>
      </c>
      <c r="AD92" s="0" t="n">
        <v>76466.3042177485</v>
      </c>
      <c r="AE92" s="0" t="n">
        <v>67352.6477337376</v>
      </c>
      <c r="AF92" s="0" t="n">
        <v>0</v>
      </c>
      <c r="AG92" s="0" t="n">
        <v>0</v>
      </c>
      <c r="AH92" s="0" t="n">
        <v>0.87</v>
      </c>
      <c r="AI92" s="4" t="n">
        <v>0</v>
      </c>
      <c r="AJ92" s="5" t="n">
        <v>1</v>
      </c>
      <c r="AK92" s="5" t="n">
        <v>0</v>
      </c>
      <c r="AL92" s="6" t="n">
        <v>0</v>
      </c>
      <c r="AM92" s="0" t="n">
        <v>0</v>
      </c>
      <c r="AN92" s="0" t="n">
        <v>1</v>
      </c>
      <c r="AO92" s="6" t="n">
        <v>0</v>
      </c>
      <c r="AP92" s="0" t="n">
        <v>0</v>
      </c>
      <c r="AQ92" s="0" t="n">
        <v>0</v>
      </c>
      <c r="AR92" s="0" t="n">
        <v>1</v>
      </c>
      <c r="AS92" s="6" t="n">
        <v>0</v>
      </c>
    </row>
    <row r="93" customFormat="false" ht="15" hidden="false" customHeight="false" outlineLevel="0" collapsed="false">
      <c r="D93" s="3"/>
      <c r="F93" s="3"/>
      <c r="H93" s="3"/>
      <c r="J93" s="3"/>
      <c r="M93" s="3" t="s">
        <v>75</v>
      </c>
      <c r="N93" s="54" t="n">
        <v>0.021276596</v>
      </c>
      <c r="O93" s="3" t="s">
        <v>30</v>
      </c>
      <c r="P93" s="54" t="n">
        <v>1</v>
      </c>
      <c r="Q93" s="3" t="s">
        <v>75</v>
      </c>
      <c r="R93" s="54" t="n">
        <v>1</v>
      </c>
      <c r="S93" s="3" t="n">
        <f aca="false">IF(AND(X93&lt;1,Y93&lt;1,Z93&lt;1,AA93&lt;3),1,0)</f>
        <v>0</v>
      </c>
      <c r="T93" s="27" t="n">
        <f aca="false">R93*P93*N93*L95*J95*H95*F81*D70*B180</f>
        <v>0.000395110965283885</v>
      </c>
      <c r="V93" s="15"/>
      <c r="W93" s="3" t="n">
        <v>101</v>
      </c>
      <c r="X93" s="0" t="n">
        <v>14.1</v>
      </c>
      <c r="Y93" s="0" t="n">
        <v>3.7</v>
      </c>
      <c r="Z93" s="0" t="n">
        <v>7.9</v>
      </c>
      <c r="AA93" s="0" t="n">
        <v>5</v>
      </c>
      <c r="AB93" s="0" t="n">
        <v>3.3</v>
      </c>
      <c r="AC93" s="0" t="n">
        <v>7211.53387715278</v>
      </c>
      <c r="AD93" s="0" t="n">
        <v>76466.3042177485</v>
      </c>
      <c r="AE93" s="0" t="n">
        <v>67352.6477337376</v>
      </c>
      <c r="AF93" s="0" t="n">
        <v>0</v>
      </c>
      <c r="AG93" s="0" t="n">
        <v>0</v>
      </c>
      <c r="AH93" s="0" t="n">
        <v>0.87</v>
      </c>
      <c r="AI93" s="4" t="n">
        <v>0</v>
      </c>
      <c r="AJ93" s="5" t="n">
        <v>0</v>
      </c>
      <c r="AK93" s="5" t="n">
        <v>1</v>
      </c>
      <c r="AL93" s="6" t="n">
        <v>0</v>
      </c>
      <c r="AM93" s="0" t="n">
        <v>0</v>
      </c>
      <c r="AN93" s="0" t="n">
        <v>0</v>
      </c>
      <c r="AO93" s="6" t="n">
        <v>1</v>
      </c>
      <c r="AP93" s="0" t="n">
        <v>0</v>
      </c>
      <c r="AQ93" s="0" t="n">
        <v>0</v>
      </c>
      <c r="AR93" s="0" t="n">
        <v>1</v>
      </c>
      <c r="AS93" s="6" t="n">
        <v>0</v>
      </c>
    </row>
    <row r="94" customFormat="false" ht="15" hidden="false" customHeight="false" outlineLevel="0" collapsed="false">
      <c r="D94" s="3"/>
      <c r="F94" s="3"/>
      <c r="H94" s="3"/>
      <c r="J94" s="3"/>
      <c r="K94" s="3"/>
      <c r="L94" s="3"/>
      <c r="M94" s="3"/>
      <c r="N94" s="3"/>
      <c r="O94" s="3" t="s">
        <v>74</v>
      </c>
      <c r="P94" s="54" t="n">
        <v>0.159106071</v>
      </c>
      <c r="Q94" s="3" t="s">
        <v>79</v>
      </c>
      <c r="R94" s="54" t="n">
        <v>1</v>
      </c>
      <c r="S94" s="3" t="n">
        <f aca="false">IF(AND(X94&lt;1,Y94&lt;1,Z94&lt;1,AA94&lt;3),1,0)</f>
        <v>0</v>
      </c>
      <c r="T94" s="27" t="n">
        <f aca="false">R94*P94*N95*L95*J95*H95*F81*D70*B180</f>
        <v>0.000251458210226711</v>
      </c>
      <c r="V94" s="15"/>
      <c r="W94" s="3" t="n">
        <v>101</v>
      </c>
      <c r="X94" s="0" t="n">
        <v>14.1</v>
      </c>
      <c r="Y94" s="0" t="n">
        <v>3.7</v>
      </c>
      <c r="Z94" s="0" t="n">
        <v>7.9</v>
      </c>
      <c r="AA94" s="0" t="n">
        <v>5</v>
      </c>
      <c r="AB94" s="0" t="n">
        <v>3.3</v>
      </c>
      <c r="AC94" s="0" t="n">
        <v>7211.53387715278</v>
      </c>
      <c r="AD94" s="0" t="n">
        <v>76466.3042177485</v>
      </c>
      <c r="AE94" s="0" t="n">
        <v>67352.6477337376</v>
      </c>
      <c r="AF94" s="0" t="n">
        <v>0</v>
      </c>
      <c r="AG94" s="0" t="n">
        <v>0</v>
      </c>
      <c r="AH94" s="0" t="n">
        <v>0.87</v>
      </c>
      <c r="AI94" s="4" t="n">
        <v>0</v>
      </c>
      <c r="AJ94" s="5" t="n">
        <v>0</v>
      </c>
      <c r="AK94" s="5" t="n">
        <v>0</v>
      </c>
      <c r="AL94" s="6" t="n">
        <v>1</v>
      </c>
      <c r="AM94" s="0" t="n">
        <v>1</v>
      </c>
      <c r="AN94" s="0" t="n">
        <v>0</v>
      </c>
      <c r="AO94" s="6" t="n">
        <v>0</v>
      </c>
      <c r="AP94" s="0" t="n">
        <v>0</v>
      </c>
      <c r="AQ94" s="0" t="n">
        <v>0</v>
      </c>
      <c r="AR94" s="0" t="n">
        <v>0</v>
      </c>
      <c r="AS94" s="6" t="n">
        <v>1</v>
      </c>
    </row>
    <row r="95" customFormat="false" ht="15" hidden="false" customHeight="false" outlineLevel="0" collapsed="false">
      <c r="D95" s="3"/>
      <c r="F95" s="3"/>
      <c r="G95" s="0" t="s">
        <v>90</v>
      </c>
      <c r="H95" s="54" t="n">
        <v>0.3743</v>
      </c>
      <c r="I95" s="0" t="s">
        <v>89</v>
      </c>
      <c r="J95" s="54" t="n">
        <v>1</v>
      </c>
      <c r="K95" s="55" t="s">
        <v>85</v>
      </c>
      <c r="L95" s="54" t="n">
        <v>1</v>
      </c>
      <c r="M95" s="3" t="s">
        <v>79</v>
      </c>
      <c r="N95" s="54" t="n">
        <v>0.085106383</v>
      </c>
      <c r="O95" s="3" t="s">
        <v>76</v>
      </c>
      <c r="P95" s="54" t="n">
        <v>0.840893929</v>
      </c>
      <c r="Q95" s="3" t="s">
        <v>79</v>
      </c>
      <c r="R95" s="54" t="n">
        <v>1</v>
      </c>
      <c r="S95" s="3" t="n">
        <f aca="false">IF(AND(X95&lt;1,Y95&lt;1,Z95&lt;1,AA95&lt;3),1,0)</f>
        <v>0</v>
      </c>
      <c r="T95" s="27" t="n">
        <f aca="false">R95*P95*N95*J95*H95*F81*D70*B180</f>
        <v>0.00132898563233861</v>
      </c>
      <c r="U95" s="64" t="s">
        <v>11</v>
      </c>
      <c r="V95" s="15"/>
      <c r="W95" s="3" t="n">
        <v>101</v>
      </c>
      <c r="X95" s="0" t="n">
        <v>14.1</v>
      </c>
      <c r="Y95" s="0" t="n">
        <v>3.7</v>
      </c>
      <c r="Z95" s="0" t="n">
        <v>7.9</v>
      </c>
      <c r="AA95" s="0" t="n">
        <v>5</v>
      </c>
      <c r="AB95" s="0" t="n">
        <v>3.3</v>
      </c>
      <c r="AC95" s="0" t="n">
        <v>7211.53387715278</v>
      </c>
      <c r="AD95" s="0" t="n">
        <v>76466.3042177485</v>
      </c>
      <c r="AE95" s="0" t="n">
        <v>67352.6477337376</v>
      </c>
      <c r="AF95" s="0" t="n">
        <v>0</v>
      </c>
      <c r="AG95" s="0" t="n">
        <v>0</v>
      </c>
      <c r="AH95" s="0" t="n">
        <v>0.87</v>
      </c>
      <c r="AI95" s="4" t="n">
        <v>0</v>
      </c>
      <c r="AJ95" s="5" t="n">
        <v>0</v>
      </c>
      <c r="AK95" s="5" t="n">
        <v>0</v>
      </c>
      <c r="AL95" s="6" t="n">
        <v>1</v>
      </c>
      <c r="AM95" s="0" t="n">
        <v>0</v>
      </c>
      <c r="AN95" s="0" t="n">
        <v>1</v>
      </c>
      <c r="AO95" s="6" t="n">
        <v>0</v>
      </c>
      <c r="AP95" s="0" t="n">
        <v>0</v>
      </c>
      <c r="AQ95" s="0" t="n">
        <v>0</v>
      </c>
      <c r="AR95" s="0" t="n">
        <v>0</v>
      </c>
      <c r="AS95" s="6" t="n">
        <v>1</v>
      </c>
    </row>
    <row r="96" s="65" customFormat="true" ht="15" hidden="false" customHeight="false" outlineLevel="0" collapsed="false">
      <c r="A96" s="56" t="n">
        <v>-1</v>
      </c>
      <c r="B96" s="56" t="n">
        <v>-1</v>
      </c>
      <c r="C96" s="56" t="n">
        <v>-1</v>
      </c>
      <c r="D96" s="56" t="n">
        <v>-1</v>
      </c>
      <c r="E96" s="56" t="n">
        <v>-1</v>
      </c>
      <c r="F96" s="56" t="n">
        <v>-1</v>
      </c>
      <c r="G96" s="56" t="n">
        <v>-1</v>
      </c>
      <c r="H96" s="56" t="n">
        <v>-1</v>
      </c>
      <c r="I96" s="56" t="n">
        <v>-1</v>
      </c>
      <c r="J96" s="56" t="n">
        <v>-1</v>
      </c>
      <c r="K96" s="56" t="n">
        <v>-1</v>
      </c>
      <c r="L96" s="56" t="n">
        <v>-1</v>
      </c>
      <c r="M96" s="56" t="n">
        <v>-1</v>
      </c>
      <c r="N96" s="56" t="n">
        <v>-1</v>
      </c>
      <c r="O96" s="56" t="n">
        <v>-1</v>
      </c>
      <c r="P96" s="56" t="n">
        <v>-1</v>
      </c>
      <c r="Q96" s="56" t="n">
        <v>-1</v>
      </c>
      <c r="R96" s="56" t="n">
        <v>-1</v>
      </c>
      <c r="S96" s="56" t="n">
        <v>-1</v>
      </c>
      <c r="T96" s="56" t="n">
        <v>-1</v>
      </c>
      <c r="U96" s="56" t="n">
        <v>-1</v>
      </c>
      <c r="V96" s="56" t="n">
        <v>-1</v>
      </c>
      <c r="W96" s="56" t="n">
        <v>-1</v>
      </c>
      <c r="X96" s="56" t="n">
        <v>-1</v>
      </c>
      <c r="Y96" s="56" t="n">
        <v>-1</v>
      </c>
      <c r="Z96" s="56" t="n">
        <v>-1</v>
      </c>
      <c r="AA96" s="56" t="n">
        <v>-1</v>
      </c>
      <c r="AB96" s="56" t="n">
        <v>-1</v>
      </c>
      <c r="AC96" s="56" t="n">
        <v>-1</v>
      </c>
      <c r="AD96" s="56" t="n">
        <v>-1</v>
      </c>
      <c r="AE96" s="56" t="n">
        <v>-1</v>
      </c>
      <c r="AF96" s="56" t="n">
        <v>-1</v>
      </c>
      <c r="AG96" s="56" t="n">
        <v>-1</v>
      </c>
      <c r="AH96" s="56" t="n">
        <v>-1</v>
      </c>
      <c r="AI96" s="56" t="n">
        <v>-1</v>
      </c>
      <c r="AJ96" s="56" t="n">
        <v>-1</v>
      </c>
      <c r="AK96" s="56" t="n">
        <v>-1</v>
      </c>
      <c r="AL96" s="56" t="n">
        <v>-1</v>
      </c>
      <c r="AM96" s="56" t="n">
        <v>-1</v>
      </c>
      <c r="AN96" s="56" t="n">
        <v>-1</v>
      </c>
      <c r="AO96" s="56" t="n">
        <v>-1</v>
      </c>
      <c r="AP96" s="56" t="n">
        <v>-1</v>
      </c>
      <c r="AQ96" s="56" t="n">
        <v>-1</v>
      </c>
      <c r="AR96" s="56" t="n">
        <v>-1</v>
      </c>
      <c r="AS96" s="56" t="n">
        <v>-1</v>
      </c>
      <c r="AT96" s="56" t="n">
        <v>-1</v>
      </c>
      <c r="AU96" s="56" t="n">
        <v>-1</v>
      </c>
    </row>
    <row r="97" s="57" customFormat="true" ht="15" hidden="false" customHeight="false" outlineLevel="0" collapsed="false">
      <c r="D97" s="58"/>
      <c r="F97" s="58"/>
      <c r="H97" s="58"/>
      <c r="J97" s="58"/>
      <c r="K97" s="58"/>
      <c r="L97" s="58"/>
      <c r="M97" s="58"/>
      <c r="N97" s="58"/>
      <c r="O97" s="58"/>
      <c r="P97" s="58"/>
      <c r="Q97" s="58" t="s">
        <v>73</v>
      </c>
      <c r="R97" s="54" t="n">
        <v>0.7386</v>
      </c>
      <c r="S97" s="3" t="n">
        <f aca="false">IF(AND(X97&lt;1,Y97&lt;1,Z97&lt;1,AA97&lt;3),1,0)</f>
        <v>1</v>
      </c>
      <c r="T97" s="27" t="n">
        <f aca="false">R97*P98*N100*L107*J107*H107*F107*D154*B180</f>
        <v>0.00171712993143585</v>
      </c>
      <c r="V97" s="15"/>
      <c r="W97" s="58" t="n">
        <v>102</v>
      </c>
      <c r="X97" s="0" t="n">
        <v>0.47</v>
      </c>
      <c r="Y97" s="0" t="n">
        <v>0.6</v>
      </c>
      <c r="Z97" s="0" t="n">
        <v>0.89</v>
      </c>
      <c r="AA97" s="0" t="n">
        <v>2.75</v>
      </c>
      <c r="AB97" s="0" t="n">
        <v>3.3</v>
      </c>
      <c r="AC97" s="0" t="n">
        <v>11617.1297180538</v>
      </c>
      <c r="AD97" s="0" t="n">
        <v>69341.450841082</v>
      </c>
      <c r="AE97" s="0" t="n">
        <v>79015.9929737197</v>
      </c>
      <c r="AF97" s="0" t="n">
        <v>0</v>
      </c>
      <c r="AG97" s="0" t="n">
        <v>0</v>
      </c>
      <c r="AH97" s="0" t="n">
        <v>0.6</v>
      </c>
      <c r="AI97" s="60" t="n">
        <v>1</v>
      </c>
      <c r="AJ97" s="61" t="n">
        <v>0</v>
      </c>
      <c r="AK97" s="61" t="n">
        <v>0</v>
      </c>
      <c r="AL97" s="62" t="n">
        <v>0</v>
      </c>
      <c r="AM97" s="57" t="n">
        <v>1</v>
      </c>
      <c r="AN97" s="57" t="n">
        <v>0</v>
      </c>
      <c r="AO97" s="62" t="n">
        <v>0</v>
      </c>
      <c r="AP97" s="57" t="n">
        <v>1</v>
      </c>
      <c r="AQ97" s="57" t="n">
        <v>0</v>
      </c>
      <c r="AR97" s="57" t="n">
        <v>0</v>
      </c>
      <c r="AS97" s="62" t="n">
        <v>0</v>
      </c>
    </row>
    <row r="98" customFormat="false" ht="15" hidden="false" customHeight="false" outlineLevel="0" collapsed="false">
      <c r="D98" s="3"/>
      <c r="F98" s="3"/>
      <c r="H98" s="3"/>
      <c r="J98" s="3"/>
      <c r="K98" s="3"/>
      <c r="L98" s="3"/>
      <c r="M98" s="3"/>
      <c r="N98" s="3"/>
      <c r="O98" s="3" t="s">
        <v>74</v>
      </c>
      <c r="P98" s="54" t="n">
        <v>0.629539952</v>
      </c>
      <c r="Q98" s="3" t="s">
        <v>75</v>
      </c>
      <c r="R98" s="54" t="n">
        <v>0.2614</v>
      </c>
      <c r="S98" s="3" t="n">
        <f aca="false">IF(AND(X98&lt;1,Y98&lt;1,Z98&lt;1,AA98&lt;3),1,0)</f>
        <v>1</v>
      </c>
      <c r="T98" s="27" t="n">
        <f aca="false">R98*P98*N100*L107*J107*H107*F107*D154*B180</f>
        <v>0.000607714275761347</v>
      </c>
      <c r="V98" s="15"/>
      <c r="W98" s="58" t="n">
        <v>102</v>
      </c>
      <c r="X98" s="0" t="n">
        <v>0.47</v>
      </c>
      <c r="Y98" s="0" t="n">
        <v>0.6</v>
      </c>
      <c r="Z98" s="0" t="n">
        <v>0.89</v>
      </c>
      <c r="AA98" s="0" t="n">
        <v>2.75</v>
      </c>
      <c r="AB98" s="0" t="n">
        <v>3.3</v>
      </c>
      <c r="AC98" s="0" t="n">
        <v>11617.1297180538</v>
      </c>
      <c r="AD98" s="0" t="n">
        <v>69341.450841082</v>
      </c>
      <c r="AE98" s="0" t="n">
        <v>79015.9929737197</v>
      </c>
      <c r="AF98" s="0" t="n">
        <v>0</v>
      </c>
      <c r="AG98" s="0" t="n">
        <v>0</v>
      </c>
      <c r="AH98" s="0" t="n">
        <v>0.6</v>
      </c>
      <c r="AI98" s="4" t="n">
        <v>1</v>
      </c>
      <c r="AJ98" s="5" t="n">
        <v>0</v>
      </c>
      <c r="AK98" s="5" t="n">
        <v>0</v>
      </c>
      <c r="AL98" s="6" t="n">
        <v>0</v>
      </c>
      <c r="AM98" s="0" t="n">
        <v>1</v>
      </c>
      <c r="AN98" s="0" t="n">
        <v>0</v>
      </c>
      <c r="AO98" s="6" t="n">
        <v>0</v>
      </c>
      <c r="AP98" s="0" t="n">
        <v>0</v>
      </c>
      <c r="AQ98" s="0" t="n">
        <v>0</v>
      </c>
      <c r="AR98" s="0" t="n">
        <v>1</v>
      </c>
      <c r="AS98" s="6" t="n">
        <v>0</v>
      </c>
    </row>
    <row r="99" customFormat="false" ht="15" hidden="false" customHeight="false" outlineLevel="0" collapsed="false">
      <c r="D99" s="3"/>
      <c r="F99" s="3"/>
      <c r="H99" s="3"/>
      <c r="J99" s="3"/>
      <c r="K99" s="3"/>
      <c r="L99" s="3"/>
      <c r="M99" s="3"/>
      <c r="N99" s="3"/>
      <c r="O99" s="3"/>
      <c r="P99" s="3"/>
      <c r="Q99" s="3" t="s">
        <v>73</v>
      </c>
      <c r="R99" s="54" t="n">
        <v>0.7386</v>
      </c>
      <c r="S99" s="3" t="n">
        <f aca="false">IF(AND(X99&lt;1,Y99&lt;1,Z99&lt;1,AA99&lt;3),1,0)</f>
        <v>1</v>
      </c>
      <c r="T99" s="27" t="n">
        <f aca="false">R99*P100*N100*L107*J107*H107*F107*D154*B180</f>
        <v>0.00101046491934472</v>
      </c>
      <c r="V99" s="15"/>
      <c r="W99" s="58" t="n">
        <v>102</v>
      </c>
      <c r="X99" s="0" t="n">
        <v>0.47</v>
      </c>
      <c r="Y99" s="0" t="n">
        <v>0.6</v>
      </c>
      <c r="Z99" s="0" t="n">
        <v>0.89</v>
      </c>
      <c r="AA99" s="0" t="n">
        <v>2.75</v>
      </c>
      <c r="AB99" s="0" t="n">
        <v>3.3</v>
      </c>
      <c r="AC99" s="0" t="n">
        <v>11617.1297180538</v>
      </c>
      <c r="AD99" s="0" t="n">
        <v>69341.450841082</v>
      </c>
      <c r="AE99" s="0" t="n">
        <v>79015.9929737197</v>
      </c>
      <c r="AF99" s="0" t="n">
        <v>0</v>
      </c>
      <c r="AG99" s="0" t="n">
        <v>0</v>
      </c>
      <c r="AH99" s="0" t="n">
        <v>0.6</v>
      </c>
      <c r="AI99" s="4" t="n">
        <v>1</v>
      </c>
      <c r="AJ99" s="5" t="n">
        <v>0</v>
      </c>
      <c r="AK99" s="5" t="n">
        <v>0</v>
      </c>
      <c r="AL99" s="6" t="n">
        <v>0</v>
      </c>
      <c r="AM99" s="0" t="n">
        <v>0</v>
      </c>
      <c r="AN99" s="0" t="n">
        <v>1</v>
      </c>
      <c r="AO99" s="6" t="n">
        <v>0</v>
      </c>
      <c r="AP99" s="0" t="n">
        <v>1</v>
      </c>
      <c r="AQ99" s="0" t="n">
        <v>0</v>
      </c>
      <c r="AR99" s="0" t="n">
        <v>0</v>
      </c>
      <c r="AS99" s="6" t="n">
        <v>0</v>
      </c>
    </row>
    <row r="100" customFormat="false" ht="15" hidden="false" customHeight="false" outlineLevel="0" collapsed="false">
      <c r="D100" s="3"/>
      <c r="F100" s="3"/>
      <c r="H100" s="3"/>
      <c r="J100" s="3"/>
      <c r="K100" s="3"/>
      <c r="L100" s="3"/>
      <c r="M100" s="3" t="s">
        <v>73</v>
      </c>
      <c r="N100" s="54" t="n">
        <v>0.446808511</v>
      </c>
      <c r="O100" s="3" t="s">
        <v>76</v>
      </c>
      <c r="P100" s="54" t="n">
        <v>0.370460048</v>
      </c>
      <c r="Q100" s="3" t="s">
        <v>75</v>
      </c>
      <c r="R100" s="54" t="n">
        <v>0.2614</v>
      </c>
      <c r="S100" s="3" t="n">
        <f aca="false">IF(AND(X100&lt;1,Y100&lt;1,Z100&lt;1,AA100&lt;3),1,0)</f>
        <v>1</v>
      </c>
      <c r="T100" s="27" t="n">
        <f aca="false">R100*P100*N100*L107*J107*H107*F107*D154*B180</f>
        <v>0.000357616477006107</v>
      </c>
      <c r="V100" s="15"/>
      <c r="W100" s="58" t="n">
        <v>102</v>
      </c>
      <c r="X100" s="0" t="n">
        <v>0.47</v>
      </c>
      <c r="Y100" s="0" t="n">
        <v>0.6</v>
      </c>
      <c r="Z100" s="0" t="n">
        <v>0.89</v>
      </c>
      <c r="AA100" s="0" t="n">
        <v>2.75</v>
      </c>
      <c r="AB100" s="0" t="n">
        <v>3.3</v>
      </c>
      <c r="AC100" s="0" t="n">
        <v>11617.1297180538</v>
      </c>
      <c r="AD100" s="0" t="n">
        <v>69341.450841082</v>
      </c>
      <c r="AE100" s="0" t="n">
        <v>79015.9929737197</v>
      </c>
      <c r="AF100" s="0" t="n">
        <v>0</v>
      </c>
      <c r="AG100" s="0" t="n">
        <v>0</v>
      </c>
      <c r="AH100" s="0" t="n">
        <v>0.6</v>
      </c>
      <c r="AI100" s="4" t="n">
        <v>1</v>
      </c>
      <c r="AJ100" s="5" t="n">
        <v>0</v>
      </c>
      <c r="AK100" s="5" t="n">
        <v>0</v>
      </c>
      <c r="AL100" s="6" t="n">
        <v>0</v>
      </c>
      <c r="AM100" s="0" t="n">
        <v>0</v>
      </c>
      <c r="AN100" s="0" t="n">
        <v>1</v>
      </c>
      <c r="AO100" s="6" t="n">
        <v>0</v>
      </c>
      <c r="AP100" s="0" t="n">
        <v>0</v>
      </c>
      <c r="AQ100" s="0" t="n">
        <v>0</v>
      </c>
      <c r="AR100" s="0" t="n">
        <v>1</v>
      </c>
      <c r="AS100" s="6" t="n">
        <v>0</v>
      </c>
    </row>
    <row r="101" customFormat="false" ht="15" hidden="false" customHeight="false" outlineLevel="0" collapsed="false">
      <c r="D101" s="3"/>
      <c r="F101" s="3"/>
      <c r="H101" s="3"/>
      <c r="J101" s="3"/>
      <c r="K101" s="3"/>
      <c r="L101" s="3"/>
      <c r="M101" s="3"/>
      <c r="N101" s="3"/>
      <c r="O101" s="3"/>
      <c r="P101" s="3"/>
      <c r="Q101" s="3" t="s">
        <v>77</v>
      </c>
      <c r="R101" s="54" t="n">
        <v>0.5371</v>
      </c>
      <c r="S101" s="3" t="n">
        <f aca="false">IF(AND(X101&lt;1,Y101&lt;1,Z101&lt;1,AA101&lt;3),1,0)</f>
        <v>1</v>
      </c>
      <c r="T101" s="27" t="n">
        <f aca="false">R101*P102*N104*L107*J107*H107*F107*D154*B180</f>
        <v>0.00160318091586751</v>
      </c>
      <c r="V101" s="15"/>
      <c r="W101" s="58" t="n">
        <v>102</v>
      </c>
      <c r="X101" s="0" t="n">
        <v>0.47</v>
      </c>
      <c r="Y101" s="0" t="n">
        <v>0.6</v>
      </c>
      <c r="Z101" s="0" t="n">
        <v>0.89</v>
      </c>
      <c r="AA101" s="0" t="n">
        <v>2.75</v>
      </c>
      <c r="AB101" s="0" t="n">
        <v>3.3</v>
      </c>
      <c r="AC101" s="0" t="n">
        <v>11617.1297180538</v>
      </c>
      <c r="AD101" s="0" t="n">
        <v>69341.450841082</v>
      </c>
      <c r="AE101" s="0" t="n">
        <v>79015.9929737197</v>
      </c>
      <c r="AF101" s="0" t="n">
        <v>0</v>
      </c>
      <c r="AG101" s="0" t="n">
        <v>0</v>
      </c>
      <c r="AH101" s="0" t="n">
        <v>0.6</v>
      </c>
      <c r="AI101" s="4" t="n">
        <v>0</v>
      </c>
      <c r="AJ101" s="5" t="n">
        <v>1</v>
      </c>
      <c r="AK101" s="5" t="n">
        <v>0</v>
      </c>
      <c r="AL101" s="6" t="n">
        <v>0</v>
      </c>
      <c r="AM101" s="0" t="n">
        <v>1</v>
      </c>
      <c r="AN101" s="0" t="n">
        <v>0</v>
      </c>
      <c r="AO101" s="6" t="n">
        <v>0</v>
      </c>
      <c r="AP101" s="0" t="n">
        <v>0</v>
      </c>
      <c r="AQ101" s="0" t="n">
        <v>1</v>
      </c>
      <c r="AR101" s="0" t="n">
        <v>0</v>
      </c>
      <c r="AS101" s="6" t="n">
        <v>0</v>
      </c>
    </row>
    <row r="102" customFormat="false" ht="15" hidden="false" customHeight="false" outlineLevel="0" collapsed="false">
      <c r="D102" s="3"/>
      <c r="F102" s="3"/>
      <c r="H102" s="3"/>
      <c r="J102" s="3"/>
      <c r="K102" s="3"/>
      <c r="L102" s="3"/>
      <c r="M102" s="3"/>
      <c r="N102" s="3"/>
      <c r="O102" s="3" t="s">
        <v>74</v>
      </c>
      <c r="P102" s="54" t="n">
        <v>0.808270677</v>
      </c>
      <c r="Q102" s="3" t="s">
        <v>75</v>
      </c>
      <c r="R102" s="54" t="n">
        <v>0.4629</v>
      </c>
      <c r="S102" s="3" t="n">
        <f aca="false">IF(AND(X102&lt;1,Y102&lt;1,Z102&lt;1,AA102&lt;3),1,0)</f>
        <v>1</v>
      </c>
      <c r="T102" s="27" t="n">
        <f aca="false">R102*P102*N104*L107*J107*H107*F107*D154*B180</f>
        <v>0.00138170256182288</v>
      </c>
      <c r="V102" s="15"/>
      <c r="W102" s="58" t="n">
        <v>102</v>
      </c>
      <c r="X102" s="0" t="n">
        <v>0.47</v>
      </c>
      <c r="Y102" s="0" t="n">
        <v>0.6</v>
      </c>
      <c r="Z102" s="0" t="n">
        <v>0.89</v>
      </c>
      <c r="AA102" s="0" t="n">
        <v>2.75</v>
      </c>
      <c r="AB102" s="0" t="n">
        <v>3.3</v>
      </c>
      <c r="AC102" s="0" t="n">
        <v>11617.1297180538</v>
      </c>
      <c r="AD102" s="0" t="n">
        <v>69341.450841082</v>
      </c>
      <c r="AE102" s="0" t="n">
        <v>79015.9929737197</v>
      </c>
      <c r="AF102" s="0" t="n">
        <v>0</v>
      </c>
      <c r="AG102" s="0" t="n">
        <v>0</v>
      </c>
      <c r="AH102" s="0" t="n">
        <v>0.6</v>
      </c>
      <c r="AI102" s="4" t="n">
        <v>0</v>
      </c>
      <c r="AJ102" s="5" t="n">
        <v>1</v>
      </c>
      <c r="AK102" s="5" t="n">
        <v>0</v>
      </c>
      <c r="AL102" s="6" t="n">
        <v>0</v>
      </c>
      <c r="AM102" s="0" t="n">
        <v>1</v>
      </c>
      <c r="AN102" s="0" t="n">
        <v>0</v>
      </c>
      <c r="AO102" s="6" t="n">
        <v>0</v>
      </c>
      <c r="AP102" s="0" t="n">
        <v>0</v>
      </c>
      <c r="AQ102" s="0" t="n">
        <v>0</v>
      </c>
      <c r="AR102" s="0" t="n">
        <v>1</v>
      </c>
      <c r="AS102" s="6" t="n">
        <v>0</v>
      </c>
    </row>
    <row r="103" customFormat="false" ht="15" hidden="false" customHeight="false" outlineLevel="0" collapsed="false">
      <c r="D103" s="3"/>
      <c r="F103" s="3"/>
      <c r="H103" s="3"/>
      <c r="J103" s="3"/>
      <c r="K103" s="3"/>
      <c r="L103" s="3"/>
      <c r="M103" s="3"/>
      <c r="N103" s="3"/>
      <c r="O103" s="3"/>
      <c r="P103" s="3"/>
      <c r="Q103" s="3" t="s">
        <v>77</v>
      </c>
      <c r="R103" s="54" t="n">
        <v>0.5371</v>
      </c>
      <c r="S103" s="3" t="n">
        <f aca="false">IF(AND(X103&lt;1,Y103&lt;1,Z103&lt;1,AA103&lt;3),1,0)</f>
        <v>1</v>
      </c>
      <c r="T103" s="27" t="n">
        <f aca="false">R103*P104*N104*L107*J107*H107*F107*D154*B180</f>
        <v>0.000380289425798132</v>
      </c>
      <c r="V103" s="15"/>
      <c r="W103" s="58" t="n">
        <v>102</v>
      </c>
      <c r="X103" s="0" t="n">
        <v>0.47</v>
      </c>
      <c r="Y103" s="0" t="n">
        <v>0.6</v>
      </c>
      <c r="Z103" s="0" t="n">
        <v>0.89</v>
      </c>
      <c r="AA103" s="0" t="n">
        <v>2.75</v>
      </c>
      <c r="AB103" s="0" t="n">
        <v>3.3</v>
      </c>
      <c r="AC103" s="0" t="n">
        <v>11617.1297180538</v>
      </c>
      <c r="AD103" s="0" t="n">
        <v>69341.450841082</v>
      </c>
      <c r="AE103" s="0" t="n">
        <v>79015.9929737197</v>
      </c>
      <c r="AF103" s="0" t="n">
        <v>0</v>
      </c>
      <c r="AG103" s="0" t="n">
        <v>0</v>
      </c>
      <c r="AH103" s="0" t="n">
        <v>0.6</v>
      </c>
      <c r="AI103" s="4" t="n">
        <v>0</v>
      </c>
      <c r="AJ103" s="5" t="n">
        <v>1</v>
      </c>
      <c r="AK103" s="5" t="n">
        <v>0</v>
      </c>
      <c r="AL103" s="6" t="n">
        <v>0</v>
      </c>
      <c r="AM103" s="0" t="n">
        <v>0</v>
      </c>
      <c r="AN103" s="0" t="n">
        <v>1</v>
      </c>
      <c r="AO103" s="6" t="n">
        <v>0</v>
      </c>
      <c r="AP103" s="0" t="n">
        <v>0</v>
      </c>
      <c r="AQ103" s="0" t="n">
        <v>1</v>
      </c>
      <c r="AR103" s="0" t="n">
        <v>0</v>
      </c>
      <c r="AS103" s="6" t="n">
        <v>0</v>
      </c>
    </row>
    <row r="104" customFormat="false" ht="15" hidden="false" customHeight="false" outlineLevel="0" collapsed="false">
      <c r="D104" s="3"/>
      <c r="F104" s="3"/>
      <c r="H104" s="3"/>
      <c r="J104" s="3"/>
      <c r="K104" s="3"/>
      <c r="L104" s="3"/>
      <c r="M104" s="3" t="s">
        <v>77</v>
      </c>
      <c r="N104" s="54" t="n">
        <v>0.446808511</v>
      </c>
      <c r="O104" s="3" t="s">
        <v>78</v>
      </c>
      <c r="P104" s="54" t="n">
        <v>0.191729323</v>
      </c>
      <c r="Q104" s="3" t="s">
        <v>75</v>
      </c>
      <c r="R104" s="54" t="n">
        <v>0.4629</v>
      </c>
      <c r="S104" s="3" t="n">
        <f aca="false">IF(AND(X104&lt;1,Y104&lt;1,Z104&lt;1,AA104&lt;3),1,0)</f>
        <v>1</v>
      </c>
      <c r="T104" s="27" t="n">
        <f aca="false">R104*P104*N104*L107*J107*H107*F107*D154*B180</f>
        <v>0.000327752700059496</v>
      </c>
      <c r="V104" s="15"/>
      <c r="W104" s="58" t="n">
        <v>102</v>
      </c>
      <c r="X104" s="0" t="n">
        <v>0.47</v>
      </c>
      <c r="Y104" s="0" t="n">
        <v>0.6</v>
      </c>
      <c r="Z104" s="0" t="n">
        <v>0.89</v>
      </c>
      <c r="AA104" s="0" t="n">
        <v>2.75</v>
      </c>
      <c r="AB104" s="0" t="n">
        <v>3.3</v>
      </c>
      <c r="AC104" s="0" t="n">
        <v>11617.1297180538</v>
      </c>
      <c r="AD104" s="0" t="n">
        <v>69341.450841082</v>
      </c>
      <c r="AE104" s="0" t="n">
        <v>79015.9929737197</v>
      </c>
      <c r="AF104" s="0" t="n">
        <v>0</v>
      </c>
      <c r="AG104" s="0" t="n">
        <v>0</v>
      </c>
      <c r="AH104" s="0" t="n">
        <v>0.6</v>
      </c>
      <c r="AI104" s="4" t="n">
        <v>0</v>
      </c>
      <c r="AJ104" s="5" t="n">
        <v>1</v>
      </c>
      <c r="AK104" s="5" t="n">
        <v>0</v>
      </c>
      <c r="AL104" s="6" t="n">
        <v>0</v>
      </c>
      <c r="AM104" s="0" t="n">
        <v>0</v>
      </c>
      <c r="AN104" s="0" t="n">
        <v>1</v>
      </c>
      <c r="AO104" s="6" t="n">
        <v>0</v>
      </c>
      <c r="AP104" s="0" t="n">
        <v>0</v>
      </c>
      <c r="AQ104" s="0" t="n">
        <v>0</v>
      </c>
      <c r="AR104" s="0" t="n">
        <v>1</v>
      </c>
      <c r="AS104" s="6" t="n">
        <v>0</v>
      </c>
    </row>
    <row r="105" customFormat="false" ht="15" hidden="false" customHeight="false" outlineLevel="0" collapsed="false">
      <c r="D105" s="3"/>
      <c r="F105" s="3"/>
      <c r="H105" s="3"/>
      <c r="J105" s="3"/>
      <c r="K105" s="3"/>
      <c r="L105" s="3"/>
      <c r="M105" s="3" t="s">
        <v>75</v>
      </c>
      <c r="N105" s="54" t="n">
        <v>0.021276596</v>
      </c>
      <c r="O105" s="3" t="s">
        <v>30</v>
      </c>
      <c r="P105" s="54" t="n">
        <v>1</v>
      </c>
      <c r="Q105" s="3" t="s">
        <v>75</v>
      </c>
      <c r="R105" s="54" t="n">
        <v>1</v>
      </c>
      <c r="S105" s="3" t="n">
        <f aca="false">IF(AND(X105&lt;1,Y105&lt;1,Z105&lt;1,AA105&lt;3),1,0)</f>
        <v>1</v>
      </c>
      <c r="T105" s="27" t="n">
        <f aca="false">R105*P105*N105*L107*J107*H107*F107*D154*B180</f>
        <v>0.000175853602136839</v>
      </c>
      <c r="V105" s="15"/>
      <c r="W105" s="58" t="n">
        <v>102</v>
      </c>
      <c r="X105" s="0" t="n">
        <v>0.47</v>
      </c>
      <c r="Y105" s="0" t="n">
        <v>0.6</v>
      </c>
      <c r="Z105" s="0" t="n">
        <v>0.89</v>
      </c>
      <c r="AA105" s="0" t="n">
        <v>2.75</v>
      </c>
      <c r="AB105" s="0" t="n">
        <v>3.3</v>
      </c>
      <c r="AC105" s="0" t="n">
        <v>11617.1297180538</v>
      </c>
      <c r="AD105" s="0" t="n">
        <v>69341.450841082</v>
      </c>
      <c r="AE105" s="0" t="n">
        <v>79015.9929737197</v>
      </c>
      <c r="AF105" s="0" t="n">
        <v>0</v>
      </c>
      <c r="AG105" s="0" t="n">
        <v>0</v>
      </c>
      <c r="AH105" s="0" t="n">
        <v>0.6</v>
      </c>
      <c r="AI105" s="4" t="n">
        <v>0</v>
      </c>
      <c r="AJ105" s="5" t="n">
        <v>0</v>
      </c>
      <c r="AK105" s="5" t="n">
        <v>1</v>
      </c>
      <c r="AL105" s="6" t="n">
        <v>0</v>
      </c>
      <c r="AM105" s="0" t="n">
        <v>0</v>
      </c>
      <c r="AN105" s="0" t="n">
        <v>0</v>
      </c>
      <c r="AO105" s="6" t="n">
        <v>1</v>
      </c>
      <c r="AP105" s="0" t="n">
        <v>0</v>
      </c>
      <c r="AQ105" s="0" t="n">
        <v>0</v>
      </c>
      <c r="AR105" s="0" t="n">
        <v>1</v>
      </c>
      <c r="AS105" s="6" t="n">
        <v>0</v>
      </c>
    </row>
    <row r="106" customFormat="false" ht="15" hidden="false" customHeight="false" outlineLevel="0" collapsed="false">
      <c r="D106" s="3"/>
      <c r="F106" s="3"/>
      <c r="H106" s="3"/>
      <c r="J106" s="3"/>
      <c r="K106" s="3"/>
      <c r="L106" s="3"/>
      <c r="M106" s="3"/>
      <c r="N106" s="3"/>
      <c r="O106" s="3" t="s">
        <v>74</v>
      </c>
      <c r="P106" s="54" t="n">
        <v>0.159106071</v>
      </c>
      <c r="Q106" s="3" t="s">
        <v>79</v>
      </c>
      <c r="R106" s="54" t="n">
        <v>1</v>
      </c>
      <c r="S106" s="3" t="n">
        <f aca="false">IF(AND(X106&lt;1,Y106&lt;1,Z106&lt;1,AA106&lt;3),1,0)</f>
        <v>1</v>
      </c>
      <c r="T106" s="27" t="n">
        <f aca="false">R106*P106*N107*L107*J107*H107*F107*D154*B180</f>
        <v>0.000111917501513728</v>
      </c>
      <c r="V106" s="15"/>
      <c r="W106" s="58" t="n">
        <v>102</v>
      </c>
      <c r="X106" s="0" t="n">
        <v>0.47</v>
      </c>
      <c r="Y106" s="0" t="n">
        <v>0.6</v>
      </c>
      <c r="Z106" s="0" t="n">
        <v>0.89</v>
      </c>
      <c r="AA106" s="0" t="n">
        <v>2.75</v>
      </c>
      <c r="AB106" s="0" t="n">
        <v>3.3</v>
      </c>
      <c r="AC106" s="0" t="n">
        <v>11617.1297180538</v>
      </c>
      <c r="AD106" s="0" t="n">
        <v>69341.450841082</v>
      </c>
      <c r="AE106" s="0" t="n">
        <v>79015.9929737197</v>
      </c>
      <c r="AF106" s="0" t="n">
        <v>0</v>
      </c>
      <c r="AG106" s="0" t="n">
        <v>0</v>
      </c>
      <c r="AH106" s="0" t="n">
        <v>0.6</v>
      </c>
      <c r="AI106" s="4" t="n">
        <v>0</v>
      </c>
      <c r="AJ106" s="5" t="n">
        <v>0</v>
      </c>
      <c r="AK106" s="5" t="n">
        <v>0</v>
      </c>
      <c r="AL106" s="6" t="n">
        <v>1</v>
      </c>
      <c r="AM106" s="0" t="n">
        <v>1</v>
      </c>
      <c r="AN106" s="0" t="n">
        <v>0</v>
      </c>
      <c r="AO106" s="6" t="n">
        <v>0</v>
      </c>
      <c r="AP106" s="0" t="n">
        <v>0</v>
      </c>
      <c r="AQ106" s="0" t="n">
        <v>0</v>
      </c>
      <c r="AR106" s="0" t="n">
        <v>0</v>
      </c>
      <c r="AS106" s="6" t="n">
        <v>1</v>
      </c>
    </row>
    <row r="107" customFormat="false" ht="15" hidden="false" customHeight="false" outlineLevel="0" collapsed="false">
      <c r="D107" s="3"/>
      <c r="E107" s="0" t="s">
        <v>80</v>
      </c>
      <c r="F107" s="54" t="n">
        <v>0.25</v>
      </c>
      <c r="G107" s="0" t="s">
        <v>81</v>
      </c>
      <c r="H107" s="54" t="n">
        <v>1</v>
      </c>
      <c r="I107" s="0" t="s">
        <v>82</v>
      </c>
      <c r="J107" s="54" t="n">
        <v>1</v>
      </c>
      <c r="K107" s="55" t="s">
        <v>83</v>
      </c>
      <c r="L107" s="54" t="n">
        <f aca="false">1-L119</f>
        <v>0.4997</v>
      </c>
      <c r="M107" s="3" t="s">
        <v>79</v>
      </c>
      <c r="N107" s="54" t="n">
        <v>0.085106383</v>
      </c>
      <c r="O107" s="3" t="s">
        <v>76</v>
      </c>
      <c r="P107" s="54" t="n">
        <v>0.840893929</v>
      </c>
      <c r="Q107" s="3" t="s">
        <v>79</v>
      </c>
      <c r="R107" s="54" t="n">
        <v>1</v>
      </c>
      <c r="S107" s="3" t="n">
        <f aca="false">IF(AND(X107&lt;1,Y107&lt;1,Z107&lt;1,AA107&lt;3),1,0)</f>
        <v>1</v>
      </c>
      <c r="T107" s="27" t="n">
        <f aca="false">R107*P107*N107*L107*J107*H107*F107*D154*B180</f>
        <v>0.000591496898768509</v>
      </c>
      <c r="V107" s="15"/>
      <c r="W107" s="58" t="n">
        <v>102</v>
      </c>
      <c r="X107" s="0" t="n">
        <v>0.47</v>
      </c>
      <c r="Y107" s="0" t="n">
        <v>0.6</v>
      </c>
      <c r="Z107" s="0" t="n">
        <v>0.89</v>
      </c>
      <c r="AA107" s="0" t="n">
        <v>2.75</v>
      </c>
      <c r="AB107" s="0" t="n">
        <v>3.3</v>
      </c>
      <c r="AC107" s="0" t="n">
        <v>11617.1297180538</v>
      </c>
      <c r="AD107" s="0" t="n">
        <v>69341.450841082</v>
      </c>
      <c r="AE107" s="0" t="n">
        <v>79015.9929737197</v>
      </c>
      <c r="AF107" s="0" t="n">
        <v>0</v>
      </c>
      <c r="AG107" s="0" t="n">
        <v>0</v>
      </c>
      <c r="AH107" s="0" t="n">
        <v>0.6</v>
      </c>
      <c r="AI107" s="4" t="n">
        <v>0</v>
      </c>
      <c r="AJ107" s="5" t="n">
        <v>0</v>
      </c>
      <c r="AK107" s="5" t="n">
        <v>0</v>
      </c>
      <c r="AL107" s="6" t="n">
        <v>1</v>
      </c>
      <c r="AM107" s="0" t="n">
        <v>0</v>
      </c>
      <c r="AN107" s="0" t="n">
        <v>1</v>
      </c>
      <c r="AO107" s="6" t="n">
        <v>0</v>
      </c>
      <c r="AP107" s="0" t="n">
        <v>0</v>
      </c>
      <c r="AQ107" s="0" t="n">
        <v>0</v>
      </c>
      <c r="AR107" s="0" t="n">
        <v>0</v>
      </c>
      <c r="AS107" s="6" t="n">
        <v>1</v>
      </c>
    </row>
    <row r="108" s="56" customFormat="true" ht="15" hidden="false" customHeight="false" outlineLevel="0" collapsed="false">
      <c r="A108" s="56" t="n">
        <v>-1</v>
      </c>
      <c r="B108" s="56" t="n">
        <v>-1</v>
      </c>
      <c r="C108" s="56" t="n">
        <v>-1</v>
      </c>
      <c r="D108" s="56" t="n">
        <v>-1</v>
      </c>
      <c r="E108" s="56" t="n">
        <v>-1</v>
      </c>
      <c r="F108" s="56" t="n">
        <v>-1</v>
      </c>
      <c r="G108" s="56" t="n">
        <v>-1</v>
      </c>
      <c r="H108" s="56" t="n">
        <v>-1</v>
      </c>
      <c r="I108" s="56" t="n">
        <v>-1</v>
      </c>
      <c r="J108" s="56" t="n">
        <v>-1</v>
      </c>
      <c r="K108" s="56" t="n">
        <v>-1</v>
      </c>
      <c r="L108" s="56" t="n">
        <v>-1</v>
      </c>
      <c r="M108" s="56" t="n">
        <v>-1</v>
      </c>
      <c r="N108" s="56" t="n">
        <v>-1</v>
      </c>
      <c r="O108" s="56" t="n">
        <v>-1</v>
      </c>
      <c r="P108" s="56" t="n">
        <v>-1</v>
      </c>
      <c r="Q108" s="56" t="n">
        <v>-1</v>
      </c>
      <c r="R108" s="56" t="n">
        <v>-1</v>
      </c>
      <c r="S108" s="56" t="n">
        <v>-1</v>
      </c>
      <c r="T108" s="56" t="n">
        <v>-1</v>
      </c>
      <c r="U108" s="56" t="n">
        <v>-1</v>
      </c>
      <c r="V108" s="56" t="n">
        <v>-1</v>
      </c>
      <c r="W108" s="56" t="n">
        <v>-1</v>
      </c>
      <c r="X108" s="56" t="n">
        <v>-1</v>
      </c>
      <c r="Y108" s="56" t="n">
        <v>-1</v>
      </c>
      <c r="Z108" s="56" t="n">
        <v>-1</v>
      </c>
      <c r="AA108" s="56" t="n">
        <v>-1</v>
      </c>
      <c r="AB108" s="56" t="n">
        <v>-1</v>
      </c>
      <c r="AC108" s="56" t="n">
        <v>-1</v>
      </c>
      <c r="AD108" s="56" t="n">
        <v>-1</v>
      </c>
      <c r="AE108" s="56" t="n">
        <v>-1</v>
      </c>
      <c r="AF108" s="56" t="n">
        <v>-1</v>
      </c>
      <c r="AG108" s="56" t="n">
        <v>-1</v>
      </c>
      <c r="AH108" s="56" t="n">
        <v>-1</v>
      </c>
      <c r="AI108" s="56" t="n">
        <v>-1</v>
      </c>
      <c r="AJ108" s="56" t="n">
        <v>-1</v>
      </c>
      <c r="AK108" s="56" t="n">
        <v>-1</v>
      </c>
      <c r="AL108" s="56" t="n">
        <v>-1</v>
      </c>
      <c r="AM108" s="56" t="n">
        <v>-1</v>
      </c>
      <c r="AN108" s="56" t="n">
        <v>-1</v>
      </c>
      <c r="AO108" s="56" t="n">
        <v>-1</v>
      </c>
      <c r="AP108" s="56" t="n">
        <v>-1</v>
      </c>
      <c r="AQ108" s="56" t="n">
        <v>-1</v>
      </c>
      <c r="AR108" s="56" t="n">
        <v>-1</v>
      </c>
      <c r="AS108" s="56" t="n">
        <v>-1</v>
      </c>
      <c r="AT108" s="56" t="n">
        <v>-1</v>
      </c>
      <c r="AU108" s="56" t="n">
        <v>-1</v>
      </c>
    </row>
    <row r="109" s="57" customFormat="true" ht="15" hidden="false" customHeight="false" outlineLevel="0" collapsed="false">
      <c r="D109" s="58"/>
      <c r="F109" s="58"/>
      <c r="H109" s="58"/>
      <c r="J109" s="58"/>
      <c r="K109" s="58"/>
      <c r="L109" s="58"/>
      <c r="M109" s="58"/>
      <c r="N109" s="58"/>
      <c r="O109" s="58"/>
      <c r="P109" s="58"/>
      <c r="Q109" s="58" t="s">
        <v>73</v>
      </c>
      <c r="R109" s="54" t="n">
        <v>0.7386</v>
      </c>
      <c r="S109" s="3" t="n">
        <f aca="false">IF(AND(X109&lt;1,Y109&lt;1,Z109&lt;1,AA109&lt;3),1,0)</f>
        <v>0</v>
      </c>
      <c r="T109" s="27" t="n">
        <f aca="false">R109*P110*N112*L$119*J$107*H$107*F$107*D$154*B$180</f>
        <v>0.00171919172442937</v>
      </c>
      <c r="V109" s="15"/>
      <c r="W109" s="58" t="n">
        <v>102</v>
      </c>
      <c r="X109" s="0" t="n">
        <v>0.47</v>
      </c>
      <c r="Y109" s="0" t="n">
        <v>0.6</v>
      </c>
      <c r="Z109" s="0" t="n">
        <v>3.78</v>
      </c>
      <c r="AA109" s="0" t="n">
        <v>2.75</v>
      </c>
      <c r="AB109" s="0" t="n">
        <v>3.3</v>
      </c>
      <c r="AC109" s="0" t="n">
        <v>11617.1297180538</v>
      </c>
      <c r="AD109" s="0" t="n">
        <v>69341.450841082</v>
      </c>
      <c r="AE109" s="0" t="n">
        <v>67352.6477337376</v>
      </c>
      <c r="AF109" s="0" t="n">
        <v>0</v>
      </c>
      <c r="AG109" s="0" t="n">
        <v>0</v>
      </c>
      <c r="AH109" s="0" t="n">
        <v>0.6</v>
      </c>
      <c r="AI109" s="4" t="n">
        <v>1</v>
      </c>
      <c r="AJ109" s="5" t="n">
        <v>0</v>
      </c>
      <c r="AK109" s="5" t="n">
        <v>0</v>
      </c>
      <c r="AL109" s="6" t="n">
        <v>0</v>
      </c>
      <c r="AM109" s="0" t="n">
        <v>1</v>
      </c>
      <c r="AN109" s="0" t="n">
        <v>0</v>
      </c>
      <c r="AO109" s="6" t="n">
        <v>0</v>
      </c>
      <c r="AP109" s="0" t="n">
        <v>1</v>
      </c>
      <c r="AQ109" s="0" t="n">
        <v>0</v>
      </c>
      <c r="AR109" s="0" t="n">
        <v>0</v>
      </c>
      <c r="AS109" s="6" t="n">
        <v>0</v>
      </c>
    </row>
    <row r="110" s="57" customFormat="true" ht="15" hidden="false" customHeight="false" outlineLevel="0" collapsed="false">
      <c r="D110" s="58"/>
      <c r="F110" s="58"/>
      <c r="H110" s="58"/>
      <c r="J110" s="58"/>
      <c r="K110" s="3"/>
      <c r="L110" s="3"/>
      <c r="M110" s="3"/>
      <c r="N110" s="3"/>
      <c r="O110" s="3" t="s">
        <v>74</v>
      </c>
      <c r="P110" s="54" t="n">
        <v>0.629539952</v>
      </c>
      <c r="Q110" s="3" t="s">
        <v>75</v>
      </c>
      <c r="R110" s="54" t="n">
        <v>0.2614</v>
      </c>
      <c r="S110" s="3" t="n">
        <f aca="false">IF(AND(X110&lt;1,Y110&lt;1,Z110&lt;1,AA110&lt;3),1,0)</f>
        <v>0</v>
      </c>
      <c r="T110" s="27" t="n">
        <f aca="false">R110*P110*N112*L$119*J$107*H$107*F$107*D$154*B$180</f>
        <v>0.000608443970709229</v>
      </c>
      <c r="U110" s="0"/>
      <c r="V110" s="15"/>
      <c r="W110" s="58" t="n">
        <v>102</v>
      </c>
      <c r="X110" s="0" t="n">
        <v>0.47</v>
      </c>
      <c r="Y110" s="0" t="n">
        <v>0.6</v>
      </c>
      <c r="Z110" s="0" t="n">
        <v>3.78</v>
      </c>
      <c r="AA110" s="0" t="n">
        <v>2.75</v>
      </c>
      <c r="AB110" s="0" t="n">
        <v>3.3</v>
      </c>
      <c r="AC110" s="0" t="n">
        <v>11617.1297180538</v>
      </c>
      <c r="AD110" s="0" t="n">
        <v>69341.450841082</v>
      </c>
      <c r="AE110" s="0" t="n">
        <v>67352.6477337376</v>
      </c>
      <c r="AF110" s="0" t="n">
        <v>0</v>
      </c>
      <c r="AG110" s="0" t="n">
        <v>0</v>
      </c>
      <c r="AH110" s="0" t="n">
        <v>0.6</v>
      </c>
      <c r="AI110" s="4" t="n">
        <v>1</v>
      </c>
      <c r="AJ110" s="5" t="n">
        <v>0</v>
      </c>
      <c r="AK110" s="5" t="n">
        <v>0</v>
      </c>
      <c r="AL110" s="6" t="n">
        <v>0</v>
      </c>
      <c r="AM110" s="0" t="n">
        <v>1</v>
      </c>
      <c r="AN110" s="0" t="n">
        <v>0</v>
      </c>
      <c r="AO110" s="6" t="n">
        <v>0</v>
      </c>
      <c r="AP110" s="0" t="n">
        <v>0</v>
      </c>
      <c r="AQ110" s="0" t="n">
        <v>0</v>
      </c>
      <c r="AR110" s="0" t="n">
        <v>1</v>
      </c>
      <c r="AS110" s="6" t="n">
        <v>0</v>
      </c>
    </row>
    <row r="111" s="57" customFormat="true" ht="15" hidden="false" customHeight="false" outlineLevel="0" collapsed="false">
      <c r="D111" s="58"/>
      <c r="F111" s="58"/>
      <c r="H111" s="58"/>
      <c r="J111" s="58"/>
      <c r="K111" s="3"/>
      <c r="L111" s="3"/>
      <c r="M111" s="3"/>
      <c r="N111" s="3"/>
      <c r="O111" s="3"/>
      <c r="P111" s="3"/>
      <c r="Q111" s="3" t="s">
        <v>73</v>
      </c>
      <c r="R111" s="54" t="n">
        <v>0.7386</v>
      </c>
      <c r="S111" s="3" t="n">
        <f aca="false">IF(AND(X111&lt;1,Y111&lt;1,Z111&lt;1,AA111&lt;3),1,0)</f>
        <v>0</v>
      </c>
      <c r="T111" s="27" t="n">
        <f aca="false">R111*P112*N112*L$119*J$107*H$107*F$107*D$154*B$180</f>
        <v>0.00101167820521946</v>
      </c>
      <c r="U111" s="0"/>
      <c r="V111" s="15"/>
      <c r="W111" s="58" t="n">
        <v>102</v>
      </c>
      <c r="X111" s="0" t="n">
        <v>0.47</v>
      </c>
      <c r="Y111" s="0" t="n">
        <v>0.6</v>
      </c>
      <c r="Z111" s="0" t="n">
        <v>3.78</v>
      </c>
      <c r="AA111" s="0" t="n">
        <v>2.75</v>
      </c>
      <c r="AB111" s="0" t="n">
        <v>3.3</v>
      </c>
      <c r="AC111" s="0" t="n">
        <v>11617.1297180538</v>
      </c>
      <c r="AD111" s="0" t="n">
        <v>69341.450841082</v>
      </c>
      <c r="AE111" s="0" t="n">
        <v>67352.6477337376</v>
      </c>
      <c r="AF111" s="0" t="n">
        <v>0</v>
      </c>
      <c r="AG111" s="0" t="n">
        <v>0</v>
      </c>
      <c r="AH111" s="0" t="n">
        <v>0.6</v>
      </c>
      <c r="AI111" s="4" t="n">
        <v>1</v>
      </c>
      <c r="AJ111" s="5" t="n">
        <v>0</v>
      </c>
      <c r="AK111" s="5" t="n">
        <v>0</v>
      </c>
      <c r="AL111" s="6" t="n">
        <v>0</v>
      </c>
      <c r="AM111" s="0" t="n">
        <v>0</v>
      </c>
      <c r="AN111" s="0" t="n">
        <v>1</v>
      </c>
      <c r="AO111" s="6" t="n">
        <v>0</v>
      </c>
      <c r="AP111" s="0" t="n">
        <v>1</v>
      </c>
      <c r="AQ111" s="0" t="n">
        <v>0</v>
      </c>
      <c r="AR111" s="0" t="n">
        <v>0</v>
      </c>
      <c r="AS111" s="6" t="n">
        <v>0</v>
      </c>
    </row>
    <row r="112" s="57" customFormat="true" ht="15" hidden="false" customHeight="false" outlineLevel="0" collapsed="false">
      <c r="D112" s="58"/>
      <c r="F112" s="58"/>
      <c r="H112" s="58"/>
      <c r="J112" s="58"/>
      <c r="K112" s="3"/>
      <c r="L112" s="3"/>
      <c r="M112" s="3" t="s">
        <v>73</v>
      </c>
      <c r="N112" s="54" t="n">
        <v>0.446808511</v>
      </c>
      <c r="O112" s="3" t="s">
        <v>76</v>
      </c>
      <c r="P112" s="54" t="n">
        <v>0.370460048</v>
      </c>
      <c r="Q112" s="3" t="s">
        <v>75</v>
      </c>
      <c r="R112" s="54" t="n">
        <v>0.2614</v>
      </c>
      <c r="S112" s="3" t="n">
        <f aca="false">IF(AND(X112&lt;1,Y112&lt;1,Z112&lt;1,AA112&lt;3),1,0)</f>
        <v>0</v>
      </c>
      <c r="T112" s="27" t="n">
        <f aca="false">R112*P112*N112*L$119*J$107*H$107*F$107*D$154*B$180</f>
        <v>0.000358045874416961</v>
      </c>
      <c r="U112" s="0"/>
      <c r="V112" s="15"/>
      <c r="W112" s="58" t="n">
        <v>102</v>
      </c>
      <c r="X112" s="0" t="n">
        <v>0.47</v>
      </c>
      <c r="Y112" s="0" t="n">
        <v>0.6</v>
      </c>
      <c r="Z112" s="0" t="n">
        <v>3.78</v>
      </c>
      <c r="AA112" s="0" t="n">
        <v>2.75</v>
      </c>
      <c r="AB112" s="0" t="n">
        <v>3.3</v>
      </c>
      <c r="AC112" s="0" t="n">
        <v>11617.1297180538</v>
      </c>
      <c r="AD112" s="0" t="n">
        <v>69341.450841082</v>
      </c>
      <c r="AE112" s="0" t="n">
        <v>67352.6477337376</v>
      </c>
      <c r="AF112" s="0" t="n">
        <v>0</v>
      </c>
      <c r="AG112" s="0" t="n">
        <v>0</v>
      </c>
      <c r="AH112" s="0" t="n">
        <v>0.6</v>
      </c>
      <c r="AI112" s="4" t="n">
        <v>1</v>
      </c>
      <c r="AJ112" s="5" t="n">
        <v>0</v>
      </c>
      <c r="AK112" s="5" t="n">
        <v>0</v>
      </c>
      <c r="AL112" s="6" t="n">
        <v>0</v>
      </c>
      <c r="AM112" s="0" t="n">
        <v>0</v>
      </c>
      <c r="AN112" s="0" t="n">
        <v>1</v>
      </c>
      <c r="AO112" s="6" t="n">
        <v>0</v>
      </c>
      <c r="AP112" s="0" t="n">
        <v>0</v>
      </c>
      <c r="AQ112" s="0" t="n">
        <v>0</v>
      </c>
      <c r="AR112" s="0" t="n">
        <v>1</v>
      </c>
      <c r="AS112" s="6" t="n">
        <v>0</v>
      </c>
    </row>
    <row r="113" s="57" customFormat="true" ht="15" hidden="false" customHeight="false" outlineLevel="0" collapsed="false">
      <c r="D113" s="58"/>
      <c r="F113" s="58"/>
      <c r="H113" s="58"/>
      <c r="J113" s="58"/>
      <c r="K113" s="3"/>
      <c r="L113" s="3"/>
      <c r="M113" s="3"/>
      <c r="N113" s="3"/>
      <c r="O113" s="3"/>
      <c r="P113" s="3"/>
      <c r="Q113" s="3" t="s">
        <v>77</v>
      </c>
      <c r="R113" s="54" t="n">
        <v>0.5371</v>
      </c>
      <c r="S113" s="3" t="n">
        <f aca="false">IF(AND(X113&lt;1,Y113&lt;1,Z113&lt;1,AA113&lt;3),1,0)</f>
        <v>0</v>
      </c>
      <c r="T113" s="27" t="n">
        <f aca="false">R113*P114*N116*L$119*J$107*H$107*F$107*D$154*B$180</f>
        <v>0.0016051058879498</v>
      </c>
      <c r="U113" s="0"/>
      <c r="V113" s="15"/>
      <c r="W113" s="58" t="n">
        <v>102</v>
      </c>
      <c r="X113" s="0" t="n">
        <v>0.47</v>
      </c>
      <c r="Y113" s="0" t="n">
        <v>0.6</v>
      </c>
      <c r="Z113" s="0" t="n">
        <v>3.78</v>
      </c>
      <c r="AA113" s="0" t="n">
        <v>2.75</v>
      </c>
      <c r="AB113" s="0" t="n">
        <v>3.3</v>
      </c>
      <c r="AC113" s="0" t="n">
        <v>11617.1297180538</v>
      </c>
      <c r="AD113" s="0" t="n">
        <v>69341.450841082</v>
      </c>
      <c r="AE113" s="0" t="n">
        <v>67352.6477337376</v>
      </c>
      <c r="AF113" s="0" t="n">
        <v>0</v>
      </c>
      <c r="AG113" s="0" t="n">
        <v>0</v>
      </c>
      <c r="AH113" s="0" t="n">
        <v>0.6</v>
      </c>
      <c r="AI113" s="4" t="n">
        <v>0</v>
      </c>
      <c r="AJ113" s="5" t="n">
        <v>1</v>
      </c>
      <c r="AK113" s="5" t="n">
        <v>0</v>
      </c>
      <c r="AL113" s="6" t="n">
        <v>0</v>
      </c>
      <c r="AM113" s="0" t="n">
        <v>1</v>
      </c>
      <c r="AN113" s="0" t="n">
        <v>0</v>
      </c>
      <c r="AO113" s="6" t="n">
        <v>0</v>
      </c>
      <c r="AP113" s="0" t="n">
        <v>0</v>
      </c>
      <c r="AQ113" s="0" t="n">
        <v>1</v>
      </c>
      <c r="AR113" s="0" t="n">
        <v>0</v>
      </c>
      <c r="AS113" s="6" t="n">
        <v>0</v>
      </c>
    </row>
    <row r="114" s="57" customFormat="true" ht="15" hidden="false" customHeight="false" outlineLevel="0" collapsed="false">
      <c r="D114" s="58"/>
      <c r="F114" s="58"/>
      <c r="H114" s="58"/>
      <c r="J114" s="58"/>
      <c r="K114" s="3"/>
      <c r="L114" s="3"/>
      <c r="M114" s="3"/>
      <c r="N114" s="3"/>
      <c r="O114" s="3" t="s">
        <v>74</v>
      </c>
      <c r="P114" s="54" t="n">
        <v>0.808270677</v>
      </c>
      <c r="Q114" s="3" t="s">
        <v>75</v>
      </c>
      <c r="R114" s="54" t="n">
        <v>0.4629</v>
      </c>
      <c r="S114" s="3" t="n">
        <f aca="false">IF(AND(X114&lt;1,Y114&lt;1,Z114&lt;1,AA114&lt;3),1,0)</f>
        <v>0</v>
      </c>
      <c r="T114" s="27" t="n">
        <f aca="false">R114*P114*N116*L$119*J$107*H$107*F$107*D$154*B$180</f>
        <v>0.00138336160032017</v>
      </c>
      <c r="U114" s="0"/>
      <c r="V114" s="15"/>
      <c r="W114" s="58" t="n">
        <v>102</v>
      </c>
      <c r="X114" s="0" t="n">
        <v>0.47</v>
      </c>
      <c r="Y114" s="0" t="n">
        <v>0.6</v>
      </c>
      <c r="Z114" s="0" t="n">
        <v>3.78</v>
      </c>
      <c r="AA114" s="0" t="n">
        <v>2.75</v>
      </c>
      <c r="AB114" s="0" t="n">
        <v>3.3</v>
      </c>
      <c r="AC114" s="0" t="n">
        <v>11617.1297180538</v>
      </c>
      <c r="AD114" s="0" t="n">
        <v>69341.450841082</v>
      </c>
      <c r="AE114" s="0" t="n">
        <v>67352.6477337376</v>
      </c>
      <c r="AF114" s="0" t="n">
        <v>0</v>
      </c>
      <c r="AG114" s="0" t="n">
        <v>0</v>
      </c>
      <c r="AH114" s="0" t="n">
        <v>0.6</v>
      </c>
      <c r="AI114" s="4" t="n">
        <v>0</v>
      </c>
      <c r="AJ114" s="5" t="n">
        <v>1</v>
      </c>
      <c r="AK114" s="5" t="n">
        <v>0</v>
      </c>
      <c r="AL114" s="6" t="n">
        <v>0</v>
      </c>
      <c r="AM114" s="0" t="n">
        <v>1</v>
      </c>
      <c r="AN114" s="0" t="n">
        <v>0</v>
      </c>
      <c r="AO114" s="6" t="n">
        <v>0</v>
      </c>
      <c r="AP114" s="0" t="n">
        <v>0</v>
      </c>
      <c r="AQ114" s="0" t="n">
        <v>0</v>
      </c>
      <c r="AR114" s="0" t="n">
        <v>1</v>
      </c>
      <c r="AS114" s="6" t="n">
        <v>0</v>
      </c>
    </row>
    <row r="115" s="57" customFormat="true" ht="15" hidden="false" customHeight="false" outlineLevel="0" collapsed="false">
      <c r="D115" s="58"/>
      <c r="F115" s="58"/>
      <c r="H115" s="58"/>
      <c r="J115" s="58"/>
      <c r="K115" s="3"/>
      <c r="L115" s="3"/>
      <c r="M115" s="3"/>
      <c r="N115" s="3"/>
      <c r="O115" s="3"/>
      <c r="P115" s="3"/>
      <c r="Q115" s="3" t="s">
        <v>77</v>
      </c>
      <c r="R115" s="54" t="n">
        <v>0.5371</v>
      </c>
      <c r="S115" s="3" t="n">
        <f aca="false">IF(AND(X115&lt;1,Y115&lt;1,Z115&lt;1,AA115&lt;3),1,0)</f>
        <v>0</v>
      </c>
      <c r="T115" s="27" t="n">
        <f aca="false">R115*P116*N116*L$119*J$107*H$107*F$107*D$154*B$180</f>
        <v>0.00038074604708186</v>
      </c>
      <c r="U115" s="0"/>
      <c r="V115" s="15"/>
      <c r="W115" s="58" t="n">
        <v>102</v>
      </c>
      <c r="X115" s="0" t="n">
        <v>0.47</v>
      </c>
      <c r="Y115" s="0" t="n">
        <v>0.6</v>
      </c>
      <c r="Z115" s="0" t="n">
        <v>3.78</v>
      </c>
      <c r="AA115" s="0" t="n">
        <v>2.75</v>
      </c>
      <c r="AB115" s="0" t="n">
        <v>3.3</v>
      </c>
      <c r="AC115" s="0" t="n">
        <v>11617.1297180538</v>
      </c>
      <c r="AD115" s="0" t="n">
        <v>69341.450841082</v>
      </c>
      <c r="AE115" s="0" t="n">
        <v>67352.6477337376</v>
      </c>
      <c r="AF115" s="0" t="n">
        <v>0</v>
      </c>
      <c r="AG115" s="0" t="n">
        <v>0</v>
      </c>
      <c r="AH115" s="0" t="n">
        <v>0.6</v>
      </c>
      <c r="AI115" s="4" t="n">
        <v>0</v>
      </c>
      <c r="AJ115" s="5" t="n">
        <v>1</v>
      </c>
      <c r="AK115" s="5" t="n">
        <v>0</v>
      </c>
      <c r="AL115" s="6" t="n">
        <v>0</v>
      </c>
      <c r="AM115" s="0" t="n">
        <v>0</v>
      </c>
      <c r="AN115" s="0" t="n">
        <v>1</v>
      </c>
      <c r="AO115" s="6" t="n">
        <v>0</v>
      </c>
      <c r="AP115" s="0" t="n">
        <v>0</v>
      </c>
      <c r="AQ115" s="0" t="n">
        <v>1</v>
      </c>
      <c r="AR115" s="0" t="n">
        <v>0</v>
      </c>
      <c r="AS115" s="6" t="n">
        <v>0</v>
      </c>
    </row>
    <row r="116" s="57" customFormat="true" ht="15" hidden="false" customHeight="false" outlineLevel="0" collapsed="false">
      <c r="D116" s="58"/>
      <c r="F116" s="58"/>
      <c r="H116" s="58"/>
      <c r="J116" s="58"/>
      <c r="K116" s="3"/>
      <c r="L116" s="3"/>
      <c r="M116" s="3" t="s">
        <v>77</v>
      </c>
      <c r="N116" s="54" t="n">
        <v>0.446808511</v>
      </c>
      <c r="O116" s="3" t="s">
        <v>78</v>
      </c>
      <c r="P116" s="54" t="n">
        <v>0.191729323</v>
      </c>
      <c r="Q116" s="3" t="s">
        <v>75</v>
      </c>
      <c r="R116" s="54" t="n">
        <v>0.4629</v>
      </c>
      <c r="S116" s="3" t="n">
        <f aca="false">IF(AND(X116&lt;1,Y116&lt;1,Z116&lt;1,AA116&lt;3),1,0)</f>
        <v>0</v>
      </c>
      <c r="T116" s="27" t="n">
        <f aca="false">R116*P116*N116*L$119*J$107*H$107*F$107*D$154*B$180</f>
        <v>0.000328146239423186</v>
      </c>
      <c r="U116" s="0"/>
      <c r="V116" s="15"/>
      <c r="W116" s="58" t="n">
        <v>102</v>
      </c>
      <c r="X116" s="0" t="n">
        <v>0.47</v>
      </c>
      <c r="Y116" s="0" t="n">
        <v>0.6</v>
      </c>
      <c r="Z116" s="0" t="n">
        <v>3.78</v>
      </c>
      <c r="AA116" s="0" t="n">
        <v>2.75</v>
      </c>
      <c r="AB116" s="0" t="n">
        <v>3.3</v>
      </c>
      <c r="AC116" s="0" t="n">
        <v>11617.1297180538</v>
      </c>
      <c r="AD116" s="0" t="n">
        <v>69341.450841082</v>
      </c>
      <c r="AE116" s="0" t="n">
        <v>67352.6477337376</v>
      </c>
      <c r="AF116" s="0" t="n">
        <v>0</v>
      </c>
      <c r="AG116" s="0" t="n">
        <v>0</v>
      </c>
      <c r="AH116" s="0" t="n">
        <v>0.6</v>
      </c>
      <c r="AI116" s="4" t="n">
        <v>0</v>
      </c>
      <c r="AJ116" s="5" t="n">
        <v>1</v>
      </c>
      <c r="AK116" s="5" t="n">
        <v>0</v>
      </c>
      <c r="AL116" s="6" t="n">
        <v>0</v>
      </c>
      <c r="AM116" s="0" t="n">
        <v>0</v>
      </c>
      <c r="AN116" s="0" t="n">
        <v>1</v>
      </c>
      <c r="AO116" s="6" t="n">
        <v>0</v>
      </c>
      <c r="AP116" s="0" t="n">
        <v>0</v>
      </c>
      <c r="AQ116" s="0" t="n">
        <v>0</v>
      </c>
      <c r="AR116" s="0" t="n">
        <v>1</v>
      </c>
      <c r="AS116" s="6" t="n">
        <v>0</v>
      </c>
    </row>
    <row r="117" s="57" customFormat="true" ht="15" hidden="false" customHeight="false" outlineLevel="0" collapsed="false">
      <c r="D117" s="58"/>
      <c r="F117" s="58"/>
      <c r="H117" s="58"/>
      <c r="J117" s="58"/>
      <c r="K117" s="3"/>
      <c r="L117" s="3"/>
      <c r="M117" s="3" t="s">
        <v>75</v>
      </c>
      <c r="N117" s="54" t="n">
        <v>0.021276596</v>
      </c>
      <c r="O117" s="3" t="s">
        <v>30</v>
      </c>
      <c r="P117" s="54" t="n">
        <v>1</v>
      </c>
      <c r="Q117" s="3" t="s">
        <v>75</v>
      </c>
      <c r="R117" s="54" t="n">
        <v>1</v>
      </c>
      <c r="S117" s="3" t="n">
        <f aca="false">IF(AND(X117&lt;1,Y117&lt;1,Z117&lt;1,AA117&lt;3),1,0)</f>
        <v>0</v>
      </c>
      <c r="T117" s="27" t="n">
        <f aca="false">R117*P117*N117*L$119*J$107*H$107*F$107*D$154*B$180</f>
        <v>0.000176064753150011</v>
      </c>
      <c r="U117" s="0"/>
      <c r="V117" s="15"/>
      <c r="W117" s="58" t="n">
        <v>102</v>
      </c>
      <c r="X117" s="0" t="n">
        <v>0.47</v>
      </c>
      <c r="Y117" s="0" t="n">
        <v>0.6</v>
      </c>
      <c r="Z117" s="0" t="n">
        <v>3.78</v>
      </c>
      <c r="AA117" s="0" t="n">
        <v>2.75</v>
      </c>
      <c r="AB117" s="0" t="n">
        <v>3.3</v>
      </c>
      <c r="AC117" s="0" t="n">
        <v>11617.1297180538</v>
      </c>
      <c r="AD117" s="0" t="n">
        <v>69341.450841082</v>
      </c>
      <c r="AE117" s="0" t="n">
        <v>67352.6477337376</v>
      </c>
      <c r="AF117" s="0" t="n">
        <v>0</v>
      </c>
      <c r="AG117" s="0" t="n">
        <v>0</v>
      </c>
      <c r="AH117" s="0" t="n">
        <v>0.6</v>
      </c>
      <c r="AI117" s="4" t="n">
        <v>0</v>
      </c>
      <c r="AJ117" s="5" t="n">
        <v>0</v>
      </c>
      <c r="AK117" s="5" t="n">
        <v>1</v>
      </c>
      <c r="AL117" s="6" t="n">
        <v>0</v>
      </c>
      <c r="AM117" s="0" t="n">
        <v>0</v>
      </c>
      <c r="AN117" s="0" t="n">
        <v>0</v>
      </c>
      <c r="AO117" s="6" t="n">
        <v>1</v>
      </c>
      <c r="AP117" s="0" t="n">
        <v>0</v>
      </c>
      <c r="AQ117" s="0" t="n">
        <v>0</v>
      </c>
      <c r="AR117" s="0" t="n">
        <v>1</v>
      </c>
      <c r="AS117" s="6" t="n">
        <v>0</v>
      </c>
    </row>
    <row r="118" s="57" customFormat="true" ht="15" hidden="false" customHeight="false" outlineLevel="0" collapsed="false">
      <c r="D118" s="58"/>
      <c r="F118" s="58"/>
      <c r="H118" s="58"/>
      <c r="J118" s="58"/>
      <c r="K118" s="3"/>
      <c r="L118" s="3"/>
      <c r="M118" s="3"/>
      <c r="N118" s="3"/>
      <c r="O118" s="3" t="s">
        <v>74</v>
      </c>
      <c r="P118" s="54" t="n">
        <v>0.159106071</v>
      </c>
      <c r="Q118" s="3" t="s">
        <v>79</v>
      </c>
      <c r="R118" s="54" t="n">
        <v>1</v>
      </c>
      <c r="S118" s="3" t="n">
        <f aca="false">IF(AND(X118&lt;1,Y118&lt;1,Z118&lt;1,AA118&lt;3),1,0)</f>
        <v>0</v>
      </c>
      <c r="T118" s="27" t="n">
        <f aca="false">R118*P118*N119*L$119*J$107*H$107*F$107*D$154*B$180</f>
        <v>0.000112051883144523</v>
      </c>
      <c r="U118" s="0"/>
      <c r="V118" s="15"/>
      <c r="W118" s="58" t="n">
        <v>102</v>
      </c>
      <c r="X118" s="0" t="n">
        <v>0.47</v>
      </c>
      <c r="Y118" s="0" t="n">
        <v>0.6</v>
      </c>
      <c r="Z118" s="0" t="n">
        <v>3.78</v>
      </c>
      <c r="AA118" s="0" t="n">
        <v>2.75</v>
      </c>
      <c r="AB118" s="0" t="n">
        <v>3.3</v>
      </c>
      <c r="AC118" s="0" t="n">
        <v>11617.1297180538</v>
      </c>
      <c r="AD118" s="0" t="n">
        <v>69341.450841082</v>
      </c>
      <c r="AE118" s="0" t="n">
        <v>67352.6477337376</v>
      </c>
      <c r="AF118" s="0" t="n">
        <v>0</v>
      </c>
      <c r="AG118" s="0" t="n">
        <v>0</v>
      </c>
      <c r="AH118" s="0" t="n">
        <v>0.6</v>
      </c>
      <c r="AI118" s="4" t="n">
        <v>0</v>
      </c>
      <c r="AJ118" s="5" t="n">
        <v>0</v>
      </c>
      <c r="AK118" s="5" t="n">
        <v>0</v>
      </c>
      <c r="AL118" s="6" t="n">
        <v>1</v>
      </c>
      <c r="AM118" s="0" t="n">
        <v>1</v>
      </c>
      <c r="AN118" s="0" t="n">
        <v>0</v>
      </c>
      <c r="AO118" s="6" t="n">
        <v>0</v>
      </c>
      <c r="AP118" s="0" t="n">
        <v>0</v>
      </c>
      <c r="AQ118" s="0" t="n">
        <v>0</v>
      </c>
      <c r="AR118" s="0" t="n">
        <v>0</v>
      </c>
      <c r="AS118" s="6" t="n">
        <v>1</v>
      </c>
    </row>
    <row r="119" s="57" customFormat="true" ht="15" hidden="false" customHeight="false" outlineLevel="0" collapsed="false">
      <c r="D119" s="58"/>
      <c r="F119" s="58"/>
      <c r="H119" s="58"/>
      <c r="J119" s="58"/>
      <c r="K119" s="55" t="s">
        <v>84</v>
      </c>
      <c r="L119" s="54" t="n">
        <f aca="false">0.5003</f>
        <v>0.5003</v>
      </c>
      <c r="M119" s="3" t="s">
        <v>79</v>
      </c>
      <c r="N119" s="54" t="n">
        <v>0.085106383</v>
      </c>
      <c r="O119" s="3" t="s">
        <v>76</v>
      </c>
      <c r="P119" s="54" t="n">
        <v>0.840893929</v>
      </c>
      <c r="Q119" s="3" t="s">
        <v>79</v>
      </c>
      <c r="R119" s="54" t="n">
        <v>1</v>
      </c>
      <c r="S119" s="3" t="n">
        <f aca="false">IF(AND(X119&lt;1,Y119&lt;1,Z119&lt;1,AA119&lt;3),1,0)</f>
        <v>0</v>
      </c>
      <c r="T119" s="27" t="n">
        <f aca="false">R119*P119*N119*L$119*J$107*H$107*F$107*D$154*B$180</f>
        <v>0.000592207121180478</v>
      </c>
      <c r="U119" s="0"/>
      <c r="V119" s="15"/>
      <c r="W119" s="58" t="n">
        <v>102</v>
      </c>
      <c r="X119" s="0" t="n">
        <v>0.47</v>
      </c>
      <c r="Y119" s="0" t="n">
        <v>0.6</v>
      </c>
      <c r="Z119" s="0" t="n">
        <v>3.78</v>
      </c>
      <c r="AA119" s="0" t="n">
        <v>2.75</v>
      </c>
      <c r="AB119" s="0" t="n">
        <v>3.3</v>
      </c>
      <c r="AC119" s="0" t="n">
        <v>11617.1297180538</v>
      </c>
      <c r="AD119" s="0" t="n">
        <v>69341.450841082</v>
      </c>
      <c r="AE119" s="0" t="n">
        <v>67352.6477337376</v>
      </c>
      <c r="AF119" s="0" t="n">
        <v>0</v>
      </c>
      <c r="AG119" s="0" t="n">
        <v>0</v>
      </c>
      <c r="AH119" s="0" t="n">
        <v>0.6</v>
      </c>
      <c r="AI119" s="4" t="n">
        <v>0</v>
      </c>
      <c r="AJ119" s="5" t="n">
        <v>0</v>
      </c>
      <c r="AK119" s="5" t="n">
        <v>0</v>
      </c>
      <c r="AL119" s="6" t="n">
        <v>1</v>
      </c>
      <c r="AM119" s="0" t="n">
        <v>0</v>
      </c>
      <c r="AN119" s="0" t="n">
        <v>1</v>
      </c>
      <c r="AO119" s="6" t="n">
        <v>0</v>
      </c>
      <c r="AP119" s="0" t="n">
        <v>0</v>
      </c>
      <c r="AQ119" s="0" t="n">
        <v>0</v>
      </c>
      <c r="AR119" s="0" t="n">
        <v>0</v>
      </c>
      <c r="AS119" s="6" t="n">
        <v>1</v>
      </c>
    </row>
    <row r="120" s="56" customFormat="true" ht="15" hidden="false" customHeight="false" outlineLevel="0" collapsed="false">
      <c r="A120" s="56" t="n">
        <v>-1</v>
      </c>
      <c r="B120" s="56" t="n">
        <v>-1</v>
      </c>
      <c r="C120" s="56" t="n">
        <v>-1</v>
      </c>
      <c r="D120" s="56" t="n">
        <v>-1</v>
      </c>
      <c r="E120" s="56" t="n">
        <v>-1</v>
      </c>
      <c r="F120" s="56" t="n">
        <v>-1</v>
      </c>
      <c r="G120" s="56" t="n">
        <v>-1</v>
      </c>
      <c r="H120" s="56" t="n">
        <v>-1</v>
      </c>
      <c r="I120" s="56" t="n">
        <v>-1</v>
      </c>
      <c r="J120" s="56" t="n">
        <v>-1</v>
      </c>
      <c r="K120" s="56" t="n">
        <v>-1</v>
      </c>
      <c r="L120" s="56" t="n">
        <v>-1</v>
      </c>
      <c r="M120" s="56" t="n">
        <v>-1</v>
      </c>
      <c r="N120" s="56" t="n">
        <v>-1</v>
      </c>
      <c r="O120" s="56" t="n">
        <v>-1</v>
      </c>
      <c r="P120" s="56" t="n">
        <v>-1</v>
      </c>
      <c r="Q120" s="56" t="n">
        <v>-1</v>
      </c>
      <c r="R120" s="56" t="n">
        <v>-1</v>
      </c>
      <c r="S120" s="56" t="n">
        <v>-1</v>
      </c>
      <c r="T120" s="56" t="n">
        <v>-1</v>
      </c>
      <c r="U120" s="56" t="n">
        <v>-1</v>
      </c>
      <c r="V120" s="56" t="n">
        <v>-1</v>
      </c>
      <c r="W120" s="56" t="n">
        <v>-1</v>
      </c>
      <c r="X120" s="56" t="n">
        <v>-1</v>
      </c>
      <c r="Y120" s="56" t="n">
        <v>-1</v>
      </c>
      <c r="Z120" s="56" t="n">
        <v>-1</v>
      </c>
      <c r="AA120" s="56" t="n">
        <v>-1</v>
      </c>
      <c r="AB120" s="56" t="n">
        <v>-1</v>
      </c>
      <c r="AC120" s="56" t="n">
        <v>-1</v>
      </c>
      <c r="AD120" s="56" t="n">
        <v>-1</v>
      </c>
      <c r="AE120" s="56" t="n">
        <v>-1</v>
      </c>
      <c r="AF120" s="56" t="n">
        <v>-1</v>
      </c>
      <c r="AG120" s="56" t="n">
        <v>-1</v>
      </c>
      <c r="AH120" s="56" t="n">
        <v>-1</v>
      </c>
      <c r="AI120" s="56" t="n">
        <v>-1</v>
      </c>
      <c r="AJ120" s="56" t="n">
        <v>-1</v>
      </c>
      <c r="AK120" s="56" t="n">
        <v>-1</v>
      </c>
      <c r="AL120" s="56" t="n">
        <v>-1</v>
      </c>
      <c r="AM120" s="56" t="n">
        <v>-1</v>
      </c>
      <c r="AN120" s="56" t="n">
        <v>-1</v>
      </c>
      <c r="AO120" s="56" t="n">
        <v>-1</v>
      </c>
      <c r="AP120" s="56" t="n">
        <v>-1</v>
      </c>
      <c r="AQ120" s="56" t="n">
        <v>-1</v>
      </c>
      <c r="AR120" s="56" t="n">
        <v>-1</v>
      </c>
      <c r="AS120" s="56" t="n">
        <v>-1</v>
      </c>
      <c r="AT120" s="56" t="n">
        <v>-1</v>
      </c>
      <c r="AU120" s="56" t="n">
        <v>-1</v>
      </c>
    </row>
    <row r="121" customFormat="false" ht="15" hidden="false" customHeight="false" outlineLevel="0" collapsed="false">
      <c r="D121" s="3"/>
      <c r="F121" s="58"/>
      <c r="G121" s="57"/>
      <c r="H121" s="58"/>
      <c r="I121" s="57"/>
      <c r="J121" s="58"/>
      <c r="K121" s="59"/>
      <c r="L121" s="58"/>
      <c r="M121" s="3"/>
      <c r="N121" s="3"/>
      <c r="O121" s="3"/>
      <c r="P121" s="3"/>
      <c r="Q121" s="3" t="s">
        <v>73</v>
      </c>
      <c r="R121" s="54" t="n">
        <v>0.7386</v>
      </c>
      <c r="S121" s="3" t="n">
        <f aca="false">IF(AND(X121&lt;1,Y121&lt;1,Z121&lt;1,AA121&lt;3),1,0)</f>
        <v>0</v>
      </c>
      <c r="T121" s="27" t="n">
        <f aca="false">R121*P122*N124*L131*J141*H155*F165*D154*B180</f>
        <v>0</v>
      </c>
      <c r="V121" s="15"/>
      <c r="W121" s="58" t="n">
        <v>102</v>
      </c>
      <c r="X121" s="0" t="n">
        <v>0.47</v>
      </c>
      <c r="Y121" s="0" t="n">
        <v>2.1</v>
      </c>
      <c r="Z121" s="0" t="n">
        <v>0.89</v>
      </c>
      <c r="AA121" s="0" t="n">
        <v>2.75</v>
      </c>
      <c r="AB121" s="0" t="n">
        <v>3.3</v>
      </c>
      <c r="AC121" s="0" t="n">
        <v>11617.1297180538</v>
      </c>
      <c r="AD121" s="0" t="n">
        <v>74715.401027666</v>
      </c>
      <c r="AE121" s="0" t="n">
        <v>79015.9929737197</v>
      </c>
      <c r="AF121" s="0" t="n">
        <v>0</v>
      </c>
      <c r="AG121" s="0" t="n">
        <v>0</v>
      </c>
      <c r="AH121" s="0" t="n">
        <v>0.6</v>
      </c>
      <c r="AI121" s="4" t="n">
        <v>1</v>
      </c>
      <c r="AJ121" s="5" t="n">
        <v>0</v>
      </c>
      <c r="AK121" s="5" t="n">
        <v>0</v>
      </c>
      <c r="AL121" s="6" t="n">
        <v>0</v>
      </c>
      <c r="AM121" s="0" t="n">
        <v>1</v>
      </c>
      <c r="AN121" s="0" t="n">
        <v>0</v>
      </c>
      <c r="AO121" s="6" t="n">
        <v>0</v>
      </c>
      <c r="AP121" s="0" t="n">
        <v>1</v>
      </c>
      <c r="AQ121" s="0" t="n">
        <v>0</v>
      </c>
      <c r="AR121" s="0" t="n">
        <v>0</v>
      </c>
      <c r="AS121" s="6" t="n">
        <v>0</v>
      </c>
    </row>
    <row r="122" customFormat="false" ht="15" hidden="false" customHeight="false" outlineLevel="0" collapsed="false">
      <c r="D122" s="3"/>
      <c r="F122" s="58"/>
      <c r="G122" s="57"/>
      <c r="H122" s="58"/>
      <c r="I122" s="57"/>
      <c r="J122" s="58"/>
      <c r="K122" s="59"/>
      <c r="L122" s="58"/>
      <c r="M122" s="3"/>
      <c r="N122" s="3"/>
      <c r="O122" s="3" t="s">
        <v>74</v>
      </c>
      <c r="P122" s="54" t="n">
        <v>0.629539952</v>
      </c>
      <c r="Q122" s="3" t="s">
        <v>75</v>
      </c>
      <c r="R122" s="54" t="n">
        <v>0.2614</v>
      </c>
      <c r="S122" s="3" t="n">
        <f aca="false">IF(AND(X122&lt;1,Y122&lt;1,Z122&lt;1,AA122&lt;3),1,0)</f>
        <v>0</v>
      </c>
      <c r="T122" s="27" t="n">
        <f aca="false">R122*P122*N124*L131*J141*H155*F165*D154*B180</f>
        <v>0</v>
      </c>
      <c r="V122" s="15"/>
      <c r="W122" s="58" t="n">
        <v>102</v>
      </c>
      <c r="X122" s="0" t="n">
        <v>0.47</v>
      </c>
      <c r="Y122" s="0" t="n">
        <v>2.1</v>
      </c>
      <c r="Z122" s="0" t="n">
        <v>0.89</v>
      </c>
      <c r="AA122" s="0" t="n">
        <v>2.75</v>
      </c>
      <c r="AB122" s="0" t="n">
        <v>3.3</v>
      </c>
      <c r="AC122" s="0" t="n">
        <v>11617.1297180538</v>
      </c>
      <c r="AD122" s="0" t="n">
        <v>74715.401027666</v>
      </c>
      <c r="AE122" s="0" t="n">
        <v>79015.9929737197</v>
      </c>
      <c r="AF122" s="0" t="n">
        <v>0</v>
      </c>
      <c r="AG122" s="0" t="n">
        <v>0</v>
      </c>
      <c r="AH122" s="0" t="n">
        <v>0.6</v>
      </c>
      <c r="AI122" s="4" t="n">
        <v>1</v>
      </c>
      <c r="AJ122" s="5" t="n">
        <v>0</v>
      </c>
      <c r="AK122" s="5" t="n">
        <v>0</v>
      </c>
      <c r="AL122" s="6" t="n">
        <v>0</v>
      </c>
      <c r="AM122" s="0" t="n">
        <v>1</v>
      </c>
      <c r="AN122" s="0" t="n">
        <v>0</v>
      </c>
      <c r="AO122" s="6" t="n">
        <v>0</v>
      </c>
      <c r="AP122" s="0" t="n">
        <v>0</v>
      </c>
      <c r="AQ122" s="0" t="n">
        <v>0</v>
      </c>
      <c r="AR122" s="0" t="n">
        <v>1</v>
      </c>
      <c r="AS122" s="6" t="n">
        <v>0</v>
      </c>
    </row>
    <row r="123" customFormat="false" ht="15" hidden="false" customHeight="false" outlineLevel="0" collapsed="false">
      <c r="D123" s="3"/>
      <c r="F123" s="58"/>
      <c r="G123" s="57"/>
      <c r="H123" s="58"/>
      <c r="I123" s="57"/>
      <c r="J123" s="58"/>
      <c r="K123" s="59"/>
      <c r="L123" s="58"/>
      <c r="M123" s="3"/>
      <c r="N123" s="3"/>
      <c r="O123" s="3"/>
      <c r="P123" s="3"/>
      <c r="Q123" s="3" t="s">
        <v>73</v>
      </c>
      <c r="R123" s="54" t="n">
        <v>0.7386</v>
      </c>
      <c r="S123" s="3" t="n">
        <f aca="false">IF(AND(X123&lt;1,Y123&lt;1,Z123&lt;1,AA123&lt;3),1,0)</f>
        <v>0</v>
      </c>
      <c r="T123" s="27" t="n">
        <f aca="false">R123*P124*N124*L131*J141*H155*F165*D154*B180</f>
        <v>0</v>
      </c>
      <c r="V123" s="15"/>
      <c r="W123" s="58" t="n">
        <v>102</v>
      </c>
      <c r="X123" s="0" t="n">
        <v>0.47</v>
      </c>
      <c r="Y123" s="0" t="n">
        <v>2.1</v>
      </c>
      <c r="Z123" s="0" t="n">
        <v>0.89</v>
      </c>
      <c r="AA123" s="0" t="n">
        <v>2.75</v>
      </c>
      <c r="AB123" s="0" t="n">
        <v>3.3</v>
      </c>
      <c r="AC123" s="0" t="n">
        <v>11617.1297180538</v>
      </c>
      <c r="AD123" s="0" t="n">
        <v>74715.401027666</v>
      </c>
      <c r="AE123" s="0" t="n">
        <v>79015.9929737197</v>
      </c>
      <c r="AF123" s="0" t="n">
        <v>0</v>
      </c>
      <c r="AG123" s="0" t="n">
        <v>0</v>
      </c>
      <c r="AH123" s="0" t="n">
        <v>0.6</v>
      </c>
      <c r="AI123" s="4" t="n">
        <v>1</v>
      </c>
      <c r="AJ123" s="5" t="n">
        <v>0</v>
      </c>
      <c r="AK123" s="5" t="n">
        <v>0</v>
      </c>
      <c r="AL123" s="6" t="n">
        <v>0</v>
      </c>
      <c r="AM123" s="0" t="n">
        <v>0</v>
      </c>
      <c r="AN123" s="0" t="n">
        <v>1</v>
      </c>
      <c r="AO123" s="6" t="n">
        <v>0</v>
      </c>
      <c r="AP123" s="0" t="n">
        <v>1</v>
      </c>
      <c r="AQ123" s="0" t="n">
        <v>0</v>
      </c>
      <c r="AR123" s="0" t="n">
        <v>0</v>
      </c>
      <c r="AS123" s="6" t="n">
        <v>0</v>
      </c>
    </row>
    <row r="124" customFormat="false" ht="15" hidden="false" customHeight="false" outlineLevel="0" collapsed="false">
      <c r="D124" s="3"/>
      <c r="F124" s="58"/>
      <c r="G124" s="57"/>
      <c r="H124" s="58"/>
      <c r="I124" s="57"/>
      <c r="J124" s="58"/>
      <c r="K124" s="59"/>
      <c r="L124" s="58"/>
      <c r="M124" s="3" t="s">
        <v>73</v>
      </c>
      <c r="N124" s="54" t="n">
        <v>0.446808511</v>
      </c>
      <c r="O124" s="3" t="s">
        <v>76</v>
      </c>
      <c r="P124" s="54" t="n">
        <v>0.370460048</v>
      </c>
      <c r="Q124" s="3" t="s">
        <v>75</v>
      </c>
      <c r="R124" s="54" t="n">
        <v>0.2614</v>
      </c>
      <c r="S124" s="3" t="n">
        <f aca="false">IF(AND(X124&lt;1,Y124&lt;1,Z124&lt;1,AA124&lt;3),1,0)</f>
        <v>0</v>
      </c>
      <c r="T124" s="27" t="n">
        <f aca="false">R124*P124*N124*L131*J141*H155*F165*D154*B180</f>
        <v>0</v>
      </c>
      <c r="V124" s="15"/>
      <c r="W124" s="58" t="n">
        <v>102</v>
      </c>
      <c r="X124" s="0" t="n">
        <v>0.47</v>
      </c>
      <c r="Y124" s="0" t="n">
        <v>2.1</v>
      </c>
      <c r="Z124" s="0" t="n">
        <v>0.89</v>
      </c>
      <c r="AA124" s="0" t="n">
        <v>2.75</v>
      </c>
      <c r="AB124" s="0" t="n">
        <v>3.3</v>
      </c>
      <c r="AC124" s="0" t="n">
        <v>11617.1297180538</v>
      </c>
      <c r="AD124" s="0" t="n">
        <v>74715.401027666</v>
      </c>
      <c r="AE124" s="0" t="n">
        <v>79015.9929737197</v>
      </c>
      <c r="AF124" s="0" t="n">
        <v>0</v>
      </c>
      <c r="AG124" s="0" t="n">
        <v>0</v>
      </c>
      <c r="AH124" s="0" t="n">
        <v>0.6</v>
      </c>
      <c r="AI124" s="4" t="n">
        <v>1</v>
      </c>
      <c r="AJ124" s="5" t="n">
        <v>0</v>
      </c>
      <c r="AK124" s="5" t="n">
        <v>0</v>
      </c>
      <c r="AL124" s="6" t="n">
        <v>0</v>
      </c>
      <c r="AM124" s="0" t="n">
        <v>0</v>
      </c>
      <c r="AN124" s="0" t="n">
        <v>1</v>
      </c>
      <c r="AO124" s="6" t="n">
        <v>0</v>
      </c>
      <c r="AP124" s="0" t="n">
        <v>0</v>
      </c>
      <c r="AQ124" s="0" t="n">
        <v>0</v>
      </c>
      <c r="AR124" s="0" t="n">
        <v>1</v>
      </c>
      <c r="AS124" s="6" t="n">
        <v>0</v>
      </c>
    </row>
    <row r="125" customFormat="false" ht="15" hidden="false" customHeight="false" outlineLevel="0" collapsed="false">
      <c r="D125" s="3"/>
      <c r="F125" s="58"/>
      <c r="G125" s="57"/>
      <c r="H125" s="58"/>
      <c r="I125" s="57"/>
      <c r="J125" s="58"/>
      <c r="K125" s="59"/>
      <c r="L125" s="58"/>
      <c r="M125" s="3"/>
      <c r="N125" s="3"/>
      <c r="O125" s="3"/>
      <c r="P125" s="3"/>
      <c r="Q125" s="3" t="s">
        <v>77</v>
      </c>
      <c r="R125" s="54" t="n">
        <v>0.5371</v>
      </c>
      <c r="S125" s="3" t="n">
        <f aca="false">IF(AND(X125&lt;1,Y125&lt;1,Z125&lt;1,AA125&lt;3),1,0)</f>
        <v>0</v>
      </c>
      <c r="T125" s="27" t="n">
        <f aca="false">R125*P126*N128*L131*J141*H155*F165*D154*B180</f>
        <v>0</v>
      </c>
      <c r="V125" s="15"/>
      <c r="W125" s="58" t="n">
        <v>102</v>
      </c>
      <c r="X125" s="0" t="n">
        <v>0.47</v>
      </c>
      <c r="Y125" s="0" t="n">
        <v>2.1</v>
      </c>
      <c r="Z125" s="0" t="n">
        <v>0.89</v>
      </c>
      <c r="AA125" s="0" t="n">
        <v>2.75</v>
      </c>
      <c r="AB125" s="0" t="n">
        <v>3.3</v>
      </c>
      <c r="AC125" s="0" t="n">
        <v>11617.1297180538</v>
      </c>
      <c r="AD125" s="0" t="n">
        <v>74715.401027666</v>
      </c>
      <c r="AE125" s="0" t="n">
        <v>79015.9929737197</v>
      </c>
      <c r="AF125" s="0" t="n">
        <v>0</v>
      </c>
      <c r="AG125" s="0" t="n">
        <v>0</v>
      </c>
      <c r="AH125" s="0" t="n">
        <v>0.6</v>
      </c>
      <c r="AI125" s="4" t="n">
        <v>0</v>
      </c>
      <c r="AJ125" s="5" t="n">
        <v>1</v>
      </c>
      <c r="AK125" s="5" t="n">
        <v>0</v>
      </c>
      <c r="AL125" s="6" t="n">
        <v>0</v>
      </c>
      <c r="AM125" s="0" t="n">
        <v>1</v>
      </c>
      <c r="AN125" s="0" t="n">
        <v>0</v>
      </c>
      <c r="AO125" s="6" t="n">
        <v>0</v>
      </c>
      <c r="AP125" s="0" t="n">
        <v>0</v>
      </c>
      <c r="AQ125" s="0" t="n">
        <v>1</v>
      </c>
      <c r="AR125" s="0" t="n">
        <v>0</v>
      </c>
      <c r="AS125" s="6" t="n">
        <v>0</v>
      </c>
    </row>
    <row r="126" customFormat="false" ht="15" hidden="false" customHeight="false" outlineLevel="0" collapsed="false">
      <c r="D126" s="3"/>
      <c r="F126" s="58"/>
      <c r="G126" s="57"/>
      <c r="H126" s="58"/>
      <c r="I126" s="57"/>
      <c r="J126" s="58"/>
      <c r="K126" s="59"/>
      <c r="L126" s="58"/>
      <c r="M126" s="3"/>
      <c r="N126" s="3"/>
      <c r="O126" s="3" t="s">
        <v>74</v>
      </c>
      <c r="P126" s="54" t="n">
        <v>0.808270677</v>
      </c>
      <c r="Q126" s="3" t="s">
        <v>75</v>
      </c>
      <c r="R126" s="54" t="n">
        <v>0.4629</v>
      </c>
      <c r="S126" s="3" t="n">
        <f aca="false">IF(AND(X126&lt;1,Y126&lt;1,Z126&lt;1,AA126&lt;3),1,0)</f>
        <v>0</v>
      </c>
      <c r="T126" s="27" t="n">
        <f aca="false">R126*P126*N128*L131*J141*H155*F165*D154*B180</f>
        <v>0</v>
      </c>
      <c r="V126" s="15"/>
      <c r="W126" s="58" t="n">
        <v>102</v>
      </c>
      <c r="X126" s="0" t="n">
        <v>0.47</v>
      </c>
      <c r="Y126" s="0" t="n">
        <v>2.1</v>
      </c>
      <c r="Z126" s="0" t="n">
        <v>0.89</v>
      </c>
      <c r="AA126" s="0" t="n">
        <v>2.75</v>
      </c>
      <c r="AB126" s="0" t="n">
        <v>3.3</v>
      </c>
      <c r="AC126" s="0" t="n">
        <v>11617.1297180538</v>
      </c>
      <c r="AD126" s="0" t="n">
        <v>74715.401027666</v>
      </c>
      <c r="AE126" s="0" t="n">
        <v>79015.9929737197</v>
      </c>
      <c r="AF126" s="0" t="n">
        <v>0</v>
      </c>
      <c r="AG126" s="0" t="n">
        <v>0</v>
      </c>
      <c r="AH126" s="0" t="n">
        <v>0.6</v>
      </c>
      <c r="AI126" s="4" t="n">
        <v>0</v>
      </c>
      <c r="AJ126" s="5" t="n">
        <v>1</v>
      </c>
      <c r="AK126" s="5" t="n">
        <v>0</v>
      </c>
      <c r="AL126" s="6" t="n">
        <v>0</v>
      </c>
      <c r="AM126" s="0" t="n">
        <v>1</v>
      </c>
      <c r="AN126" s="0" t="n">
        <v>0</v>
      </c>
      <c r="AO126" s="6" t="n">
        <v>0</v>
      </c>
      <c r="AP126" s="0" t="n">
        <v>0</v>
      </c>
      <c r="AQ126" s="0" t="n">
        <v>0</v>
      </c>
      <c r="AR126" s="0" t="n">
        <v>1</v>
      </c>
      <c r="AS126" s="6" t="n">
        <v>0</v>
      </c>
    </row>
    <row r="127" customFormat="false" ht="15" hidden="false" customHeight="false" outlineLevel="0" collapsed="false">
      <c r="D127" s="3"/>
      <c r="F127" s="58"/>
      <c r="G127" s="57"/>
      <c r="H127" s="58"/>
      <c r="I127" s="57"/>
      <c r="J127" s="58"/>
      <c r="K127" s="59"/>
      <c r="L127" s="58"/>
      <c r="M127" s="3"/>
      <c r="N127" s="3"/>
      <c r="O127" s="3"/>
      <c r="P127" s="3"/>
      <c r="Q127" s="3" t="s">
        <v>77</v>
      </c>
      <c r="R127" s="54" t="n">
        <v>0.5371</v>
      </c>
      <c r="S127" s="3" t="n">
        <f aca="false">IF(AND(X127&lt;1,Y127&lt;1,Z127&lt;1,AA127&lt;3),1,0)</f>
        <v>0</v>
      </c>
      <c r="T127" s="27" t="n">
        <f aca="false">R127*P128*N128*L131*J141*H155*F165*D154*B180</f>
        <v>0</v>
      </c>
      <c r="V127" s="15"/>
      <c r="W127" s="58" t="n">
        <v>102</v>
      </c>
      <c r="X127" s="0" t="n">
        <v>0.47</v>
      </c>
      <c r="Y127" s="0" t="n">
        <v>2.1</v>
      </c>
      <c r="Z127" s="0" t="n">
        <v>0.89</v>
      </c>
      <c r="AA127" s="0" t="n">
        <v>2.75</v>
      </c>
      <c r="AB127" s="0" t="n">
        <v>3.3</v>
      </c>
      <c r="AC127" s="0" t="n">
        <v>11617.1297180538</v>
      </c>
      <c r="AD127" s="0" t="n">
        <v>74715.401027666</v>
      </c>
      <c r="AE127" s="0" t="n">
        <v>79015.9929737197</v>
      </c>
      <c r="AF127" s="0" t="n">
        <v>0</v>
      </c>
      <c r="AG127" s="0" t="n">
        <v>0</v>
      </c>
      <c r="AH127" s="0" t="n">
        <v>0.6</v>
      </c>
      <c r="AI127" s="4" t="n">
        <v>0</v>
      </c>
      <c r="AJ127" s="5" t="n">
        <v>1</v>
      </c>
      <c r="AK127" s="5" t="n">
        <v>0</v>
      </c>
      <c r="AL127" s="6" t="n">
        <v>0</v>
      </c>
      <c r="AM127" s="0" t="n">
        <v>0</v>
      </c>
      <c r="AN127" s="0" t="n">
        <v>1</v>
      </c>
      <c r="AO127" s="6" t="n">
        <v>0</v>
      </c>
      <c r="AP127" s="0" t="n">
        <v>0</v>
      </c>
      <c r="AQ127" s="0" t="n">
        <v>1</v>
      </c>
      <c r="AR127" s="0" t="n">
        <v>0</v>
      </c>
      <c r="AS127" s="6" t="n">
        <v>0</v>
      </c>
    </row>
    <row r="128" customFormat="false" ht="15" hidden="false" customHeight="false" outlineLevel="0" collapsed="false">
      <c r="D128" s="3"/>
      <c r="F128" s="58"/>
      <c r="G128" s="57"/>
      <c r="H128" s="58"/>
      <c r="I128" s="57"/>
      <c r="J128" s="58"/>
      <c r="K128" s="59"/>
      <c r="L128" s="58"/>
      <c r="M128" s="3" t="s">
        <v>77</v>
      </c>
      <c r="N128" s="54" t="n">
        <v>0.446808511</v>
      </c>
      <c r="O128" s="3" t="s">
        <v>78</v>
      </c>
      <c r="P128" s="54" t="n">
        <v>0.191729323</v>
      </c>
      <c r="Q128" s="3" t="s">
        <v>75</v>
      </c>
      <c r="R128" s="54" t="n">
        <v>0.4629</v>
      </c>
      <c r="S128" s="3" t="n">
        <f aca="false">IF(AND(X128&lt;1,Y128&lt;1,Z128&lt;1,AA128&lt;3),1,0)</f>
        <v>0</v>
      </c>
      <c r="T128" s="27" t="n">
        <f aca="false">R128*P128*N128*L131*J141*H155*F165*D154*B180</f>
        <v>0</v>
      </c>
      <c r="V128" s="15"/>
      <c r="W128" s="58" t="n">
        <v>102</v>
      </c>
      <c r="X128" s="0" t="n">
        <v>0.47</v>
      </c>
      <c r="Y128" s="0" t="n">
        <v>2.1</v>
      </c>
      <c r="Z128" s="0" t="n">
        <v>0.89</v>
      </c>
      <c r="AA128" s="0" t="n">
        <v>2.75</v>
      </c>
      <c r="AB128" s="0" t="n">
        <v>3.3</v>
      </c>
      <c r="AC128" s="0" t="n">
        <v>11617.1297180538</v>
      </c>
      <c r="AD128" s="0" t="n">
        <v>74715.401027666</v>
      </c>
      <c r="AE128" s="0" t="n">
        <v>79015.9929737197</v>
      </c>
      <c r="AF128" s="0" t="n">
        <v>0</v>
      </c>
      <c r="AG128" s="0" t="n">
        <v>0</v>
      </c>
      <c r="AH128" s="0" t="n">
        <v>0.6</v>
      </c>
      <c r="AI128" s="4" t="n">
        <v>0</v>
      </c>
      <c r="AJ128" s="5" t="n">
        <v>1</v>
      </c>
      <c r="AK128" s="5" t="n">
        <v>0</v>
      </c>
      <c r="AL128" s="6" t="n">
        <v>0</v>
      </c>
      <c r="AM128" s="0" t="n">
        <v>0</v>
      </c>
      <c r="AN128" s="0" t="n">
        <v>1</v>
      </c>
      <c r="AO128" s="6" t="n">
        <v>0</v>
      </c>
      <c r="AP128" s="0" t="n">
        <v>0</v>
      </c>
      <c r="AQ128" s="0" t="n">
        <v>0</v>
      </c>
      <c r="AR128" s="0" t="n">
        <v>1</v>
      </c>
      <c r="AS128" s="6" t="n">
        <v>0</v>
      </c>
    </row>
    <row r="129" customFormat="false" ht="15" hidden="false" customHeight="false" outlineLevel="0" collapsed="false">
      <c r="D129" s="3"/>
      <c r="F129" s="3"/>
      <c r="H129" s="3"/>
      <c r="J129" s="3"/>
      <c r="M129" s="3" t="s">
        <v>75</v>
      </c>
      <c r="N129" s="54" t="n">
        <v>0.021276596</v>
      </c>
      <c r="O129" s="3" t="s">
        <v>30</v>
      </c>
      <c r="P129" s="54" t="n">
        <v>1</v>
      </c>
      <c r="Q129" s="3" t="s">
        <v>75</v>
      </c>
      <c r="R129" s="54" t="n">
        <v>1</v>
      </c>
      <c r="S129" s="3" t="n">
        <f aca="false">IF(AND(X129&lt;1,Y129&lt;1,Z129&lt;1,AA129&lt;3),1,0)</f>
        <v>0</v>
      </c>
      <c r="T129" s="27" t="n">
        <f aca="false">R129*P129*N129*L131*J141*H155*F165*D154*B180</f>
        <v>0</v>
      </c>
      <c r="V129" s="15"/>
      <c r="W129" s="58" t="n">
        <v>102</v>
      </c>
      <c r="X129" s="0" t="n">
        <v>0.47</v>
      </c>
      <c r="Y129" s="0" t="n">
        <v>2.1</v>
      </c>
      <c r="Z129" s="0" t="n">
        <v>0.89</v>
      </c>
      <c r="AA129" s="0" t="n">
        <v>2.75</v>
      </c>
      <c r="AB129" s="0" t="n">
        <v>3.3</v>
      </c>
      <c r="AC129" s="0" t="n">
        <v>11617.1297180538</v>
      </c>
      <c r="AD129" s="0" t="n">
        <v>74715.401027666</v>
      </c>
      <c r="AE129" s="0" t="n">
        <v>79015.9929737197</v>
      </c>
      <c r="AF129" s="0" t="n">
        <v>0</v>
      </c>
      <c r="AG129" s="0" t="n">
        <v>0</v>
      </c>
      <c r="AH129" s="0" t="n">
        <v>0.6</v>
      </c>
      <c r="AI129" s="4" t="n">
        <v>0</v>
      </c>
      <c r="AJ129" s="5" t="n">
        <v>0</v>
      </c>
      <c r="AK129" s="5" t="n">
        <v>1</v>
      </c>
      <c r="AL129" s="6" t="n">
        <v>0</v>
      </c>
      <c r="AM129" s="0" t="n">
        <v>0</v>
      </c>
      <c r="AN129" s="0" t="n">
        <v>0</v>
      </c>
      <c r="AO129" s="6" t="n">
        <v>1</v>
      </c>
      <c r="AP129" s="0" t="n">
        <v>0</v>
      </c>
      <c r="AQ129" s="0" t="n">
        <v>0</v>
      </c>
      <c r="AR129" s="0" t="n">
        <v>1</v>
      </c>
      <c r="AS129" s="6" t="n">
        <v>0</v>
      </c>
    </row>
    <row r="130" customFormat="false" ht="15" hidden="false" customHeight="false" outlineLevel="0" collapsed="false">
      <c r="D130" s="3"/>
      <c r="F130" s="3"/>
      <c r="H130" s="3"/>
      <c r="J130" s="3"/>
      <c r="K130" s="3"/>
      <c r="L130" s="3"/>
      <c r="M130" s="3"/>
      <c r="N130" s="3"/>
      <c r="O130" s="3" t="s">
        <v>74</v>
      </c>
      <c r="P130" s="54" t="n">
        <v>0.159106071</v>
      </c>
      <c r="Q130" s="3" t="s">
        <v>79</v>
      </c>
      <c r="R130" s="54" t="n">
        <v>1</v>
      </c>
      <c r="S130" s="3" t="n">
        <f aca="false">IF(AND(X130&lt;1,Y130&lt;1,Z130&lt;1,AA130&lt;3),1,0)</f>
        <v>0</v>
      </c>
      <c r="T130" s="27" t="n">
        <f aca="false">R130*P130*N131*L131*J141*H155*F165*D154*B180</f>
        <v>0</v>
      </c>
      <c r="V130" s="15"/>
      <c r="W130" s="58" t="n">
        <v>102</v>
      </c>
      <c r="X130" s="0" t="n">
        <v>0.47</v>
      </c>
      <c r="Y130" s="0" t="n">
        <v>2.1</v>
      </c>
      <c r="Z130" s="0" t="n">
        <v>0.89</v>
      </c>
      <c r="AA130" s="0" t="n">
        <v>2.75</v>
      </c>
      <c r="AB130" s="0" t="n">
        <v>3.3</v>
      </c>
      <c r="AC130" s="0" t="n">
        <v>11617.1297180538</v>
      </c>
      <c r="AD130" s="0" t="n">
        <v>74715.401027666</v>
      </c>
      <c r="AE130" s="0" t="n">
        <v>79015.9929737197</v>
      </c>
      <c r="AF130" s="0" t="n">
        <v>0</v>
      </c>
      <c r="AG130" s="0" t="n">
        <v>0</v>
      </c>
      <c r="AH130" s="0" t="n">
        <v>0.6</v>
      </c>
      <c r="AI130" s="4" t="n">
        <v>0</v>
      </c>
      <c r="AJ130" s="5" t="n">
        <v>0</v>
      </c>
      <c r="AK130" s="5" t="n">
        <v>0</v>
      </c>
      <c r="AL130" s="6" t="n">
        <v>1</v>
      </c>
      <c r="AM130" s="0" t="n">
        <v>1</v>
      </c>
      <c r="AN130" s="0" t="n">
        <v>0</v>
      </c>
      <c r="AO130" s="6" t="n">
        <v>0</v>
      </c>
      <c r="AP130" s="0" t="n">
        <v>0</v>
      </c>
      <c r="AQ130" s="0" t="n">
        <v>0</v>
      </c>
      <c r="AR130" s="0" t="n">
        <v>0</v>
      </c>
      <c r="AS130" s="6" t="n">
        <v>1</v>
      </c>
    </row>
    <row r="131" customFormat="false" ht="15" hidden="false" customHeight="false" outlineLevel="0" collapsed="false">
      <c r="D131" s="3"/>
      <c r="F131" s="3"/>
      <c r="H131" s="3"/>
      <c r="J131" s="3"/>
      <c r="K131" s="55" t="s">
        <v>83</v>
      </c>
      <c r="L131" s="54" t="n">
        <f aca="false">1-L143</f>
        <v>0</v>
      </c>
      <c r="M131" s="3" t="s">
        <v>79</v>
      </c>
      <c r="N131" s="54" t="n">
        <v>0.085106383</v>
      </c>
      <c r="O131" s="3" t="s">
        <v>76</v>
      </c>
      <c r="P131" s="54" t="n">
        <v>0.840893929</v>
      </c>
      <c r="Q131" s="3" t="s">
        <v>79</v>
      </c>
      <c r="R131" s="54" t="n">
        <v>1</v>
      </c>
      <c r="S131" s="3" t="n">
        <f aca="false">IF(AND(X131&lt;1,Y131&lt;1,Z131&lt;1,AA131&lt;3),1,0)</f>
        <v>0</v>
      </c>
      <c r="T131" s="27" t="n">
        <f aca="false">R131*P131*N131*L131*J141*H155*F165*D154*B180</f>
        <v>0</v>
      </c>
      <c r="V131" s="15"/>
      <c r="W131" s="58" t="n">
        <v>102</v>
      </c>
      <c r="X131" s="0" t="n">
        <v>0.47</v>
      </c>
      <c r="Y131" s="0" t="n">
        <v>2.1</v>
      </c>
      <c r="Z131" s="0" t="n">
        <v>0.89</v>
      </c>
      <c r="AA131" s="0" t="n">
        <v>2.75</v>
      </c>
      <c r="AB131" s="0" t="n">
        <v>3.3</v>
      </c>
      <c r="AC131" s="0" t="n">
        <v>11617.1297180538</v>
      </c>
      <c r="AD131" s="0" t="n">
        <v>74715.401027666</v>
      </c>
      <c r="AE131" s="0" t="n">
        <v>79015.9929737197</v>
      </c>
      <c r="AF131" s="0" t="n">
        <v>0</v>
      </c>
      <c r="AG131" s="0" t="n">
        <v>0</v>
      </c>
      <c r="AH131" s="0" t="n">
        <v>0.6</v>
      </c>
      <c r="AI131" s="4" t="n">
        <v>0</v>
      </c>
      <c r="AJ131" s="5" t="n">
        <v>0</v>
      </c>
      <c r="AK131" s="5" t="n">
        <v>0</v>
      </c>
      <c r="AL131" s="6" t="n">
        <v>1</v>
      </c>
      <c r="AM131" s="0" t="n">
        <v>0</v>
      </c>
      <c r="AN131" s="0" t="n">
        <v>1</v>
      </c>
      <c r="AO131" s="6" t="n">
        <v>0</v>
      </c>
      <c r="AP131" s="0" t="n">
        <v>0</v>
      </c>
      <c r="AQ131" s="0" t="n">
        <v>0</v>
      </c>
      <c r="AR131" s="0" t="n">
        <v>0</v>
      </c>
      <c r="AS131" s="6" t="n">
        <v>1</v>
      </c>
    </row>
    <row r="132" s="56" customFormat="true" ht="15" hidden="false" customHeight="false" outlineLevel="0" collapsed="false">
      <c r="A132" s="56" t="n">
        <v>-1</v>
      </c>
      <c r="B132" s="56" t="n">
        <v>-1</v>
      </c>
      <c r="C132" s="56" t="n">
        <v>-1</v>
      </c>
      <c r="D132" s="56" t="n">
        <v>-1</v>
      </c>
      <c r="E132" s="56" t="n">
        <v>-1</v>
      </c>
      <c r="F132" s="56" t="n">
        <v>-1</v>
      </c>
      <c r="G132" s="56" t="n">
        <v>-1</v>
      </c>
      <c r="H132" s="56" t="n">
        <v>-1</v>
      </c>
      <c r="I132" s="56" t="n">
        <v>-1</v>
      </c>
      <c r="J132" s="56" t="n">
        <v>-1</v>
      </c>
      <c r="K132" s="56" t="n">
        <v>-1</v>
      </c>
      <c r="L132" s="56" t="n">
        <v>-1</v>
      </c>
      <c r="M132" s="56" t="n">
        <v>-1</v>
      </c>
      <c r="N132" s="56" t="n">
        <v>-1</v>
      </c>
      <c r="O132" s="56" t="n">
        <v>-1</v>
      </c>
      <c r="P132" s="56" t="n">
        <v>-1</v>
      </c>
      <c r="Q132" s="56" t="n">
        <v>-1</v>
      </c>
      <c r="R132" s="56" t="n">
        <v>-1</v>
      </c>
      <c r="S132" s="56" t="n">
        <v>-1</v>
      </c>
      <c r="T132" s="56" t="n">
        <v>-1</v>
      </c>
      <c r="U132" s="56" t="n">
        <v>-1</v>
      </c>
      <c r="V132" s="56" t="n">
        <v>-1</v>
      </c>
      <c r="W132" s="56" t="n">
        <v>-1</v>
      </c>
      <c r="X132" s="56" t="n">
        <v>-1</v>
      </c>
      <c r="Y132" s="56" t="n">
        <v>-1</v>
      </c>
      <c r="Z132" s="56" t="n">
        <v>-1</v>
      </c>
      <c r="AA132" s="56" t="n">
        <v>-1</v>
      </c>
      <c r="AB132" s="56" t="n">
        <v>-1</v>
      </c>
      <c r="AC132" s="56" t="n">
        <v>-1</v>
      </c>
      <c r="AD132" s="56" t="n">
        <v>-1</v>
      </c>
      <c r="AE132" s="56" t="n">
        <v>-1</v>
      </c>
      <c r="AF132" s="56" t="n">
        <v>-1</v>
      </c>
      <c r="AG132" s="56" t="n">
        <v>-1</v>
      </c>
      <c r="AH132" s="56" t="n">
        <v>-1</v>
      </c>
      <c r="AI132" s="56" t="n">
        <v>-1</v>
      </c>
      <c r="AJ132" s="56" t="n">
        <v>-1</v>
      </c>
      <c r="AK132" s="56" t="n">
        <v>-1</v>
      </c>
      <c r="AL132" s="56" t="n">
        <v>-1</v>
      </c>
      <c r="AM132" s="56" t="n">
        <v>-1</v>
      </c>
      <c r="AN132" s="56" t="n">
        <v>-1</v>
      </c>
      <c r="AO132" s="56" t="n">
        <v>-1</v>
      </c>
      <c r="AP132" s="56" t="n">
        <v>-1</v>
      </c>
      <c r="AQ132" s="56" t="n">
        <v>-1</v>
      </c>
      <c r="AR132" s="56" t="n">
        <v>-1</v>
      </c>
      <c r="AS132" s="56" t="n">
        <v>-1</v>
      </c>
      <c r="AT132" s="56" t="n">
        <v>-1</v>
      </c>
      <c r="AU132" s="56" t="n">
        <v>-1</v>
      </c>
    </row>
    <row r="133" customFormat="false" ht="15" hidden="false" customHeight="false" outlineLevel="0" collapsed="false">
      <c r="D133" s="3"/>
      <c r="F133" s="3"/>
      <c r="H133" s="3"/>
      <c r="J133" s="3"/>
      <c r="K133" s="55"/>
      <c r="L133" s="58"/>
      <c r="M133" s="3"/>
      <c r="N133" s="3"/>
      <c r="O133" s="3"/>
      <c r="P133" s="3"/>
      <c r="Q133" s="3" t="s">
        <v>73</v>
      </c>
      <c r="R133" s="54" t="n">
        <v>0.7386</v>
      </c>
      <c r="S133" s="3" t="n">
        <f aca="false">IF(AND(X133&lt;1,Y133&lt;1,Z133&lt;1,AA133&lt;3),1,0)</f>
        <v>0</v>
      </c>
      <c r="T133" s="27" t="n">
        <f aca="false">R133*P134*N136*L143*J141*H155*F165*D154*B180</f>
        <v>0.00170603514843199</v>
      </c>
      <c r="V133" s="15"/>
      <c r="W133" s="58" t="n">
        <v>102</v>
      </c>
      <c r="X133" s="0" t="n">
        <v>0.47</v>
      </c>
      <c r="Y133" s="0" t="n">
        <v>2.1</v>
      </c>
      <c r="Z133" s="0" t="n">
        <v>3.78</v>
      </c>
      <c r="AA133" s="0" t="n">
        <v>2.75</v>
      </c>
      <c r="AB133" s="0" t="n">
        <v>3.3</v>
      </c>
      <c r="AC133" s="0" t="n">
        <v>11617.1297180538</v>
      </c>
      <c r="AD133" s="0" t="n">
        <v>74715.401027666</v>
      </c>
      <c r="AE133" s="0" t="n">
        <v>67352.6477337376</v>
      </c>
      <c r="AF133" s="0" t="n">
        <v>0</v>
      </c>
      <c r="AG133" s="0" t="n">
        <v>0</v>
      </c>
      <c r="AH133" s="0" t="n">
        <v>0.6</v>
      </c>
      <c r="AI133" s="4" t="n">
        <v>1</v>
      </c>
      <c r="AJ133" s="5" t="n">
        <v>0</v>
      </c>
      <c r="AK133" s="5" t="n">
        <v>0</v>
      </c>
      <c r="AL133" s="6" t="n">
        <v>0</v>
      </c>
      <c r="AM133" s="0" t="n">
        <v>1</v>
      </c>
      <c r="AN133" s="0" t="n">
        <v>0</v>
      </c>
      <c r="AO133" s="6" t="n">
        <v>0</v>
      </c>
      <c r="AP133" s="0" t="n">
        <v>1</v>
      </c>
      <c r="AQ133" s="0" t="n">
        <v>0</v>
      </c>
      <c r="AR133" s="0" t="n">
        <v>0</v>
      </c>
      <c r="AS133" s="6" t="n">
        <v>0</v>
      </c>
    </row>
    <row r="134" customFormat="false" ht="15" hidden="false" customHeight="false" outlineLevel="0" collapsed="false">
      <c r="D134" s="3"/>
      <c r="F134" s="3"/>
      <c r="H134" s="3"/>
      <c r="J134" s="3"/>
      <c r="K134" s="55"/>
      <c r="L134" s="58"/>
      <c r="M134" s="3"/>
      <c r="N134" s="3"/>
      <c r="O134" s="3" t="s">
        <v>74</v>
      </c>
      <c r="P134" s="54" t="n">
        <v>0.629539952</v>
      </c>
      <c r="Q134" s="3" t="s">
        <v>75</v>
      </c>
      <c r="R134" s="54" t="n">
        <v>0.2614</v>
      </c>
      <c r="S134" s="3" t="n">
        <f aca="false">IF(AND(X134&lt;1,Y134&lt;1,Z134&lt;1,AA134&lt;3),1,0)</f>
        <v>0</v>
      </c>
      <c r="T134" s="27" t="n">
        <f aca="false">R134*P134*N136*L143*J141*H155*F165*D154*B180</f>
        <v>0.000603787689954132</v>
      </c>
      <c r="V134" s="15"/>
      <c r="W134" s="58" t="n">
        <v>102</v>
      </c>
      <c r="X134" s="0" t="n">
        <v>0.47</v>
      </c>
      <c r="Y134" s="0" t="n">
        <v>2.1</v>
      </c>
      <c r="Z134" s="0" t="n">
        <v>3.78</v>
      </c>
      <c r="AA134" s="0" t="n">
        <v>2.75</v>
      </c>
      <c r="AB134" s="0" t="n">
        <v>3.3</v>
      </c>
      <c r="AC134" s="0" t="n">
        <v>11617.1297180538</v>
      </c>
      <c r="AD134" s="0" t="n">
        <v>74715.401027666</v>
      </c>
      <c r="AE134" s="0" t="n">
        <v>67352.6477337376</v>
      </c>
      <c r="AF134" s="0" t="n">
        <v>0</v>
      </c>
      <c r="AG134" s="0" t="n">
        <v>0</v>
      </c>
      <c r="AH134" s="0" t="n">
        <v>0.6</v>
      </c>
      <c r="AI134" s="4" t="n">
        <v>1</v>
      </c>
      <c r="AJ134" s="5" t="n">
        <v>0</v>
      </c>
      <c r="AK134" s="5" t="n">
        <v>0</v>
      </c>
      <c r="AL134" s="6" t="n">
        <v>0</v>
      </c>
      <c r="AM134" s="0" t="n">
        <v>1</v>
      </c>
      <c r="AN134" s="0" t="n">
        <v>0</v>
      </c>
      <c r="AO134" s="6" t="n">
        <v>0</v>
      </c>
      <c r="AP134" s="0" t="n">
        <v>0</v>
      </c>
      <c r="AQ134" s="0" t="n">
        <v>0</v>
      </c>
      <c r="AR134" s="0" t="n">
        <v>1</v>
      </c>
      <c r="AS134" s="6" t="n">
        <v>0</v>
      </c>
    </row>
    <row r="135" customFormat="false" ht="15" hidden="false" customHeight="false" outlineLevel="0" collapsed="false">
      <c r="D135" s="3"/>
      <c r="F135" s="3"/>
      <c r="H135" s="3"/>
      <c r="J135" s="3"/>
      <c r="K135" s="55"/>
      <c r="L135" s="58"/>
      <c r="M135" s="3"/>
      <c r="N135" s="3"/>
      <c r="O135" s="3"/>
      <c r="P135" s="3"/>
      <c r="Q135" s="3" t="s">
        <v>73</v>
      </c>
      <c r="R135" s="54" t="n">
        <v>0.7386</v>
      </c>
      <c r="S135" s="3" t="n">
        <f aca="false">IF(AND(X135&lt;1,Y135&lt;1,Z135&lt;1,AA135&lt;3),1,0)</f>
        <v>0</v>
      </c>
      <c r="T135" s="27" t="n">
        <f aca="false">R135*P136*N136*L143*J141*H155*F165*D154*B180</f>
        <v>0.0010039360662813</v>
      </c>
      <c r="V135" s="15"/>
      <c r="W135" s="58" t="n">
        <v>102</v>
      </c>
      <c r="X135" s="0" t="n">
        <v>0.47</v>
      </c>
      <c r="Y135" s="0" t="n">
        <v>2.1</v>
      </c>
      <c r="Z135" s="0" t="n">
        <v>3.78</v>
      </c>
      <c r="AA135" s="0" t="n">
        <v>2.75</v>
      </c>
      <c r="AB135" s="0" t="n">
        <v>3.3</v>
      </c>
      <c r="AC135" s="0" t="n">
        <v>11617.1297180538</v>
      </c>
      <c r="AD135" s="0" t="n">
        <v>74715.401027666</v>
      </c>
      <c r="AE135" s="0" t="n">
        <v>67352.6477337376</v>
      </c>
      <c r="AF135" s="0" t="n">
        <v>0</v>
      </c>
      <c r="AG135" s="0" t="n">
        <v>0</v>
      </c>
      <c r="AH135" s="0" t="n">
        <v>0.6</v>
      </c>
      <c r="AI135" s="4" t="n">
        <v>1</v>
      </c>
      <c r="AJ135" s="5" t="n">
        <v>0</v>
      </c>
      <c r="AK135" s="5" t="n">
        <v>0</v>
      </c>
      <c r="AL135" s="6" t="n">
        <v>0</v>
      </c>
      <c r="AM135" s="0" t="n">
        <v>0</v>
      </c>
      <c r="AN135" s="0" t="n">
        <v>1</v>
      </c>
      <c r="AO135" s="6" t="n">
        <v>0</v>
      </c>
      <c r="AP135" s="0" t="n">
        <v>1</v>
      </c>
      <c r="AQ135" s="0" t="n">
        <v>0</v>
      </c>
      <c r="AR135" s="0" t="n">
        <v>0</v>
      </c>
      <c r="AS135" s="6" t="n">
        <v>0</v>
      </c>
    </row>
    <row r="136" customFormat="false" ht="15" hidden="false" customHeight="false" outlineLevel="0" collapsed="false">
      <c r="D136" s="3"/>
      <c r="F136" s="3"/>
      <c r="H136" s="3"/>
      <c r="J136" s="3"/>
      <c r="K136" s="55"/>
      <c r="L136" s="58"/>
      <c r="M136" s="3" t="s">
        <v>73</v>
      </c>
      <c r="N136" s="54" t="n">
        <v>0.446808511</v>
      </c>
      <c r="O136" s="3" t="s">
        <v>76</v>
      </c>
      <c r="P136" s="54" t="n">
        <v>0.370460048</v>
      </c>
      <c r="Q136" s="3" t="s">
        <v>75</v>
      </c>
      <c r="R136" s="54" t="n">
        <v>0.2614</v>
      </c>
      <c r="S136" s="3" t="n">
        <f aca="false">IF(AND(X136&lt;1,Y136&lt;1,Z136&lt;1,AA136&lt;3),1,0)</f>
        <v>0</v>
      </c>
      <c r="T136" s="27" t="n">
        <f aca="false">R136*P136*N136*L143*J141*H155*F165*D154*B180</f>
        <v>0.000355305832285314</v>
      </c>
      <c r="V136" s="15"/>
      <c r="W136" s="58" t="n">
        <v>102</v>
      </c>
      <c r="X136" s="0" t="n">
        <v>0.47</v>
      </c>
      <c r="Y136" s="0" t="n">
        <v>2.1</v>
      </c>
      <c r="Z136" s="0" t="n">
        <v>3.78</v>
      </c>
      <c r="AA136" s="0" t="n">
        <v>2.75</v>
      </c>
      <c r="AB136" s="0" t="n">
        <v>3.3</v>
      </c>
      <c r="AC136" s="0" t="n">
        <v>11617.1297180538</v>
      </c>
      <c r="AD136" s="0" t="n">
        <v>74715.401027666</v>
      </c>
      <c r="AE136" s="0" t="n">
        <v>67352.6477337376</v>
      </c>
      <c r="AF136" s="0" t="n">
        <v>0</v>
      </c>
      <c r="AG136" s="0" t="n">
        <v>0</v>
      </c>
      <c r="AH136" s="0" t="n">
        <v>0.6</v>
      </c>
      <c r="AI136" s="4" t="n">
        <v>1</v>
      </c>
      <c r="AJ136" s="5" t="n">
        <v>0</v>
      </c>
      <c r="AK136" s="5" t="n">
        <v>0</v>
      </c>
      <c r="AL136" s="6" t="n">
        <v>0</v>
      </c>
      <c r="AM136" s="0" t="n">
        <v>0</v>
      </c>
      <c r="AN136" s="0" t="n">
        <v>1</v>
      </c>
      <c r="AO136" s="6" t="n">
        <v>0</v>
      </c>
      <c r="AP136" s="0" t="n">
        <v>0</v>
      </c>
      <c r="AQ136" s="0" t="n">
        <v>0</v>
      </c>
      <c r="AR136" s="0" t="n">
        <v>1</v>
      </c>
      <c r="AS136" s="6" t="n">
        <v>0</v>
      </c>
    </row>
    <row r="137" customFormat="false" ht="15" hidden="false" customHeight="false" outlineLevel="0" collapsed="false">
      <c r="D137" s="3"/>
      <c r="F137" s="3"/>
      <c r="H137" s="3"/>
      <c r="J137" s="3"/>
      <c r="K137" s="55"/>
      <c r="L137" s="58"/>
      <c r="M137" s="3"/>
      <c r="N137" s="3"/>
      <c r="O137" s="3"/>
      <c r="P137" s="3"/>
      <c r="Q137" s="3" t="s">
        <v>77</v>
      </c>
      <c r="R137" s="54" t="n">
        <v>0.5371</v>
      </c>
      <c r="S137" s="3" t="n">
        <f aca="false">IF(AND(X137&lt;1,Y137&lt;1,Z137&lt;1,AA137&lt;3),1,0)</f>
        <v>0</v>
      </c>
      <c r="T137" s="27" t="n">
        <f aca="false">R137*P138*N140*L143*J141*H155*F165*D154*B180</f>
        <v>0.00159282238442976</v>
      </c>
      <c r="V137" s="15"/>
      <c r="W137" s="58" t="n">
        <v>102</v>
      </c>
      <c r="X137" s="0" t="n">
        <v>0.47</v>
      </c>
      <c r="Y137" s="0" t="n">
        <v>2.1</v>
      </c>
      <c r="Z137" s="0" t="n">
        <v>3.78</v>
      </c>
      <c r="AA137" s="0" t="n">
        <v>2.75</v>
      </c>
      <c r="AB137" s="0" t="n">
        <v>3.3</v>
      </c>
      <c r="AC137" s="0" t="n">
        <v>11617.1297180538</v>
      </c>
      <c r="AD137" s="0" t="n">
        <v>74715.401027666</v>
      </c>
      <c r="AE137" s="0" t="n">
        <v>67352.6477337376</v>
      </c>
      <c r="AF137" s="0" t="n">
        <v>0</v>
      </c>
      <c r="AG137" s="0" t="n">
        <v>0</v>
      </c>
      <c r="AH137" s="0" t="n">
        <v>0.6</v>
      </c>
      <c r="AI137" s="4" t="n">
        <v>0</v>
      </c>
      <c r="AJ137" s="5" t="n">
        <v>1</v>
      </c>
      <c r="AK137" s="5" t="n">
        <v>0</v>
      </c>
      <c r="AL137" s="6" t="n">
        <v>0</v>
      </c>
      <c r="AM137" s="0" t="n">
        <v>1</v>
      </c>
      <c r="AN137" s="0" t="n">
        <v>0</v>
      </c>
      <c r="AO137" s="6" t="n">
        <v>0</v>
      </c>
      <c r="AP137" s="0" t="n">
        <v>0</v>
      </c>
      <c r="AQ137" s="0" t="n">
        <v>1</v>
      </c>
      <c r="AR137" s="0" t="n">
        <v>0</v>
      </c>
      <c r="AS137" s="6" t="n">
        <v>0</v>
      </c>
    </row>
    <row r="138" customFormat="false" ht="15" hidden="false" customHeight="false" outlineLevel="0" collapsed="false">
      <c r="D138" s="3"/>
      <c r="F138" s="3"/>
      <c r="H138" s="3"/>
      <c r="J138" s="3"/>
      <c r="K138" s="55"/>
      <c r="L138" s="58"/>
      <c r="M138" s="3"/>
      <c r="N138" s="3"/>
      <c r="O138" s="3" t="s">
        <v>74</v>
      </c>
      <c r="P138" s="54" t="n">
        <v>0.808270677</v>
      </c>
      <c r="Q138" s="3" t="s">
        <v>75</v>
      </c>
      <c r="R138" s="54" t="n">
        <v>0.4629</v>
      </c>
      <c r="S138" s="3" t="n">
        <f aca="false">IF(AND(X138&lt;1,Y138&lt;1,Z138&lt;1,AA138&lt;3),1,0)</f>
        <v>0</v>
      </c>
      <c r="T138" s="27" t="n">
        <f aca="false">R138*P138*N140*L143*J141*H155*F165*D154*B180</f>
        <v>0.00137277505446386</v>
      </c>
      <c r="V138" s="15"/>
      <c r="W138" s="58" t="n">
        <v>102</v>
      </c>
      <c r="X138" s="0" t="n">
        <v>0.47</v>
      </c>
      <c r="Y138" s="0" t="n">
        <v>2.1</v>
      </c>
      <c r="Z138" s="0" t="n">
        <v>3.78</v>
      </c>
      <c r="AA138" s="0" t="n">
        <v>2.75</v>
      </c>
      <c r="AB138" s="0" t="n">
        <v>3.3</v>
      </c>
      <c r="AC138" s="0" t="n">
        <v>11617.1297180538</v>
      </c>
      <c r="AD138" s="0" t="n">
        <v>74715.401027666</v>
      </c>
      <c r="AE138" s="0" t="n">
        <v>67352.6477337376</v>
      </c>
      <c r="AF138" s="0" t="n">
        <v>0</v>
      </c>
      <c r="AG138" s="0" t="n">
        <v>0</v>
      </c>
      <c r="AH138" s="0" t="n">
        <v>0.6</v>
      </c>
      <c r="AI138" s="4" t="n">
        <v>0</v>
      </c>
      <c r="AJ138" s="5" t="n">
        <v>1</v>
      </c>
      <c r="AK138" s="5" t="n">
        <v>0</v>
      </c>
      <c r="AL138" s="6" t="n">
        <v>0</v>
      </c>
      <c r="AM138" s="0" t="n">
        <v>1</v>
      </c>
      <c r="AN138" s="0" t="n">
        <v>0</v>
      </c>
      <c r="AO138" s="6" t="n">
        <v>0</v>
      </c>
      <c r="AP138" s="0" t="n">
        <v>0</v>
      </c>
      <c r="AQ138" s="0" t="n">
        <v>0</v>
      </c>
      <c r="AR138" s="0" t="n">
        <v>1</v>
      </c>
      <c r="AS138" s="6" t="n">
        <v>0</v>
      </c>
    </row>
    <row r="139" customFormat="false" ht="15" hidden="false" customHeight="false" outlineLevel="0" collapsed="false">
      <c r="D139" s="3"/>
      <c r="F139" s="3"/>
      <c r="H139" s="3"/>
      <c r="J139" s="3"/>
      <c r="K139" s="55"/>
      <c r="L139" s="58"/>
      <c r="M139" s="3"/>
      <c r="N139" s="3"/>
      <c r="O139" s="3"/>
      <c r="P139" s="3"/>
      <c r="Q139" s="3" t="s">
        <v>77</v>
      </c>
      <c r="R139" s="54" t="n">
        <v>0.5371</v>
      </c>
      <c r="S139" s="3" t="n">
        <f aca="false">IF(AND(X139&lt;1,Y139&lt;1,Z139&lt;1,AA139&lt;3),1,0)</f>
        <v>0</v>
      </c>
      <c r="T139" s="27" t="n">
        <f aca="false">R139*P140*N140*L143*J141*H155*F165*D154*B180</f>
        <v>0.000377832285787554</v>
      </c>
      <c r="V139" s="15"/>
      <c r="W139" s="58" t="n">
        <v>102</v>
      </c>
      <c r="X139" s="0" t="n">
        <v>0.47</v>
      </c>
      <c r="Y139" s="0" t="n">
        <v>2.1</v>
      </c>
      <c r="Z139" s="0" t="n">
        <v>3.78</v>
      </c>
      <c r="AA139" s="0" t="n">
        <v>2.75</v>
      </c>
      <c r="AB139" s="0" t="n">
        <v>3.3</v>
      </c>
      <c r="AC139" s="0" t="n">
        <v>11617.1297180538</v>
      </c>
      <c r="AD139" s="0" t="n">
        <v>74715.401027666</v>
      </c>
      <c r="AE139" s="0" t="n">
        <v>67352.6477337376</v>
      </c>
      <c r="AF139" s="0" t="n">
        <v>0</v>
      </c>
      <c r="AG139" s="0" t="n">
        <v>0</v>
      </c>
      <c r="AH139" s="0" t="n">
        <v>0.6</v>
      </c>
      <c r="AI139" s="4" t="n">
        <v>0</v>
      </c>
      <c r="AJ139" s="5" t="n">
        <v>1</v>
      </c>
      <c r="AK139" s="5" t="n">
        <v>0</v>
      </c>
      <c r="AL139" s="6" t="n">
        <v>0</v>
      </c>
      <c r="AM139" s="0" t="n">
        <v>0</v>
      </c>
      <c r="AN139" s="0" t="n">
        <v>1</v>
      </c>
      <c r="AO139" s="6" t="n">
        <v>0</v>
      </c>
      <c r="AP139" s="0" t="n">
        <v>0</v>
      </c>
      <c r="AQ139" s="0" t="n">
        <v>1</v>
      </c>
      <c r="AR139" s="0" t="n">
        <v>0</v>
      </c>
      <c r="AS139" s="6" t="n">
        <v>0</v>
      </c>
    </row>
    <row r="140" customFormat="false" ht="15" hidden="false" customHeight="false" outlineLevel="0" collapsed="false">
      <c r="D140" s="3"/>
      <c r="F140" s="3"/>
      <c r="H140" s="3"/>
      <c r="J140" s="3"/>
      <c r="K140" s="3"/>
      <c r="L140" s="3"/>
      <c r="M140" s="3" t="s">
        <v>77</v>
      </c>
      <c r="N140" s="54" t="n">
        <v>0.446808511</v>
      </c>
      <c r="O140" s="3" t="s">
        <v>78</v>
      </c>
      <c r="P140" s="54" t="n">
        <v>0.191729323</v>
      </c>
      <c r="Q140" s="3" t="s">
        <v>75</v>
      </c>
      <c r="R140" s="54" t="n">
        <v>0.4629</v>
      </c>
      <c r="S140" s="3" t="n">
        <f aca="false">IF(AND(X140&lt;1,Y140&lt;1,Z140&lt;1,AA140&lt;3),1,0)</f>
        <v>0</v>
      </c>
      <c r="T140" s="27" t="n">
        <f aca="false">R140*P140*N140*L143*J141*H155*F165*D154*B180</f>
        <v>0.000325635012271567</v>
      </c>
      <c r="V140" s="15"/>
      <c r="W140" s="58" t="n">
        <v>102</v>
      </c>
      <c r="X140" s="0" t="n">
        <v>0.47</v>
      </c>
      <c r="Y140" s="0" t="n">
        <v>2.1</v>
      </c>
      <c r="Z140" s="0" t="n">
        <v>3.78</v>
      </c>
      <c r="AA140" s="0" t="n">
        <v>2.75</v>
      </c>
      <c r="AB140" s="0" t="n">
        <v>3.3</v>
      </c>
      <c r="AC140" s="0" t="n">
        <v>11617.1297180538</v>
      </c>
      <c r="AD140" s="0" t="n">
        <v>74715.401027666</v>
      </c>
      <c r="AE140" s="0" t="n">
        <v>67352.6477337376</v>
      </c>
      <c r="AF140" s="0" t="n">
        <v>0</v>
      </c>
      <c r="AG140" s="0" t="n">
        <v>0</v>
      </c>
      <c r="AH140" s="0" t="n">
        <v>0.6</v>
      </c>
      <c r="AI140" s="4" t="n">
        <v>0</v>
      </c>
      <c r="AJ140" s="5" t="n">
        <v>1</v>
      </c>
      <c r="AK140" s="5" t="n">
        <v>0</v>
      </c>
      <c r="AL140" s="6" t="n">
        <v>0</v>
      </c>
      <c r="AM140" s="0" t="n">
        <v>0</v>
      </c>
      <c r="AN140" s="0" t="n">
        <v>1</v>
      </c>
      <c r="AO140" s="6" t="n">
        <v>0</v>
      </c>
      <c r="AP140" s="0" t="n">
        <v>0</v>
      </c>
      <c r="AQ140" s="0" t="n">
        <v>0</v>
      </c>
      <c r="AR140" s="0" t="n">
        <v>1</v>
      </c>
      <c r="AS140" s="6" t="n">
        <v>0</v>
      </c>
    </row>
    <row r="141" customFormat="false" ht="15" hidden="false" customHeight="false" outlineLevel="0" collapsed="false">
      <c r="D141" s="3"/>
      <c r="F141" s="3"/>
      <c r="H141" s="3"/>
      <c r="I141" s="0" t="s">
        <v>82</v>
      </c>
      <c r="J141" s="54" t="n">
        <f aca="false">1-J165</f>
        <v>0.2647</v>
      </c>
      <c r="K141" s="3"/>
      <c r="L141" s="3"/>
      <c r="M141" s="3" t="s">
        <v>75</v>
      </c>
      <c r="N141" s="54" t="n">
        <v>0.021276596</v>
      </c>
      <c r="O141" s="3" t="s">
        <v>30</v>
      </c>
      <c r="P141" s="54" t="n">
        <v>1</v>
      </c>
      <c r="Q141" s="3" t="s">
        <v>75</v>
      </c>
      <c r="R141" s="54" t="n">
        <v>1</v>
      </c>
      <c r="S141" s="3" t="n">
        <f aca="false">IF(AND(X141&lt;1,Y141&lt;1,Z141&lt;1,AA141&lt;3),1,0)</f>
        <v>0</v>
      </c>
      <c r="T141" s="27" t="n">
        <f aca="false">R141*P141*N141*L143*J141*H155*F165*D154*B180</f>
        <v>0.000174717370381491</v>
      </c>
      <c r="V141" s="15"/>
      <c r="W141" s="58" t="n">
        <v>102</v>
      </c>
      <c r="X141" s="0" t="n">
        <v>0.47</v>
      </c>
      <c r="Y141" s="0" t="n">
        <v>2.1</v>
      </c>
      <c r="Z141" s="0" t="n">
        <v>3.78</v>
      </c>
      <c r="AA141" s="0" t="n">
        <v>2.75</v>
      </c>
      <c r="AB141" s="0" t="n">
        <v>3.3</v>
      </c>
      <c r="AC141" s="0" t="n">
        <v>11617.1297180538</v>
      </c>
      <c r="AD141" s="0" t="n">
        <v>74715.401027666</v>
      </c>
      <c r="AE141" s="0" t="n">
        <v>67352.6477337376</v>
      </c>
      <c r="AF141" s="0" t="n">
        <v>0</v>
      </c>
      <c r="AG141" s="0" t="n">
        <v>0</v>
      </c>
      <c r="AH141" s="0" t="n">
        <v>0.6</v>
      </c>
      <c r="AI141" s="4" t="n">
        <v>0</v>
      </c>
      <c r="AJ141" s="5" t="n">
        <v>0</v>
      </c>
      <c r="AK141" s="5" t="n">
        <v>1</v>
      </c>
      <c r="AL141" s="6" t="n">
        <v>0</v>
      </c>
      <c r="AM141" s="0" t="n">
        <v>0</v>
      </c>
      <c r="AN141" s="0" t="n">
        <v>0</v>
      </c>
      <c r="AO141" s="6" t="n">
        <v>1</v>
      </c>
      <c r="AP141" s="0" t="n">
        <v>0</v>
      </c>
      <c r="AQ141" s="0" t="n">
        <v>0</v>
      </c>
      <c r="AR141" s="0" t="n">
        <v>1</v>
      </c>
      <c r="AS141" s="6" t="n">
        <v>0</v>
      </c>
    </row>
    <row r="142" customFormat="false" ht="15" hidden="false" customHeight="false" outlineLevel="0" collapsed="false">
      <c r="D142" s="3"/>
      <c r="F142" s="3"/>
      <c r="H142" s="3"/>
      <c r="J142" s="3"/>
      <c r="K142" s="3"/>
      <c r="L142" s="3"/>
      <c r="M142" s="3"/>
      <c r="N142" s="3"/>
      <c r="O142" s="3" t="s">
        <v>74</v>
      </c>
      <c r="P142" s="54" t="n">
        <v>0.159106071</v>
      </c>
      <c r="Q142" s="3" t="s">
        <v>79</v>
      </c>
      <c r="R142" s="54" t="n">
        <v>1</v>
      </c>
      <c r="S142" s="3" t="n">
        <f aca="false">IF(AND(X142&lt;1,Y142&lt;1,Z142&lt;1,AA142&lt;3),1,0)</f>
        <v>0</v>
      </c>
      <c r="T142" s="27" t="n">
        <f aca="false">R142*P142*N143*L143*J141*H155*F165*D154*B180</f>
        <v>0.00011119437604087</v>
      </c>
      <c r="V142" s="15"/>
      <c r="W142" s="58" t="n">
        <v>102</v>
      </c>
      <c r="X142" s="0" t="n">
        <v>0.47</v>
      </c>
      <c r="Y142" s="0" t="n">
        <v>2.1</v>
      </c>
      <c r="Z142" s="0" t="n">
        <v>3.78</v>
      </c>
      <c r="AA142" s="0" t="n">
        <v>2.75</v>
      </c>
      <c r="AB142" s="0" t="n">
        <v>3.3</v>
      </c>
      <c r="AC142" s="0" t="n">
        <v>11617.1297180538</v>
      </c>
      <c r="AD142" s="0" t="n">
        <v>74715.401027666</v>
      </c>
      <c r="AE142" s="0" t="n">
        <v>67352.6477337376</v>
      </c>
      <c r="AF142" s="0" t="n">
        <v>0</v>
      </c>
      <c r="AG142" s="0" t="n">
        <v>0</v>
      </c>
      <c r="AH142" s="0" t="n">
        <v>0.6</v>
      </c>
      <c r="AI142" s="4" t="n">
        <v>0</v>
      </c>
      <c r="AJ142" s="5" t="n">
        <v>0</v>
      </c>
      <c r="AK142" s="5" t="n">
        <v>0</v>
      </c>
      <c r="AL142" s="6" t="n">
        <v>1</v>
      </c>
      <c r="AM142" s="0" t="n">
        <v>1</v>
      </c>
      <c r="AN142" s="0" t="n">
        <v>0</v>
      </c>
      <c r="AO142" s="6" t="n">
        <v>0</v>
      </c>
      <c r="AP142" s="0" t="n">
        <v>0</v>
      </c>
      <c r="AQ142" s="0" t="n">
        <v>0</v>
      </c>
      <c r="AR142" s="0" t="n">
        <v>0</v>
      </c>
      <c r="AS142" s="6" t="n">
        <v>1</v>
      </c>
    </row>
    <row r="143" customFormat="false" ht="15" hidden="false" customHeight="false" outlineLevel="0" collapsed="false">
      <c r="D143" s="3"/>
      <c r="F143" s="3"/>
      <c r="H143" s="3"/>
      <c r="J143" s="3"/>
      <c r="K143" s="55" t="s">
        <v>85</v>
      </c>
      <c r="L143" s="54" t="n">
        <v>1</v>
      </c>
      <c r="M143" s="3" t="s">
        <v>79</v>
      </c>
      <c r="N143" s="54" t="n">
        <v>0.085106383</v>
      </c>
      <c r="O143" s="3" t="s">
        <v>76</v>
      </c>
      <c r="P143" s="54" t="n">
        <v>0.840893929</v>
      </c>
      <c r="Q143" s="3" t="s">
        <v>79</v>
      </c>
      <c r="R143" s="54" t="n">
        <v>1</v>
      </c>
      <c r="S143" s="3" t="n">
        <f aca="false">IF(AND(X143&lt;1,Y143&lt;1,Z143&lt;1,AA143&lt;3),1,0)</f>
        <v>0</v>
      </c>
      <c r="T143" s="27" t="n">
        <f aca="false">R143*P143*N143*L143*J141*H155*F165*D154*B180</f>
        <v>0.00058767509727338</v>
      </c>
      <c r="V143" s="15"/>
      <c r="W143" s="58" t="n">
        <v>102</v>
      </c>
      <c r="X143" s="0" t="n">
        <v>0.47</v>
      </c>
      <c r="Y143" s="0" t="n">
        <v>2.1</v>
      </c>
      <c r="Z143" s="0" t="n">
        <v>3.78</v>
      </c>
      <c r="AA143" s="0" t="n">
        <v>2.75</v>
      </c>
      <c r="AB143" s="0" t="n">
        <v>3.3</v>
      </c>
      <c r="AC143" s="0" t="n">
        <v>11617.1297180538</v>
      </c>
      <c r="AD143" s="0" t="n">
        <v>74715.401027666</v>
      </c>
      <c r="AE143" s="0" t="n">
        <v>67352.6477337376</v>
      </c>
      <c r="AF143" s="0" t="n">
        <v>0</v>
      </c>
      <c r="AG143" s="0" t="n">
        <v>0</v>
      </c>
      <c r="AH143" s="0" t="n">
        <v>0.6</v>
      </c>
      <c r="AI143" s="4" t="n">
        <v>0</v>
      </c>
      <c r="AJ143" s="5" t="n">
        <v>0</v>
      </c>
      <c r="AK143" s="5" t="n">
        <v>0</v>
      </c>
      <c r="AL143" s="6" t="n">
        <v>1</v>
      </c>
      <c r="AM143" s="0" t="n">
        <v>0</v>
      </c>
      <c r="AN143" s="0" t="n">
        <v>1</v>
      </c>
      <c r="AO143" s="6" t="n">
        <v>0</v>
      </c>
      <c r="AP143" s="0" t="n">
        <v>0</v>
      </c>
      <c r="AQ143" s="0" t="n">
        <v>0</v>
      </c>
      <c r="AR143" s="0" t="n">
        <v>0</v>
      </c>
      <c r="AS143" s="6" t="n">
        <v>1</v>
      </c>
    </row>
    <row r="144" s="56" customFormat="true" ht="15" hidden="false" customHeight="false" outlineLevel="0" collapsed="false">
      <c r="A144" s="56" t="n">
        <v>-1</v>
      </c>
      <c r="B144" s="56" t="n">
        <v>-1</v>
      </c>
      <c r="C144" s="56" t="n">
        <v>-1</v>
      </c>
      <c r="D144" s="56" t="n">
        <v>-1</v>
      </c>
      <c r="E144" s="56" t="n">
        <v>-1</v>
      </c>
      <c r="F144" s="56" t="n">
        <v>-1</v>
      </c>
      <c r="G144" s="56" t="n">
        <v>-1</v>
      </c>
      <c r="H144" s="56" t="n">
        <v>-1</v>
      </c>
      <c r="I144" s="56" t="n">
        <v>-1</v>
      </c>
      <c r="J144" s="56" t="n">
        <v>-1</v>
      </c>
      <c r="K144" s="56" t="n">
        <v>-1</v>
      </c>
      <c r="L144" s="56" t="n">
        <v>-1</v>
      </c>
      <c r="M144" s="56" t="n">
        <v>-1</v>
      </c>
      <c r="N144" s="56" t="n">
        <v>-1</v>
      </c>
      <c r="O144" s="56" t="n">
        <v>-1</v>
      </c>
      <c r="P144" s="56" t="n">
        <v>-1</v>
      </c>
      <c r="Q144" s="56" t="n">
        <v>-1</v>
      </c>
      <c r="R144" s="56" t="n">
        <v>-1</v>
      </c>
      <c r="S144" s="56" t="n">
        <v>-1</v>
      </c>
      <c r="T144" s="56" t="n">
        <v>-1</v>
      </c>
      <c r="U144" s="56" t="n">
        <v>-1</v>
      </c>
      <c r="V144" s="56" t="n">
        <v>-1</v>
      </c>
      <c r="W144" s="56" t="n">
        <v>-1</v>
      </c>
      <c r="X144" s="56" t="n">
        <v>-1</v>
      </c>
      <c r="Y144" s="56" t="n">
        <v>-1</v>
      </c>
      <c r="Z144" s="56" t="n">
        <v>-1</v>
      </c>
      <c r="AA144" s="56" t="n">
        <v>-1</v>
      </c>
      <c r="AB144" s="56" t="n">
        <v>-1</v>
      </c>
      <c r="AC144" s="56" t="n">
        <v>-1</v>
      </c>
      <c r="AD144" s="56" t="n">
        <v>-1</v>
      </c>
      <c r="AE144" s="56" t="n">
        <v>-1</v>
      </c>
      <c r="AF144" s="56" t="n">
        <v>-1</v>
      </c>
      <c r="AG144" s="56" t="n">
        <v>-1</v>
      </c>
      <c r="AH144" s="56" t="n">
        <v>-1</v>
      </c>
      <c r="AI144" s="56" t="n">
        <v>-1</v>
      </c>
      <c r="AJ144" s="56" t="n">
        <v>-1</v>
      </c>
      <c r="AK144" s="56" t="n">
        <v>-1</v>
      </c>
      <c r="AL144" s="56" t="n">
        <v>-1</v>
      </c>
      <c r="AM144" s="56" t="n">
        <v>-1</v>
      </c>
      <c r="AN144" s="56" t="n">
        <v>-1</v>
      </c>
      <c r="AO144" s="56" t="n">
        <v>-1</v>
      </c>
      <c r="AP144" s="56" t="n">
        <v>-1</v>
      </c>
      <c r="AQ144" s="56" t="n">
        <v>-1</v>
      </c>
      <c r="AR144" s="56" t="n">
        <v>-1</v>
      </c>
      <c r="AS144" s="56" t="n">
        <v>-1</v>
      </c>
      <c r="AT144" s="56" t="n">
        <v>-1</v>
      </c>
      <c r="AU144" s="56" t="n">
        <v>-1</v>
      </c>
    </row>
    <row r="145" s="57" customFormat="true" ht="15" hidden="false" customHeight="false" outlineLevel="0" collapsed="false">
      <c r="D145" s="58"/>
      <c r="F145" s="58"/>
      <c r="H145" s="58"/>
      <c r="J145" s="58"/>
      <c r="K145" s="59"/>
      <c r="L145" s="58"/>
      <c r="M145" s="58"/>
      <c r="N145" s="58"/>
      <c r="O145" s="58"/>
      <c r="P145" s="58"/>
      <c r="Q145" s="58" t="s">
        <v>73</v>
      </c>
      <c r="R145" s="54" t="n">
        <v>0.7386</v>
      </c>
      <c r="S145" s="3" t="n">
        <f aca="false">IF(AND(X145&lt;1,Y145&lt;1,Z145&lt;1,AA145&lt;3),1,0)</f>
        <v>0</v>
      </c>
      <c r="T145" s="27" t="n">
        <f aca="false">R145*P146*N148*L155*J165*H155*F165*D154*B180</f>
        <v>0</v>
      </c>
      <c r="V145" s="15"/>
      <c r="W145" s="58" t="n">
        <v>102</v>
      </c>
      <c r="X145" s="0" t="n">
        <v>3.33</v>
      </c>
      <c r="Y145" s="0" t="n">
        <v>2.1</v>
      </c>
      <c r="Z145" s="0" t="n">
        <v>0.89</v>
      </c>
      <c r="AA145" s="0" t="n">
        <v>2.75</v>
      </c>
      <c r="AB145" s="0" t="n">
        <v>3.3</v>
      </c>
      <c r="AC145" s="0" t="n">
        <v>11357.1863563877</v>
      </c>
      <c r="AD145" s="0" t="n">
        <v>74715.401027666</v>
      </c>
      <c r="AE145" s="0" t="n">
        <v>79015.9929737197</v>
      </c>
      <c r="AF145" s="0" t="n">
        <v>0</v>
      </c>
      <c r="AG145" s="0" t="n">
        <v>0</v>
      </c>
      <c r="AH145" s="0" t="n">
        <v>0.6</v>
      </c>
      <c r="AI145" s="60" t="n">
        <v>1</v>
      </c>
      <c r="AJ145" s="61" t="n">
        <v>0</v>
      </c>
      <c r="AK145" s="61" t="n">
        <v>0</v>
      </c>
      <c r="AL145" s="62" t="n">
        <v>0</v>
      </c>
      <c r="AM145" s="57" t="n">
        <v>1</v>
      </c>
      <c r="AN145" s="57" t="n">
        <v>0</v>
      </c>
      <c r="AO145" s="62" t="n">
        <v>0</v>
      </c>
      <c r="AP145" s="57" t="n">
        <v>1</v>
      </c>
      <c r="AQ145" s="57" t="n">
        <v>0</v>
      </c>
      <c r="AR145" s="57" t="n">
        <v>0</v>
      </c>
      <c r="AS145" s="62" t="n">
        <v>0</v>
      </c>
    </row>
    <row r="146" customFormat="false" ht="15" hidden="false" customHeight="false" outlineLevel="0" collapsed="false">
      <c r="D146" s="3"/>
      <c r="F146" s="3"/>
      <c r="H146" s="3"/>
      <c r="J146" s="3"/>
      <c r="K146" s="55"/>
      <c r="L146" s="58"/>
      <c r="M146" s="3"/>
      <c r="N146" s="3"/>
      <c r="O146" s="3" t="s">
        <v>74</v>
      </c>
      <c r="P146" s="54" t="n">
        <v>0.629539952</v>
      </c>
      <c r="Q146" s="3" t="s">
        <v>75</v>
      </c>
      <c r="R146" s="54" t="n">
        <v>0.2614</v>
      </c>
      <c r="S146" s="3" t="n">
        <f aca="false">IF(AND(X146&lt;1,Y146&lt;1,Z146&lt;1,AA146&lt;3),1,0)</f>
        <v>0</v>
      </c>
      <c r="T146" s="27" t="n">
        <f aca="false">R146*P146*N148*L155*J165*H155*F165*D154*B180</f>
        <v>0</v>
      </c>
      <c r="V146" s="15"/>
      <c r="W146" s="58" t="n">
        <v>102</v>
      </c>
      <c r="X146" s="0" t="n">
        <v>3.33</v>
      </c>
      <c r="Y146" s="0" t="n">
        <v>2.1</v>
      </c>
      <c r="Z146" s="0" t="n">
        <v>0.89</v>
      </c>
      <c r="AA146" s="0" t="n">
        <v>2.75</v>
      </c>
      <c r="AB146" s="0" t="n">
        <v>3.3</v>
      </c>
      <c r="AC146" s="0" t="n">
        <v>11357.1863563877</v>
      </c>
      <c r="AD146" s="0" t="n">
        <v>74715.401027666</v>
      </c>
      <c r="AE146" s="0" t="n">
        <v>79015.9929737197</v>
      </c>
      <c r="AF146" s="0" t="n">
        <v>0</v>
      </c>
      <c r="AG146" s="0" t="n">
        <v>0</v>
      </c>
      <c r="AH146" s="0" t="n">
        <v>0.6</v>
      </c>
      <c r="AI146" s="4" t="n">
        <v>1</v>
      </c>
      <c r="AJ146" s="5" t="n">
        <v>0</v>
      </c>
      <c r="AK146" s="5" t="n">
        <v>0</v>
      </c>
      <c r="AL146" s="6" t="n">
        <v>0</v>
      </c>
      <c r="AM146" s="0" t="n">
        <v>1</v>
      </c>
      <c r="AN146" s="0" t="n">
        <v>0</v>
      </c>
      <c r="AO146" s="6" t="n">
        <v>0</v>
      </c>
      <c r="AP146" s="0" t="n">
        <v>0</v>
      </c>
      <c r="AQ146" s="0" t="n">
        <v>0</v>
      </c>
      <c r="AR146" s="0" t="n">
        <v>1</v>
      </c>
      <c r="AS146" s="6" t="n">
        <v>0</v>
      </c>
    </row>
    <row r="147" customFormat="false" ht="15" hidden="false" customHeight="false" outlineLevel="0" collapsed="false">
      <c r="D147" s="3"/>
      <c r="F147" s="3"/>
      <c r="H147" s="3"/>
      <c r="J147" s="3"/>
      <c r="K147" s="55"/>
      <c r="L147" s="58"/>
      <c r="M147" s="3"/>
      <c r="N147" s="3"/>
      <c r="O147" s="3"/>
      <c r="P147" s="3"/>
      <c r="Q147" s="3" t="s">
        <v>73</v>
      </c>
      <c r="R147" s="54" t="n">
        <v>0.7386</v>
      </c>
      <c r="S147" s="3" t="n">
        <f aca="false">IF(AND(X147&lt;1,Y147&lt;1,Z147&lt;1,AA147&lt;3),1,0)</f>
        <v>0</v>
      </c>
      <c r="T147" s="27" t="n">
        <f aca="false">R147*P148*N148*L155*J165*H155*F165*D154*B180</f>
        <v>0</v>
      </c>
      <c r="V147" s="15"/>
      <c r="W147" s="58" t="n">
        <v>102</v>
      </c>
      <c r="X147" s="0" t="n">
        <v>3.33</v>
      </c>
      <c r="Y147" s="0" t="n">
        <v>2.1</v>
      </c>
      <c r="Z147" s="0" t="n">
        <v>0.89</v>
      </c>
      <c r="AA147" s="0" t="n">
        <v>2.75</v>
      </c>
      <c r="AB147" s="0" t="n">
        <v>3.3</v>
      </c>
      <c r="AC147" s="0" t="n">
        <v>11357.1863563877</v>
      </c>
      <c r="AD147" s="0" t="n">
        <v>74715.401027666</v>
      </c>
      <c r="AE147" s="0" t="n">
        <v>79015.9929737197</v>
      </c>
      <c r="AF147" s="0" t="n">
        <v>0</v>
      </c>
      <c r="AG147" s="0" t="n">
        <v>0</v>
      </c>
      <c r="AH147" s="0" t="n">
        <v>0.6</v>
      </c>
      <c r="AI147" s="4" t="n">
        <v>1</v>
      </c>
      <c r="AJ147" s="5" t="n">
        <v>0</v>
      </c>
      <c r="AK147" s="5" t="n">
        <v>0</v>
      </c>
      <c r="AL147" s="6" t="n">
        <v>0</v>
      </c>
      <c r="AM147" s="0" t="n">
        <v>0</v>
      </c>
      <c r="AN147" s="0" t="n">
        <v>1</v>
      </c>
      <c r="AO147" s="6" t="n">
        <v>0</v>
      </c>
      <c r="AP147" s="0" t="n">
        <v>1</v>
      </c>
      <c r="AQ147" s="0" t="n">
        <v>0</v>
      </c>
      <c r="AR147" s="0" t="n">
        <v>0</v>
      </c>
      <c r="AS147" s="6" t="n">
        <v>0</v>
      </c>
    </row>
    <row r="148" customFormat="false" ht="15" hidden="false" customHeight="false" outlineLevel="0" collapsed="false">
      <c r="D148" s="3"/>
      <c r="F148" s="3"/>
      <c r="H148" s="3"/>
      <c r="J148" s="3"/>
      <c r="K148" s="55"/>
      <c r="L148" s="58"/>
      <c r="M148" s="3" t="s">
        <v>73</v>
      </c>
      <c r="N148" s="54" t="n">
        <v>0.446808511</v>
      </c>
      <c r="O148" s="3" t="s">
        <v>76</v>
      </c>
      <c r="P148" s="54" t="n">
        <v>0.370460048</v>
      </c>
      <c r="Q148" s="3" t="s">
        <v>75</v>
      </c>
      <c r="R148" s="54" t="n">
        <v>0.2614</v>
      </c>
      <c r="S148" s="3" t="n">
        <f aca="false">IF(AND(X148&lt;1,Y148&lt;1,Z148&lt;1,AA148&lt;3),1,0)</f>
        <v>0</v>
      </c>
      <c r="T148" s="27" t="n">
        <f aca="false">R148*P148*N148*L155*J165*H155*F165*D154*B180</f>
        <v>0</v>
      </c>
      <c r="V148" s="15"/>
      <c r="W148" s="58" t="n">
        <v>102</v>
      </c>
      <c r="X148" s="0" t="n">
        <v>3.33</v>
      </c>
      <c r="Y148" s="0" t="n">
        <v>2.1</v>
      </c>
      <c r="Z148" s="0" t="n">
        <v>0.89</v>
      </c>
      <c r="AA148" s="0" t="n">
        <v>2.75</v>
      </c>
      <c r="AB148" s="0" t="n">
        <v>3.3</v>
      </c>
      <c r="AC148" s="0" t="n">
        <v>11357.1863563877</v>
      </c>
      <c r="AD148" s="0" t="n">
        <v>74715.401027666</v>
      </c>
      <c r="AE148" s="0" t="n">
        <v>79015.9929737197</v>
      </c>
      <c r="AF148" s="0" t="n">
        <v>0</v>
      </c>
      <c r="AG148" s="0" t="n">
        <v>0</v>
      </c>
      <c r="AH148" s="0" t="n">
        <v>0.6</v>
      </c>
      <c r="AI148" s="4" t="n">
        <v>1</v>
      </c>
      <c r="AJ148" s="5" t="n">
        <v>0</v>
      </c>
      <c r="AK148" s="5" t="n">
        <v>0</v>
      </c>
      <c r="AL148" s="6" t="n">
        <v>0</v>
      </c>
      <c r="AM148" s="0" t="n">
        <v>0</v>
      </c>
      <c r="AN148" s="0" t="n">
        <v>1</v>
      </c>
      <c r="AO148" s="6" t="n">
        <v>0</v>
      </c>
      <c r="AP148" s="0" t="n">
        <v>0</v>
      </c>
      <c r="AQ148" s="0" t="n">
        <v>0</v>
      </c>
      <c r="AR148" s="0" t="n">
        <v>1</v>
      </c>
      <c r="AS148" s="6" t="n">
        <v>0</v>
      </c>
    </row>
    <row r="149" customFormat="false" ht="15" hidden="false" customHeight="false" outlineLevel="0" collapsed="false">
      <c r="D149" s="3"/>
      <c r="F149" s="3"/>
      <c r="H149" s="3"/>
      <c r="J149" s="3"/>
      <c r="K149" s="55"/>
      <c r="L149" s="58"/>
      <c r="M149" s="3"/>
      <c r="N149" s="3"/>
      <c r="O149" s="3"/>
      <c r="P149" s="3"/>
      <c r="Q149" s="3" t="s">
        <v>77</v>
      </c>
      <c r="R149" s="54" t="n">
        <v>0.5371</v>
      </c>
      <c r="S149" s="3" t="n">
        <f aca="false">IF(AND(X149&lt;1,Y149&lt;1,Z149&lt;1,AA149&lt;3),1,0)</f>
        <v>0</v>
      </c>
      <c r="T149" s="27" t="n">
        <f aca="false">R149*P150*N152*L155*J165*H155*F165*D154*B180</f>
        <v>0</v>
      </c>
      <c r="V149" s="15"/>
      <c r="W149" s="58" t="n">
        <v>102</v>
      </c>
      <c r="X149" s="0" t="n">
        <v>3.33</v>
      </c>
      <c r="Y149" s="0" t="n">
        <v>2.1</v>
      </c>
      <c r="Z149" s="0" t="n">
        <v>0.89</v>
      </c>
      <c r="AA149" s="0" t="n">
        <v>2.75</v>
      </c>
      <c r="AB149" s="0" t="n">
        <v>3.3</v>
      </c>
      <c r="AC149" s="0" t="n">
        <v>11357.1863563877</v>
      </c>
      <c r="AD149" s="0" t="n">
        <v>74715.401027666</v>
      </c>
      <c r="AE149" s="0" t="n">
        <v>79015.9929737197</v>
      </c>
      <c r="AF149" s="0" t="n">
        <v>0</v>
      </c>
      <c r="AG149" s="0" t="n">
        <v>0</v>
      </c>
      <c r="AH149" s="0" t="n">
        <v>0.6</v>
      </c>
      <c r="AI149" s="4" t="n">
        <v>0</v>
      </c>
      <c r="AJ149" s="5" t="n">
        <v>1</v>
      </c>
      <c r="AK149" s="5" t="n">
        <v>0</v>
      </c>
      <c r="AL149" s="6" t="n">
        <v>0</v>
      </c>
      <c r="AM149" s="0" t="n">
        <v>1</v>
      </c>
      <c r="AN149" s="0" t="n">
        <v>0</v>
      </c>
      <c r="AO149" s="6" t="n">
        <v>0</v>
      </c>
      <c r="AP149" s="0" t="n">
        <v>0</v>
      </c>
      <c r="AQ149" s="0" t="n">
        <v>1</v>
      </c>
      <c r="AR149" s="0" t="n">
        <v>0</v>
      </c>
      <c r="AS149" s="6" t="n">
        <v>0</v>
      </c>
    </row>
    <row r="150" customFormat="false" ht="15" hidden="false" customHeight="false" outlineLevel="0" collapsed="false">
      <c r="D150" s="3"/>
      <c r="F150" s="3"/>
      <c r="H150" s="3"/>
      <c r="J150" s="3"/>
      <c r="K150" s="55"/>
      <c r="L150" s="58"/>
      <c r="M150" s="3"/>
      <c r="N150" s="3"/>
      <c r="O150" s="3" t="s">
        <v>74</v>
      </c>
      <c r="P150" s="54" t="n">
        <v>0.808270677</v>
      </c>
      <c r="Q150" s="3" t="s">
        <v>75</v>
      </c>
      <c r="R150" s="54" t="n">
        <v>0.4629</v>
      </c>
      <c r="S150" s="3" t="n">
        <f aca="false">IF(AND(X150&lt;1,Y150&lt;1,Z150&lt;1,AA150&lt;3),1,0)</f>
        <v>0</v>
      </c>
      <c r="T150" s="27" t="n">
        <f aca="false">R150*P150*N152*L155*J165*H155*F165*D154*B180</f>
        <v>0</v>
      </c>
      <c r="V150" s="15"/>
      <c r="W150" s="58" t="n">
        <v>102</v>
      </c>
      <c r="X150" s="0" t="n">
        <v>3.33</v>
      </c>
      <c r="Y150" s="0" t="n">
        <v>2.1</v>
      </c>
      <c r="Z150" s="0" t="n">
        <v>0.89</v>
      </c>
      <c r="AA150" s="0" t="n">
        <v>2.75</v>
      </c>
      <c r="AB150" s="0" t="n">
        <v>3.3</v>
      </c>
      <c r="AC150" s="0" t="n">
        <v>11357.1863563877</v>
      </c>
      <c r="AD150" s="0" t="n">
        <v>74715.401027666</v>
      </c>
      <c r="AE150" s="0" t="n">
        <v>79015.9929737197</v>
      </c>
      <c r="AF150" s="0" t="n">
        <v>0</v>
      </c>
      <c r="AG150" s="0" t="n">
        <v>0</v>
      </c>
      <c r="AH150" s="0" t="n">
        <v>0.6</v>
      </c>
      <c r="AI150" s="4" t="n">
        <v>0</v>
      </c>
      <c r="AJ150" s="5" t="n">
        <v>1</v>
      </c>
      <c r="AK150" s="5" t="n">
        <v>0</v>
      </c>
      <c r="AL150" s="6" t="n">
        <v>0</v>
      </c>
      <c r="AM150" s="0" t="n">
        <v>1</v>
      </c>
      <c r="AN150" s="0" t="n">
        <v>0</v>
      </c>
      <c r="AO150" s="6" t="n">
        <v>0</v>
      </c>
      <c r="AP150" s="0" t="n">
        <v>0</v>
      </c>
      <c r="AQ150" s="0" t="n">
        <v>0</v>
      </c>
      <c r="AR150" s="0" t="n">
        <v>1</v>
      </c>
      <c r="AS150" s="6" t="n">
        <v>0</v>
      </c>
    </row>
    <row r="151" customFormat="false" ht="15" hidden="false" customHeight="false" outlineLevel="0" collapsed="false">
      <c r="D151" s="3"/>
      <c r="F151" s="3"/>
      <c r="H151" s="3"/>
      <c r="J151" s="3"/>
      <c r="K151" s="55"/>
      <c r="L151" s="58"/>
      <c r="M151" s="3"/>
      <c r="N151" s="3"/>
      <c r="O151" s="3"/>
      <c r="P151" s="3"/>
      <c r="Q151" s="3" t="s">
        <v>77</v>
      </c>
      <c r="R151" s="54" t="n">
        <v>0.5371</v>
      </c>
      <c r="S151" s="3" t="n">
        <f aca="false">IF(AND(X151&lt;1,Y151&lt;1,Z151&lt;1,AA151&lt;3),1,0)</f>
        <v>0</v>
      </c>
      <c r="T151" s="27" t="n">
        <f aca="false">R151*P152*N152*L155*J165*H155*F165*D154*B180</f>
        <v>0</v>
      </c>
      <c r="V151" s="15"/>
      <c r="W151" s="58" t="n">
        <v>102</v>
      </c>
      <c r="X151" s="0" t="n">
        <v>3.33</v>
      </c>
      <c r="Y151" s="0" t="n">
        <v>2.1</v>
      </c>
      <c r="Z151" s="0" t="n">
        <v>0.89</v>
      </c>
      <c r="AA151" s="0" t="n">
        <v>2.75</v>
      </c>
      <c r="AB151" s="0" t="n">
        <v>3.3</v>
      </c>
      <c r="AC151" s="0" t="n">
        <v>11357.1863563877</v>
      </c>
      <c r="AD151" s="0" t="n">
        <v>74715.401027666</v>
      </c>
      <c r="AE151" s="0" t="n">
        <v>79015.9929737197</v>
      </c>
      <c r="AF151" s="0" t="n">
        <v>0</v>
      </c>
      <c r="AG151" s="0" t="n">
        <v>0</v>
      </c>
      <c r="AH151" s="0" t="n">
        <v>0.6</v>
      </c>
      <c r="AI151" s="4" t="n">
        <v>0</v>
      </c>
      <c r="AJ151" s="5" t="n">
        <v>1</v>
      </c>
      <c r="AK151" s="5" t="n">
        <v>0</v>
      </c>
      <c r="AL151" s="6" t="n">
        <v>0</v>
      </c>
      <c r="AM151" s="0" t="n">
        <v>0</v>
      </c>
      <c r="AN151" s="0" t="n">
        <v>1</v>
      </c>
      <c r="AO151" s="6" t="n">
        <v>0</v>
      </c>
      <c r="AP151" s="0" t="n">
        <v>0</v>
      </c>
      <c r="AQ151" s="0" t="n">
        <v>1</v>
      </c>
      <c r="AR151" s="0" t="n">
        <v>0</v>
      </c>
      <c r="AS151" s="6" t="n">
        <v>0</v>
      </c>
    </row>
    <row r="152" customFormat="false" ht="15" hidden="false" customHeight="false" outlineLevel="0" collapsed="false">
      <c r="D152" s="3"/>
      <c r="F152" s="3"/>
      <c r="H152" s="3"/>
      <c r="J152" s="3"/>
      <c r="K152" s="55"/>
      <c r="L152" s="58"/>
      <c r="M152" s="3" t="s">
        <v>77</v>
      </c>
      <c r="N152" s="54" t="n">
        <v>0.446808511</v>
      </c>
      <c r="O152" s="3" t="s">
        <v>78</v>
      </c>
      <c r="P152" s="54" t="n">
        <v>0.191729323</v>
      </c>
      <c r="Q152" s="3" t="s">
        <v>75</v>
      </c>
      <c r="R152" s="54" t="n">
        <v>0.4629</v>
      </c>
      <c r="S152" s="3" t="n">
        <f aca="false">IF(AND(X152&lt;1,Y152&lt;1,Z152&lt;1,AA152&lt;3),1,0)</f>
        <v>0</v>
      </c>
      <c r="T152" s="27" t="n">
        <f aca="false">R152*P152*N152*L155*J165*H155*F165*D154*B180</f>
        <v>0</v>
      </c>
      <c r="V152" s="15"/>
      <c r="W152" s="58" t="n">
        <v>102</v>
      </c>
      <c r="X152" s="0" t="n">
        <v>3.33</v>
      </c>
      <c r="Y152" s="0" t="n">
        <v>2.1</v>
      </c>
      <c r="Z152" s="0" t="n">
        <v>0.89</v>
      </c>
      <c r="AA152" s="0" t="n">
        <v>2.75</v>
      </c>
      <c r="AB152" s="0" t="n">
        <v>3.3</v>
      </c>
      <c r="AC152" s="0" t="n">
        <v>11357.1863563877</v>
      </c>
      <c r="AD152" s="0" t="n">
        <v>74715.401027666</v>
      </c>
      <c r="AE152" s="0" t="n">
        <v>79015.9929737197</v>
      </c>
      <c r="AF152" s="0" t="n">
        <v>0</v>
      </c>
      <c r="AG152" s="0" t="n">
        <v>0</v>
      </c>
      <c r="AH152" s="0" t="n">
        <v>0.6</v>
      </c>
      <c r="AI152" s="4" t="n">
        <v>0</v>
      </c>
      <c r="AJ152" s="5" t="n">
        <v>1</v>
      </c>
      <c r="AK152" s="5" t="n">
        <v>0</v>
      </c>
      <c r="AL152" s="6" t="n">
        <v>0</v>
      </c>
      <c r="AM152" s="0" t="n">
        <v>0</v>
      </c>
      <c r="AN152" s="0" t="n">
        <v>1</v>
      </c>
      <c r="AO152" s="6" t="n">
        <v>0</v>
      </c>
      <c r="AP152" s="0" t="n">
        <v>0</v>
      </c>
      <c r="AQ152" s="0" t="n">
        <v>0</v>
      </c>
      <c r="AR152" s="0" t="n">
        <v>1</v>
      </c>
      <c r="AS152" s="6" t="n">
        <v>0</v>
      </c>
    </row>
    <row r="153" customFormat="false" ht="15" hidden="false" customHeight="false" outlineLevel="0" collapsed="false">
      <c r="D153" s="3"/>
      <c r="F153" s="3"/>
      <c r="H153" s="3"/>
      <c r="J153" s="3"/>
      <c r="K153" s="55"/>
      <c r="L153" s="58"/>
      <c r="M153" s="3" t="s">
        <v>75</v>
      </c>
      <c r="N153" s="54" t="n">
        <v>0.021276596</v>
      </c>
      <c r="O153" s="3" t="s">
        <v>30</v>
      </c>
      <c r="P153" s="54" t="n">
        <v>1</v>
      </c>
      <c r="Q153" s="3" t="s">
        <v>75</v>
      </c>
      <c r="R153" s="54" t="n">
        <v>1</v>
      </c>
      <c r="S153" s="3" t="n">
        <f aca="false">IF(AND(X153&lt;1,Y153&lt;1,Z153&lt;1,AA153&lt;3),1,0)</f>
        <v>0</v>
      </c>
      <c r="T153" s="27" t="n">
        <f aca="false">R153*P153*N153*L155*J165*H155*F165*D154*B180</f>
        <v>0</v>
      </c>
      <c r="V153" s="15"/>
      <c r="W153" s="58" t="n">
        <v>102</v>
      </c>
      <c r="X153" s="0" t="n">
        <v>3.33</v>
      </c>
      <c r="Y153" s="0" t="n">
        <v>2.1</v>
      </c>
      <c r="Z153" s="0" t="n">
        <v>0.89</v>
      </c>
      <c r="AA153" s="0" t="n">
        <v>2.75</v>
      </c>
      <c r="AB153" s="0" t="n">
        <v>3.3</v>
      </c>
      <c r="AC153" s="0" t="n">
        <v>11357.1863563877</v>
      </c>
      <c r="AD153" s="0" t="n">
        <v>74715.401027666</v>
      </c>
      <c r="AE153" s="0" t="n">
        <v>79015.9929737197</v>
      </c>
      <c r="AF153" s="0" t="n">
        <v>0</v>
      </c>
      <c r="AG153" s="0" t="n">
        <v>0</v>
      </c>
      <c r="AH153" s="0" t="n">
        <v>0.6</v>
      </c>
      <c r="AI153" s="4" t="n">
        <v>0</v>
      </c>
      <c r="AJ153" s="5" t="n">
        <v>0</v>
      </c>
      <c r="AK153" s="5" t="n">
        <v>1</v>
      </c>
      <c r="AL153" s="6" t="n">
        <v>0</v>
      </c>
      <c r="AM153" s="0" t="n">
        <v>0</v>
      </c>
      <c r="AN153" s="0" t="n">
        <v>0</v>
      </c>
      <c r="AO153" s="6" t="n">
        <v>1</v>
      </c>
      <c r="AP153" s="0" t="n">
        <v>0</v>
      </c>
      <c r="AQ153" s="0" t="n">
        <v>0</v>
      </c>
      <c r="AR153" s="0" t="n">
        <v>1</v>
      </c>
      <c r="AS153" s="6" t="n">
        <v>0</v>
      </c>
    </row>
    <row r="154" customFormat="false" ht="15" hidden="false" customHeight="false" outlineLevel="0" collapsed="false">
      <c r="C154" s="0" t="s">
        <v>91</v>
      </c>
      <c r="D154" s="54" t="n">
        <v>0.2265</v>
      </c>
      <c r="F154" s="3"/>
      <c r="H154" s="3"/>
      <c r="J154" s="3"/>
      <c r="L154" s="57"/>
      <c r="M154" s="3"/>
      <c r="N154" s="3"/>
      <c r="O154" s="3" t="s">
        <v>74</v>
      </c>
      <c r="P154" s="54" t="n">
        <v>0.159106071</v>
      </c>
      <c r="Q154" s="3" t="s">
        <v>79</v>
      </c>
      <c r="R154" s="54" t="n">
        <v>1</v>
      </c>
      <c r="S154" s="3" t="n">
        <f aca="false">IF(AND(X154&lt;1,Y154&lt;1,Z154&lt;1,AA154&lt;3),1,0)</f>
        <v>0</v>
      </c>
      <c r="T154" s="27" t="n">
        <f aca="false">R154*P154*N155*L155*J165*H155*F165*D154*B180</f>
        <v>0</v>
      </c>
      <c r="V154" s="15"/>
      <c r="W154" s="58" t="n">
        <v>102</v>
      </c>
      <c r="X154" s="0" t="n">
        <v>3.33</v>
      </c>
      <c r="Y154" s="0" t="n">
        <v>2.1</v>
      </c>
      <c r="Z154" s="0" t="n">
        <v>0.89</v>
      </c>
      <c r="AA154" s="0" t="n">
        <v>2.75</v>
      </c>
      <c r="AB154" s="0" t="n">
        <v>3.3</v>
      </c>
      <c r="AC154" s="0" t="n">
        <v>11357.1863563877</v>
      </c>
      <c r="AD154" s="0" t="n">
        <v>74715.401027666</v>
      </c>
      <c r="AE154" s="0" t="n">
        <v>79015.9929737197</v>
      </c>
      <c r="AF154" s="0" t="n">
        <v>0</v>
      </c>
      <c r="AG154" s="0" t="n">
        <v>0</v>
      </c>
      <c r="AH154" s="0" t="n">
        <v>0.6</v>
      </c>
      <c r="AI154" s="4" t="n">
        <v>0</v>
      </c>
      <c r="AJ154" s="5" t="n">
        <v>0</v>
      </c>
      <c r="AK154" s="5" t="n">
        <v>0</v>
      </c>
      <c r="AL154" s="6" t="n">
        <v>1</v>
      </c>
      <c r="AM154" s="0" t="n">
        <v>1</v>
      </c>
      <c r="AN154" s="0" t="n">
        <v>0</v>
      </c>
      <c r="AO154" s="6" t="n">
        <v>0</v>
      </c>
      <c r="AP154" s="0" t="n">
        <v>0</v>
      </c>
      <c r="AQ154" s="0" t="n">
        <v>0</v>
      </c>
      <c r="AR154" s="0" t="n">
        <v>0</v>
      </c>
      <c r="AS154" s="6" t="n">
        <v>1</v>
      </c>
    </row>
    <row r="155" customFormat="false" ht="15" hidden="false" customHeight="false" outlineLevel="0" collapsed="false">
      <c r="D155" s="3"/>
      <c r="F155" s="3"/>
      <c r="G155" s="0" t="s">
        <v>87</v>
      </c>
      <c r="H155" s="54" t="n">
        <f aca="false">1-H179</f>
        <v>0.6252</v>
      </c>
      <c r="J155" s="3"/>
      <c r="K155" s="55" t="s">
        <v>83</v>
      </c>
      <c r="L155" s="54" t="n">
        <f aca="false">1-L167</f>
        <v>0</v>
      </c>
      <c r="M155" s="3" t="s">
        <v>79</v>
      </c>
      <c r="N155" s="54" t="n">
        <v>0.085106383</v>
      </c>
      <c r="O155" s="3" t="s">
        <v>76</v>
      </c>
      <c r="P155" s="54" t="n">
        <v>0.840893929</v>
      </c>
      <c r="Q155" s="3" t="s">
        <v>79</v>
      </c>
      <c r="R155" s="54" t="n">
        <v>1</v>
      </c>
      <c r="S155" s="3" t="n">
        <f aca="false">IF(AND(X155&lt;1,Y155&lt;1,Z155&lt;1,AA155&lt;3),1,0)</f>
        <v>0</v>
      </c>
      <c r="T155" s="27" t="n">
        <f aca="false">R155*P155*N155*L155*J165*H155*F165*D154*B180</f>
        <v>0</v>
      </c>
      <c r="V155" s="15"/>
      <c r="W155" s="58" t="n">
        <v>102</v>
      </c>
      <c r="X155" s="0" t="n">
        <v>3.33</v>
      </c>
      <c r="Y155" s="0" t="n">
        <v>2.1</v>
      </c>
      <c r="Z155" s="0" t="n">
        <v>0.89</v>
      </c>
      <c r="AA155" s="0" t="n">
        <v>2.75</v>
      </c>
      <c r="AB155" s="0" t="n">
        <v>3.3</v>
      </c>
      <c r="AC155" s="0" t="n">
        <v>11357.1863563877</v>
      </c>
      <c r="AD155" s="0" t="n">
        <v>74715.401027666</v>
      </c>
      <c r="AE155" s="0" t="n">
        <v>79015.9929737197</v>
      </c>
      <c r="AF155" s="0" t="n">
        <v>0</v>
      </c>
      <c r="AG155" s="0" t="n">
        <v>0</v>
      </c>
      <c r="AH155" s="0" t="n">
        <v>0.6</v>
      </c>
      <c r="AI155" s="4" t="n">
        <v>0</v>
      </c>
      <c r="AJ155" s="5" t="n">
        <v>0</v>
      </c>
      <c r="AK155" s="5" t="n">
        <v>0</v>
      </c>
      <c r="AL155" s="6" t="n">
        <v>1</v>
      </c>
      <c r="AM155" s="0" t="n">
        <v>0</v>
      </c>
      <c r="AN155" s="0" t="n">
        <v>1</v>
      </c>
      <c r="AO155" s="6" t="n">
        <v>0</v>
      </c>
      <c r="AP155" s="0" t="n">
        <v>0</v>
      </c>
      <c r="AQ155" s="0" t="n">
        <v>0</v>
      </c>
      <c r="AR155" s="0" t="n">
        <v>0</v>
      </c>
      <c r="AS155" s="6" t="n">
        <v>1</v>
      </c>
    </row>
    <row r="156" s="56" customFormat="true" ht="15" hidden="false" customHeight="false" outlineLevel="0" collapsed="false">
      <c r="A156" s="56" t="n">
        <v>-1</v>
      </c>
      <c r="B156" s="56" t="n">
        <v>-1</v>
      </c>
      <c r="C156" s="56" t="n">
        <v>-1</v>
      </c>
      <c r="D156" s="56" t="n">
        <v>-1</v>
      </c>
      <c r="E156" s="56" t="n">
        <v>-1</v>
      </c>
      <c r="F156" s="56" t="n">
        <v>-1</v>
      </c>
      <c r="G156" s="56" t="n">
        <v>-1</v>
      </c>
      <c r="H156" s="56" t="n">
        <v>-1</v>
      </c>
      <c r="I156" s="56" t="n">
        <v>-1</v>
      </c>
      <c r="J156" s="56" t="n">
        <v>-1</v>
      </c>
      <c r="K156" s="56" t="n">
        <v>-1</v>
      </c>
      <c r="L156" s="56" t="n">
        <v>-1</v>
      </c>
      <c r="M156" s="56" t="n">
        <v>-1</v>
      </c>
      <c r="N156" s="56" t="n">
        <v>-1</v>
      </c>
      <c r="O156" s="56" t="n">
        <v>-1</v>
      </c>
      <c r="P156" s="56" t="n">
        <v>-1</v>
      </c>
      <c r="Q156" s="56" t="n">
        <v>-1</v>
      </c>
      <c r="R156" s="56" t="n">
        <v>-1</v>
      </c>
      <c r="S156" s="56" t="n">
        <v>-1</v>
      </c>
      <c r="T156" s="56" t="n">
        <v>-1</v>
      </c>
      <c r="U156" s="56" t="n">
        <v>-1</v>
      </c>
      <c r="V156" s="56" t="n">
        <v>-1</v>
      </c>
      <c r="W156" s="56" t="n">
        <v>-1</v>
      </c>
      <c r="X156" s="56" t="n">
        <v>-1</v>
      </c>
      <c r="Y156" s="56" t="n">
        <v>-1</v>
      </c>
      <c r="Z156" s="56" t="n">
        <v>-1</v>
      </c>
      <c r="AA156" s="56" t="n">
        <v>-1</v>
      </c>
      <c r="AB156" s="56" t="n">
        <v>-1</v>
      </c>
      <c r="AC156" s="56" t="n">
        <v>-1</v>
      </c>
      <c r="AD156" s="56" t="n">
        <v>-1</v>
      </c>
      <c r="AE156" s="56" t="n">
        <v>-1</v>
      </c>
      <c r="AF156" s="56" t="n">
        <v>-1</v>
      </c>
      <c r="AG156" s="56" t="n">
        <v>-1</v>
      </c>
      <c r="AH156" s="56" t="n">
        <v>-1</v>
      </c>
      <c r="AI156" s="56" t="n">
        <v>-1</v>
      </c>
      <c r="AJ156" s="56" t="n">
        <v>-1</v>
      </c>
      <c r="AK156" s="56" t="n">
        <v>-1</v>
      </c>
      <c r="AL156" s="56" t="n">
        <v>-1</v>
      </c>
      <c r="AM156" s="56" t="n">
        <v>-1</v>
      </c>
      <c r="AN156" s="56" t="n">
        <v>-1</v>
      </c>
      <c r="AO156" s="56" t="n">
        <v>-1</v>
      </c>
      <c r="AP156" s="56" t="n">
        <v>-1</v>
      </c>
      <c r="AQ156" s="56" t="n">
        <v>-1</v>
      </c>
      <c r="AR156" s="56" t="n">
        <v>-1</v>
      </c>
      <c r="AS156" s="56" t="n">
        <v>-1</v>
      </c>
      <c r="AT156" s="56" t="n">
        <v>-1</v>
      </c>
      <c r="AU156" s="56" t="n">
        <v>-1</v>
      </c>
    </row>
    <row r="157" customFormat="false" ht="15" hidden="false" customHeight="false" outlineLevel="0" collapsed="false">
      <c r="D157" s="3"/>
      <c r="F157" s="3"/>
      <c r="H157" s="58"/>
      <c r="I157" s="57"/>
      <c r="J157" s="58"/>
      <c r="K157" s="59"/>
      <c r="L157" s="58"/>
      <c r="M157" s="3"/>
      <c r="N157" s="3"/>
      <c r="O157" s="3"/>
      <c r="P157" s="3"/>
      <c r="Q157" s="3" t="s">
        <v>73</v>
      </c>
      <c r="R157" s="54" t="n">
        <v>0.7386</v>
      </c>
      <c r="S157" s="3" t="n">
        <f aca="false">IF(AND(X157&lt;1,Y157&lt;1,Z157&lt;1,AA157&lt;3),1,0)</f>
        <v>0</v>
      </c>
      <c r="T157" s="27" t="n">
        <f aca="false">R157*P158*N160*L167*J165*H155*F165*D154*B180</f>
        <v>0.0047391297493088</v>
      </c>
      <c r="V157" s="15"/>
      <c r="W157" s="58" t="n">
        <v>102</v>
      </c>
      <c r="X157" s="0" t="n">
        <v>7.7</v>
      </c>
      <c r="Y157" s="0" t="n">
        <v>2.1</v>
      </c>
      <c r="Z157" s="0" t="n">
        <v>7.9</v>
      </c>
      <c r="AA157" s="0" t="n">
        <v>2.75</v>
      </c>
      <c r="AB157" s="0" t="n">
        <v>3.3</v>
      </c>
      <c r="AC157" s="0" t="n">
        <v>11357.1863563877</v>
      </c>
      <c r="AD157" s="0" t="n">
        <v>74715.401027666</v>
      </c>
      <c r="AE157" s="0" t="n">
        <v>67352.6477337376</v>
      </c>
      <c r="AF157" s="0" t="n">
        <v>0</v>
      </c>
      <c r="AG157" s="0" t="n">
        <v>0</v>
      </c>
      <c r="AH157" s="0" t="n">
        <v>0.6</v>
      </c>
      <c r="AI157" s="4" t="n">
        <v>1</v>
      </c>
      <c r="AJ157" s="5" t="n">
        <v>0</v>
      </c>
      <c r="AK157" s="5" t="n">
        <v>0</v>
      </c>
      <c r="AL157" s="6" t="n">
        <v>0</v>
      </c>
      <c r="AM157" s="0" t="n">
        <v>1</v>
      </c>
      <c r="AN157" s="0" t="n">
        <v>0</v>
      </c>
      <c r="AO157" s="6" t="n">
        <v>0</v>
      </c>
      <c r="AP157" s="0" t="n">
        <v>1</v>
      </c>
      <c r="AQ157" s="0" t="n">
        <v>0</v>
      </c>
      <c r="AR157" s="0" t="n">
        <v>0</v>
      </c>
      <c r="AS157" s="6" t="n">
        <v>0</v>
      </c>
    </row>
    <row r="158" customFormat="false" ht="15" hidden="false" customHeight="false" outlineLevel="0" collapsed="false">
      <c r="D158" s="3"/>
      <c r="F158" s="3"/>
      <c r="H158" s="58"/>
      <c r="I158" s="57"/>
      <c r="J158" s="58"/>
      <c r="K158" s="59"/>
      <c r="L158" s="58"/>
      <c r="M158" s="3"/>
      <c r="N158" s="3"/>
      <c r="O158" s="3" t="s">
        <v>74</v>
      </c>
      <c r="P158" s="54" t="n">
        <v>0.629539952</v>
      </c>
      <c r="Q158" s="3" t="s">
        <v>75</v>
      </c>
      <c r="R158" s="54" t="n">
        <v>0.2614</v>
      </c>
      <c r="S158" s="3" t="n">
        <f aca="false">IF(AND(X158&lt;1,Y158&lt;1,Z158&lt;1,AA158&lt;3),1,0)</f>
        <v>0</v>
      </c>
      <c r="T158" s="27" t="n">
        <f aca="false">R158*P158*N160*L167*J165*H155*F165*D154*B180</f>
        <v>0.00167723871712608</v>
      </c>
      <c r="V158" s="15"/>
      <c r="W158" s="58" t="n">
        <v>102</v>
      </c>
      <c r="X158" s="0" t="n">
        <v>7.7</v>
      </c>
      <c r="Y158" s="0" t="n">
        <v>2.1</v>
      </c>
      <c r="Z158" s="0" t="n">
        <v>7.9</v>
      </c>
      <c r="AA158" s="0" t="n">
        <v>2.75</v>
      </c>
      <c r="AB158" s="0" t="n">
        <v>3.3</v>
      </c>
      <c r="AC158" s="0" t="n">
        <v>11357.1863563877</v>
      </c>
      <c r="AD158" s="0" t="n">
        <v>74715.401027666</v>
      </c>
      <c r="AE158" s="0" t="n">
        <v>67352.6477337376</v>
      </c>
      <c r="AF158" s="0" t="n">
        <v>0</v>
      </c>
      <c r="AG158" s="0" t="n">
        <v>0</v>
      </c>
      <c r="AH158" s="0" t="n">
        <v>0.6</v>
      </c>
      <c r="AI158" s="4" t="n">
        <v>1</v>
      </c>
      <c r="AJ158" s="5" t="n">
        <v>0</v>
      </c>
      <c r="AK158" s="5" t="n">
        <v>0</v>
      </c>
      <c r="AL158" s="6" t="n">
        <v>0</v>
      </c>
      <c r="AM158" s="0" t="n">
        <v>1</v>
      </c>
      <c r="AN158" s="0" t="n">
        <v>0</v>
      </c>
      <c r="AO158" s="6" t="n">
        <v>0</v>
      </c>
      <c r="AP158" s="0" t="n">
        <v>0</v>
      </c>
      <c r="AQ158" s="0" t="n">
        <v>0</v>
      </c>
      <c r="AR158" s="0" t="n">
        <v>1</v>
      </c>
      <c r="AS158" s="6" t="n">
        <v>0</v>
      </c>
    </row>
    <row r="159" customFormat="false" ht="15" hidden="false" customHeight="false" outlineLevel="0" collapsed="false">
      <c r="D159" s="3"/>
      <c r="F159" s="3"/>
      <c r="H159" s="58"/>
      <c r="I159" s="57"/>
      <c r="J159" s="58"/>
      <c r="K159" s="59"/>
      <c r="L159" s="58"/>
      <c r="M159" s="3"/>
      <c r="N159" s="3"/>
      <c r="O159" s="3"/>
      <c r="P159" s="3"/>
      <c r="Q159" s="3" t="s">
        <v>73</v>
      </c>
      <c r="R159" s="54" t="n">
        <v>0.7386</v>
      </c>
      <c r="S159" s="3" t="n">
        <f aca="false">IF(AND(X159&lt;1,Y159&lt;1,Z159&lt;1,AA159&lt;3),1,0)</f>
        <v>0</v>
      </c>
      <c r="T159" s="27" t="n">
        <f aca="false">R159*P160*N160*L167*J165*H155*F165*D154*B180</f>
        <v>0.00278879557815128</v>
      </c>
      <c r="V159" s="15"/>
      <c r="W159" s="58" t="n">
        <v>102</v>
      </c>
      <c r="X159" s="0" t="n">
        <v>7.7</v>
      </c>
      <c r="Y159" s="0" t="n">
        <v>2.1</v>
      </c>
      <c r="Z159" s="0" t="n">
        <v>7.9</v>
      </c>
      <c r="AA159" s="0" t="n">
        <v>2.75</v>
      </c>
      <c r="AB159" s="0" t="n">
        <v>3.3</v>
      </c>
      <c r="AC159" s="0" t="n">
        <v>11357.1863563877</v>
      </c>
      <c r="AD159" s="0" t="n">
        <v>74715.401027666</v>
      </c>
      <c r="AE159" s="0" t="n">
        <v>67352.6477337376</v>
      </c>
      <c r="AF159" s="0" t="n">
        <v>0</v>
      </c>
      <c r="AG159" s="0" t="n">
        <v>0</v>
      </c>
      <c r="AH159" s="0" t="n">
        <v>0.6</v>
      </c>
      <c r="AI159" s="4" t="n">
        <v>1</v>
      </c>
      <c r="AJ159" s="5" t="n">
        <v>0</v>
      </c>
      <c r="AK159" s="5" t="n">
        <v>0</v>
      </c>
      <c r="AL159" s="6" t="n">
        <v>0</v>
      </c>
      <c r="AM159" s="0" t="n">
        <v>0</v>
      </c>
      <c r="AN159" s="0" t="n">
        <v>1</v>
      </c>
      <c r="AO159" s="6" t="n">
        <v>0</v>
      </c>
      <c r="AP159" s="0" t="n">
        <v>1</v>
      </c>
      <c r="AQ159" s="0" t="n">
        <v>0</v>
      </c>
      <c r="AR159" s="0" t="n">
        <v>0</v>
      </c>
      <c r="AS159" s="6" t="n">
        <v>0</v>
      </c>
    </row>
    <row r="160" customFormat="false" ht="15" hidden="false" customHeight="false" outlineLevel="0" collapsed="false">
      <c r="D160" s="3"/>
      <c r="F160" s="3"/>
      <c r="H160" s="58"/>
      <c r="I160" s="57"/>
      <c r="J160" s="58"/>
      <c r="K160" s="59"/>
      <c r="L160" s="58"/>
      <c r="M160" s="3" t="s">
        <v>73</v>
      </c>
      <c r="N160" s="54" t="n">
        <v>0.446808511</v>
      </c>
      <c r="O160" s="3" t="s">
        <v>76</v>
      </c>
      <c r="P160" s="54" t="n">
        <v>0.370460048</v>
      </c>
      <c r="Q160" s="3" t="s">
        <v>75</v>
      </c>
      <c r="R160" s="54" t="n">
        <v>0.2614</v>
      </c>
      <c r="S160" s="3" t="n">
        <f aca="false">IF(AND(X160&lt;1,Y160&lt;1,Z160&lt;1,AA160&lt;3),1,0)</f>
        <v>0</v>
      </c>
      <c r="T160" s="27" t="n">
        <f aca="false">R160*P160*N160*L167*J165*H155*F165*D154*B180</f>
        <v>0.000986990474043791</v>
      </c>
      <c r="V160" s="15"/>
      <c r="W160" s="58" t="n">
        <v>102</v>
      </c>
      <c r="X160" s="0" t="n">
        <v>7.7</v>
      </c>
      <c r="Y160" s="0" t="n">
        <v>2.1</v>
      </c>
      <c r="Z160" s="0" t="n">
        <v>7.9</v>
      </c>
      <c r="AA160" s="0" t="n">
        <v>2.75</v>
      </c>
      <c r="AB160" s="0" t="n">
        <v>3.3</v>
      </c>
      <c r="AC160" s="0" t="n">
        <v>11357.1863563877</v>
      </c>
      <c r="AD160" s="0" t="n">
        <v>74715.401027666</v>
      </c>
      <c r="AE160" s="0" t="n">
        <v>67352.6477337376</v>
      </c>
      <c r="AF160" s="0" t="n">
        <v>0</v>
      </c>
      <c r="AG160" s="0" t="n">
        <v>0</v>
      </c>
      <c r="AH160" s="0" t="n">
        <v>0.6</v>
      </c>
      <c r="AI160" s="4" t="n">
        <v>1</v>
      </c>
      <c r="AJ160" s="5" t="n">
        <v>0</v>
      </c>
      <c r="AK160" s="5" t="n">
        <v>0</v>
      </c>
      <c r="AL160" s="6" t="n">
        <v>0</v>
      </c>
      <c r="AM160" s="0" t="n">
        <v>0</v>
      </c>
      <c r="AN160" s="0" t="n">
        <v>1</v>
      </c>
      <c r="AO160" s="6" t="n">
        <v>0</v>
      </c>
      <c r="AP160" s="0" t="n">
        <v>0</v>
      </c>
      <c r="AQ160" s="0" t="n">
        <v>0</v>
      </c>
      <c r="AR160" s="0" t="n">
        <v>1</v>
      </c>
      <c r="AS160" s="6" t="n">
        <v>0</v>
      </c>
    </row>
    <row r="161" customFormat="false" ht="15" hidden="false" customHeight="false" outlineLevel="0" collapsed="false">
      <c r="D161" s="3"/>
      <c r="F161" s="3"/>
      <c r="H161" s="58"/>
      <c r="I161" s="57"/>
      <c r="J161" s="58"/>
      <c r="K161" s="59"/>
      <c r="L161" s="58"/>
      <c r="M161" s="3"/>
      <c r="N161" s="3"/>
      <c r="O161" s="3"/>
      <c r="P161" s="3"/>
      <c r="Q161" s="3" t="s">
        <v>77</v>
      </c>
      <c r="R161" s="54" t="n">
        <v>0.5371</v>
      </c>
      <c r="S161" s="3" t="n">
        <f aca="false">IF(AND(X161&lt;1,Y161&lt;1,Z161&lt;1,AA161&lt;3),1,0)</f>
        <v>0</v>
      </c>
      <c r="T161" s="27" t="n">
        <f aca="false">R161*P162*N164*L167*J165*H155*F165*D154*B180</f>
        <v>0.00442464034480999</v>
      </c>
      <c r="V161" s="15"/>
      <c r="W161" s="58" t="n">
        <v>102</v>
      </c>
      <c r="X161" s="0" t="n">
        <v>7.7</v>
      </c>
      <c r="Y161" s="0" t="n">
        <v>2.1</v>
      </c>
      <c r="Z161" s="0" t="n">
        <v>7.9</v>
      </c>
      <c r="AA161" s="0" t="n">
        <v>2.75</v>
      </c>
      <c r="AB161" s="0" t="n">
        <v>3.3</v>
      </c>
      <c r="AC161" s="0" t="n">
        <v>11357.1863563877</v>
      </c>
      <c r="AD161" s="0" t="n">
        <v>74715.401027666</v>
      </c>
      <c r="AE161" s="0" t="n">
        <v>67352.6477337376</v>
      </c>
      <c r="AF161" s="0" t="n">
        <v>0</v>
      </c>
      <c r="AG161" s="0" t="n">
        <v>0</v>
      </c>
      <c r="AH161" s="0" t="n">
        <v>0.6</v>
      </c>
      <c r="AI161" s="4" t="n">
        <v>0</v>
      </c>
      <c r="AJ161" s="5" t="n">
        <v>1</v>
      </c>
      <c r="AK161" s="5" t="n">
        <v>0</v>
      </c>
      <c r="AL161" s="6" t="n">
        <v>0</v>
      </c>
      <c r="AM161" s="0" t="n">
        <v>1</v>
      </c>
      <c r="AN161" s="0" t="n">
        <v>0</v>
      </c>
      <c r="AO161" s="6" t="n">
        <v>0</v>
      </c>
      <c r="AP161" s="0" t="n">
        <v>0</v>
      </c>
      <c r="AQ161" s="0" t="n">
        <v>1</v>
      </c>
      <c r="AR161" s="0" t="n">
        <v>0</v>
      </c>
      <c r="AS161" s="6" t="n">
        <v>0</v>
      </c>
    </row>
    <row r="162" customFormat="false" ht="15" hidden="false" customHeight="false" outlineLevel="0" collapsed="false">
      <c r="D162" s="3"/>
      <c r="F162" s="3"/>
      <c r="H162" s="58"/>
      <c r="I162" s="57"/>
      <c r="J162" s="58"/>
      <c r="K162" s="59"/>
      <c r="L162" s="58"/>
      <c r="M162" s="3"/>
      <c r="N162" s="3"/>
      <c r="O162" s="3" t="s">
        <v>74</v>
      </c>
      <c r="P162" s="54" t="n">
        <v>0.808270677</v>
      </c>
      <c r="Q162" s="3" t="s">
        <v>75</v>
      </c>
      <c r="R162" s="54" t="n">
        <v>0.4629</v>
      </c>
      <c r="S162" s="3" t="n">
        <f aca="false">IF(AND(X162&lt;1,Y162&lt;1,Z162&lt;1,AA162&lt;3),1,0)</f>
        <v>0</v>
      </c>
      <c r="T162" s="27" t="n">
        <f aca="false">R162*P162*N164*L167*J165*H155*F165*D154*B180</f>
        <v>0.00381337928805165</v>
      </c>
      <c r="V162" s="15"/>
      <c r="W162" s="58" t="n">
        <v>102</v>
      </c>
      <c r="X162" s="0" t="n">
        <v>7.7</v>
      </c>
      <c r="Y162" s="0" t="n">
        <v>2.1</v>
      </c>
      <c r="Z162" s="0" t="n">
        <v>7.9</v>
      </c>
      <c r="AA162" s="0" t="n">
        <v>2.75</v>
      </c>
      <c r="AB162" s="0" t="n">
        <v>3.3</v>
      </c>
      <c r="AC162" s="0" t="n">
        <v>11357.1863563877</v>
      </c>
      <c r="AD162" s="0" t="n">
        <v>74715.401027666</v>
      </c>
      <c r="AE162" s="0" t="n">
        <v>67352.6477337376</v>
      </c>
      <c r="AF162" s="0" t="n">
        <v>0</v>
      </c>
      <c r="AG162" s="0" t="n">
        <v>0</v>
      </c>
      <c r="AH162" s="0" t="n">
        <v>0.6</v>
      </c>
      <c r="AI162" s="4" t="n">
        <v>0</v>
      </c>
      <c r="AJ162" s="5" t="n">
        <v>1</v>
      </c>
      <c r="AK162" s="5" t="n">
        <v>0</v>
      </c>
      <c r="AL162" s="6" t="n">
        <v>0</v>
      </c>
      <c r="AM162" s="0" t="n">
        <v>1</v>
      </c>
      <c r="AN162" s="0" t="n">
        <v>0</v>
      </c>
      <c r="AO162" s="6" t="n">
        <v>0</v>
      </c>
      <c r="AP162" s="0" t="n">
        <v>0</v>
      </c>
      <c r="AQ162" s="0" t="n">
        <v>0</v>
      </c>
      <c r="AR162" s="0" t="n">
        <v>1</v>
      </c>
      <c r="AS162" s="6" t="n">
        <v>0</v>
      </c>
    </row>
    <row r="163" customFormat="false" ht="15" hidden="false" customHeight="false" outlineLevel="0" collapsed="false">
      <c r="D163" s="3"/>
      <c r="F163" s="3"/>
      <c r="H163" s="58"/>
      <c r="I163" s="57"/>
      <c r="J163" s="58"/>
      <c r="K163" s="59"/>
      <c r="L163" s="58"/>
      <c r="M163" s="3"/>
      <c r="N163" s="3"/>
      <c r="O163" s="3"/>
      <c r="P163" s="3"/>
      <c r="Q163" s="3" t="s">
        <v>77</v>
      </c>
      <c r="R163" s="54" t="n">
        <v>0.5371</v>
      </c>
      <c r="S163" s="3" t="n">
        <f aca="false">IF(AND(X163&lt;1,Y163&lt;1,Z163&lt;1,AA163&lt;3),1,0)</f>
        <v>0</v>
      </c>
      <c r="T163" s="27" t="n">
        <f aca="false">R163*P164*N164*L167*J165*H155*F165*D154*B180</f>
        <v>0.00104956584714616</v>
      </c>
      <c r="V163" s="15"/>
      <c r="W163" s="58" t="n">
        <v>102</v>
      </c>
      <c r="X163" s="0" t="n">
        <v>7.7</v>
      </c>
      <c r="Y163" s="0" t="n">
        <v>2.1</v>
      </c>
      <c r="Z163" s="0" t="n">
        <v>7.9</v>
      </c>
      <c r="AA163" s="0" t="n">
        <v>2.75</v>
      </c>
      <c r="AB163" s="0" t="n">
        <v>3.3</v>
      </c>
      <c r="AC163" s="0" t="n">
        <v>11357.1863563877</v>
      </c>
      <c r="AD163" s="0" t="n">
        <v>74715.401027666</v>
      </c>
      <c r="AE163" s="0" t="n">
        <v>67352.6477337376</v>
      </c>
      <c r="AF163" s="0" t="n">
        <v>0</v>
      </c>
      <c r="AG163" s="0" t="n">
        <v>0</v>
      </c>
      <c r="AH163" s="0" t="n">
        <v>0.6</v>
      </c>
      <c r="AI163" s="4" t="n">
        <v>0</v>
      </c>
      <c r="AJ163" s="5" t="n">
        <v>1</v>
      </c>
      <c r="AK163" s="5" t="n">
        <v>0</v>
      </c>
      <c r="AL163" s="6" t="n">
        <v>0</v>
      </c>
      <c r="AM163" s="0" t="n">
        <v>0</v>
      </c>
      <c r="AN163" s="0" t="n">
        <v>1</v>
      </c>
      <c r="AO163" s="6" t="n">
        <v>0</v>
      </c>
      <c r="AP163" s="0" t="n">
        <v>0</v>
      </c>
      <c r="AQ163" s="0" t="n">
        <v>1</v>
      </c>
      <c r="AR163" s="0" t="n">
        <v>0</v>
      </c>
      <c r="AS163" s="6" t="n">
        <v>0</v>
      </c>
    </row>
    <row r="164" customFormat="false" ht="15" hidden="false" customHeight="false" outlineLevel="0" collapsed="false">
      <c r="D164" s="3"/>
      <c r="F164" s="3"/>
      <c r="H164" s="3"/>
      <c r="J164" s="3"/>
      <c r="K164" s="3"/>
      <c r="L164" s="3"/>
      <c r="M164" s="3" t="s">
        <v>77</v>
      </c>
      <c r="N164" s="54" t="n">
        <v>0.446808511</v>
      </c>
      <c r="O164" s="3" t="s">
        <v>78</v>
      </c>
      <c r="P164" s="54" t="n">
        <v>0.191729323</v>
      </c>
      <c r="Q164" s="3" t="s">
        <v>75</v>
      </c>
      <c r="R164" s="54" t="n">
        <v>0.4629</v>
      </c>
      <c r="S164" s="3" t="n">
        <f aca="false">IF(AND(X164&lt;1,Y164&lt;1,Z164&lt;1,AA164&lt;3),1,0)</f>
        <v>0</v>
      </c>
      <c r="T164" s="27" t="n">
        <f aca="false">R164*P164*N164*L167*J165*H155*F165*D154*B180</f>
        <v>0.000904569038622151</v>
      </c>
      <c r="V164" s="15"/>
      <c r="W164" s="58" t="n">
        <v>102</v>
      </c>
      <c r="X164" s="0" t="n">
        <v>7.7</v>
      </c>
      <c r="Y164" s="0" t="n">
        <v>2.1</v>
      </c>
      <c r="Z164" s="0" t="n">
        <v>7.9</v>
      </c>
      <c r="AA164" s="0" t="n">
        <v>2.75</v>
      </c>
      <c r="AB164" s="0" t="n">
        <v>3.3</v>
      </c>
      <c r="AC164" s="0" t="n">
        <v>11357.1863563877</v>
      </c>
      <c r="AD164" s="0" t="n">
        <v>74715.401027666</v>
      </c>
      <c r="AE164" s="0" t="n">
        <v>67352.6477337376</v>
      </c>
      <c r="AF164" s="0" t="n">
        <v>0</v>
      </c>
      <c r="AG164" s="0" t="n">
        <v>0</v>
      </c>
      <c r="AH164" s="0" t="n">
        <v>0.6</v>
      </c>
      <c r="AI164" s="4" t="n">
        <v>0</v>
      </c>
      <c r="AJ164" s="5" t="n">
        <v>1</v>
      </c>
      <c r="AK164" s="5" t="n">
        <v>0</v>
      </c>
      <c r="AL164" s="6" t="n">
        <v>0</v>
      </c>
      <c r="AM164" s="0" t="n">
        <v>0</v>
      </c>
      <c r="AN164" s="0" t="n">
        <v>1</v>
      </c>
      <c r="AO164" s="6" t="n">
        <v>0</v>
      </c>
      <c r="AP164" s="0" t="n">
        <v>0</v>
      </c>
      <c r="AQ164" s="0" t="n">
        <v>0</v>
      </c>
      <c r="AR164" s="0" t="n">
        <v>1</v>
      </c>
      <c r="AS164" s="6" t="n">
        <v>0</v>
      </c>
    </row>
    <row r="165" customFormat="false" ht="15" hidden="false" customHeight="false" outlineLevel="0" collapsed="false">
      <c r="D165" s="3"/>
      <c r="E165" s="0" t="s">
        <v>88</v>
      </c>
      <c r="F165" s="54" t="n">
        <v>0.75</v>
      </c>
      <c r="H165" s="3"/>
      <c r="I165" s="0" t="s">
        <v>89</v>
      </c>
      <c r="J165" s="54" t="n">
        <f aca="false">0.7353</f>
        <v>0.7353</v>
      </c>
      <c r="K165" s="3"/>
      <c r="L165" s="3"/>
      <c r="M165" s="3" t="s">
        <v>75</v>
      </c>
      <c r="N165" s="54" t="n">
        <v>0.021276596</v>
      </c>
      <c r="O165" s="3" t="s">
        <v>30</v>
      </c>
      <c r="P165" s="54" t="n">
        <v>1</v>
      </c>
      <c r="Q165" s="3" t="s">
        <v>75</v>
      </c>
      <c r="R165" s="54" t="n">
        <v>1</v>
      </c>
      <c r="S165" s="3" t="n">
        <f aca="false">IF(AND(X165&lt;1,Y165&lt;1,Z165&lt;1,AA165&lt;3),1,0)</f>
        <v>0</v>
      </c>
      <c r="T165" s="27" t="n">
        <f aca="false">R165*P165*N165*L167*J165*H155*F165*D154*B180</f>
        <v>0.000485340696794524</v>
      </c>
      <c r="V165" s="15"/>
      <c r="W165" s="58" t="n">
        <v>102</v>
      </c>
      <c r="X165" s="0" t="n">
        <v>7.7</v>
      </c>
      <c r="Y165" s="0" t="n">
        <v>2.1</v>
      </c>
      <c r="Z165" s="0" t="n">
        <v>7.9</v>
      </c>
      <c r="AA165" s="0" t="n">
        <v>2.75</v>
      </c>
      <c r="AB165" s="0" t="n">
        <v>3.3</v>
      </c>
      <c r="AC165" s="0" t="n">
        <v>11357.1863563877</v>
      </c>
      <c r="AD165" s="0" t="n">
        <v>74715.401027666</v>
      </c>
      <c r="AE165" s="0" t="n">
        <v>67352.6477337376</v>
      </c>
      <c r="AF165" s="0" t="n">
        <v>0</v>
      </c>
      <c r="AG165" s="0" t="n">
        <v>0</v>
      </c>
      <c r="AH165" s="0" t="n">
        <v>0.6</v>
      </c>
      <c r="AI165" s="4" t="n">
        <v>0</v>
      </c>
      <c r="AJ165" s="5" t="n">
        <v>0</v>
      </c>
      <c r="AK165" s="5" t="n">
        <v>1</v>
      </c>
      <c r="AL165" s="6" t="n">
        <v>0</v>
      </c>
      <c r="AM165" s="0" t="n">
        <v>0</v>
      </c>
      <c r="AN165" s="0" t="n">
        <v>0</v>
      </c>
      <c r="AO165" s="6" t="n">
        <v>1</v>
      </c>
      <c r="AP165" s="0" t="n">
        <v>0</v>
      </c>
      <c r="AQ165" s="0" t="n">
        <v>0</v>
      </c>
      <c r="AR165" s="0" t="n">
        <v>1</v>
      </c>
      <c r="AS165" s="6" t="n">
        <v>0</v>
      </c>
    </row>
    <row r="166" customFormat="false" ht="15" hidden="false" customHeight="false" outlineLevel="0" collapsed="false">
      <c r="D166" s="3"/>
      <c r="F166" s="3"/>
      <c r="H166" s="3"/>
      <c r="J166" s="3"/>
      <c r="K166" s="3"/>
      <c r="L166" s="3"/>
      <c r="M166" s="3"/>
      <c r="N166" s="3"/>
      <c r="O166" s="3" t="s">
        <v>74</v>
      </c>
      <c r="P166" s="54" t="n">
        <v>0.159106071</v>
      </c>
      <c r="Q166" s="3" t="s">
        <v>79</v>
      </c>
      <c r="R166" s="54" t="n">
        <v>1</v>
      </c>
      <c r="S166" s="3" t="n">
        <f aca="false">IF(AND(X166&lt;1,Y166&lt;1,Z166&lt;1,AA166&lt;3),1,0)</f>
        <v>0</v>
      </c>
      <c r="T166" s="27" t="n">
        <f aca="false">R166*P166*N167*L167*J165*H155*F165*D154*B180</f>
        <v>0.000308882601824146</v>
      </c>
      <c r="V166" s="15"/>
      <c r="W166" s="58" t="n">
        <v>102</v>
      </c>
      <c r="X166" s="0" t="n">
        <v>7.7</v>
      </c>
      <c r="Y166" s="0" t="n">
        <v>2.1</v>
      </c>
      <c r="Z166" s="0" t="n">
        <v>7.9</v>
      </c>
      <c r="AA166" s="0" t="n">
        <v>2.75</v>
      </c>
      <c r="AB166" s="0" t="n">
        <v>3.3</v>
      </c>
      <c r="AC166" s="0" t="n">
        <v>11357.1863563877</v>
      </c>
      <c r="AD166" s="0" t="n">
        <v>74715.401027666</v>
      </c>
      <c r="AE166" s="0" t="n">
        <v>67352.6477337376</v>
      </c>
      <c r="AF166" s="0" t="n">
        <v>0</v>
      </c>
      <c r="AG166" s="0" t="n">
        <v>0</v>
      </c>
      <c r="AH166" s="0" t="n">
        <v>0.6</v>
      </c>
      <c r="AI166" s="4" t="n">
        <v>0</v>
      </c>
      <c r="AJ166" s="5" t="n">
        <v>0</v>
      </c>
      <c r="AK166" s="5" t="n">
        <v>0</v>
      </c>
      <c r="AL166" s="6" t="n">
        <v>1</v>
      </c>
      <c r="AM166" s="0" t="n">
        <v>1</v>
      </c>
      <c r="AN166" s="0" t="n">
        <v>0</v>
      </c>
      <c r="AO166" s="6" t="n">
        <v>0</v>
      </c>
      <c r="AP166" s="0" t="n">
        <v>0</v>
      </c>
      <c r="AQ166" s="0" t="n">
        <v>0</v>
      </c>
      <c r="AR166" s="0" t="n">
        <v>0</v>
      </c>
      <c r="AS166" s="6" t="n">
        <v>1</v>
      </c>
    </row>
    <row r="167" customFormat="false" ht="15" hidden="false" customHeight="false" outlineLevel="0" collapsed="false">
      <c r="D167" s="3"/>
      <c r="F167" s="3"/>
      <c r="H167" s="3"/>
      <c r="J167" s="3"/>
      <c r="K167" s="55" t="s">
        <v>85</v>
      </c>
      <c r="L167" s="54" t="n">
        <v>1</v>
      </c>
      <c r="M167" s="3" t="s">
        <v>79</v>
      </c>
      <c r="N167" s="54" t="n">
        <v>0.085106383</v>
      </c>
      <c r="O167" s="3" t="s">
        <v>76</v>
      </c>
      <c r="P167" s="54" t="n">
        <v>0.840893929</v>
      </c>
      <c r="Q167" s="3" t="s">
        <v>79</v>
      </c>
      <c r="R167" s="54" t="n">
        <v>1</v>
      </c>
      <c r="S167" s="3" t="n">
        <f aca="false">IF(AND(X167&lt;1,Y167&lt;1,Z167&lt;1,AA167&lt;3),1,0)</f>
        <v>0</v>
      </c>
      <c r="T167" s="27" t="n">
        <f aca="false">R167*P167*N167*L167*J165*H155*F165*D154*B180</f>
        <v>0.00163248016254294</v>
      </c>
      <c r="V167" s="15"/>
      <c r="W167" s="58" t="n">
        <v>102</v>
      </c>
      <c r="X167" s="0" t="n">
        <v>7.7</v>
      </c>
      <c r="Y167" s="0" t="n">
        <v>2.1</v>
      </c>
      <c r="Z167" s="0" t="n">
        <v>7.9</v>
      </c>
      <c r="AA167" s="0" t="n">
        <v>2.75</v>
      </c>
      <c r="AB167" s="0" t="n">
        <v>3.3</v>
      </c>
      <c r="AC167" s="0" t="n">
        <v>11357.1863563877</v>
      </c>
      <c r="AD167" s="0" t="n">
        <v>74715.401027666</v>
      </c>
      <c r="AE167" s="0" t="n">
        <v>67352.6477337376</v>
      </c>
      <c r="AF167" s="0" t="n">
        <v>0</v>
      </c>
      <c r="AG167" s="0" t="n">
        <v>0</v>
      </c>
      <c r="AH167" s="0" t="n">
        <v>0.6</v>
      </c>
      <c r="AI167" s="4" t="n">
        <v>0</v>
      </c>
      <c r="AJ167" s="5" t="n">
        <v>0</v>
      </c>
      <c r="AK167" s="5" t="n">
        <v>0</v>
      </c>
      <c r="AL167" s="6" t="n">
        <v>1</v>
      </c>
      <c r="AM167" s="0" t="n">
        <v>0</v>
      </c>
      <c r="AN167" s="0" t="n">
        <v>1</v>
      </c>
      <c r="AO167" s="6" t="n">
        <v>0</v>
      </c>
      <c r="AP167" s="0" t="n">
        <v>0</v>
      </c>
      <c r="AQ167" s="0" t="n">
        <v>0</v>
      </c>
      <c r="AR167" s="0" t="n">
        <v>0</v>
      </c>
      <c r="AS167" s="6" t="n">
        <v>1</v>
      </c>
    </row>
    <row r="168" s="56" customFormat="true" ht="15" hidden="false" customHeight="false" outlineLevel="0" collapsed="false">
      <c r="A168" s="56" t="n">
        <v>-1</v>
      </c>
      <c r="B168" s="56" t="n">
        <v>-1</v>
      </c>
      <c r="C168" s="56" t="n">
        <v>-1</v>
      </c>
      <c r="D168" s="56" t="n">
        <v>-1</v>
      </c>
      <c r="E168" s="56" t="n">
        <v>-1</v>
      </c>
      <c r="F168" s="56" t="n">
        <v>-1</v>
      </c>
      <c r="G168" s="56" t="n">
        <v>-1</v>
      </c>
      <c r="H168" s="56" t="n">
        <v>-1</v>
      </c>
      <c r="I168" s="56" t="n">
        <v>-1</v>
      </c>
      <c r="J168" s="56" t="n">
        <v>-1</v>
      </c>
      <c r="K168" s="56" t="n">
        <v>-1</v>
      </c>
      <c r="L168" s="56" t="n">
        <v>-1</v>
      </c>
      <c r="M168" s="56" t="n">
        <v>-1</v>
      </c>
      <c r="N168" s="56" t="n">
        <v>-1</v>
      </c>
      <c r="O168" s="56" t="n">
        <v>-1</v>
      </c>
      <c r="P168" s="56" t="n">
        <v>-1</v>
      </c>
      <c r="Q168" s="56" t="n">
        <v>-1</v>
      </c>
      <c r="R168" s="56" t="n">
        <v>-1</v>
      </c>
      <c r="S168" s="56" t="n">
        <v>-1</v>
      </c>
      <c r="T168" s="56" t="n">
        <v>-1</v>
      </c>
      <c r="U168" s="56" t="n">
        <v>-1</v>
      </c>
      <c r="V168" s="56" t="n">
        <v>-1</v>
      </c>
      <c r="W168" s="56" t="n">
        <v>-1</v>
      </c>
      <c r="X168" s="56" t="n">
        <v>-1</v>
      </c>
      <c r="Y168" s="56" t="n">
        <v>-1</v>
      </c>
      <c r="Z168" s="56" t="n">
        <v>-1</v>
      </c>
      <c r="AA168" s="56" t="n">
        <v>-1</v>
      </c>
      <c r="AB168" s="56" t="n">
        <v>-1</v>
      </c>
      <c r="AC168" s="56" t="n">
        <v>-1</v>
      </c>
      <c r="AD168" s="56" t="n">
        <v>-1</v>
      </c>
      <c r="AE168" s="56" t="n">
        <v>-1</v>
      </c>
      <c r="AF168" s="56" t="n">
        <v>-1</v>
      </c>
      <c r="AG168" s="56" t="n">
        <v>-1</v>
      </c>
      <c r="AH168" s="56" t="n">
        <v>-1</v>
      </c>
      <c r="AI168" s="56" t="n">
        <v>-1</v>
      </c>
      <c r="AJ168" s="56" t="n">
        <v>-1</v>
      </c>
      <c r="AK168" s="56" t="n">
        <v>-1</v>
      </c>
      <c r="AL168" s="56" t="n">
        <v>-1</v>
      </c>
      <c r="AM168" s="56" t="n">
        <v>-1</v>
      </c>
      <c r="AN168" s="56" t="n">
        <v>-1</v>
      </c>
      <c r="AO168" s="56" t="n">
        <v>-1</v>
      </c>
      <c r="AP168" s="56" t="n">
        <v>-1</v>
      </c>
      <c r="AQ168" s="56" t="n">
        <v>-1</v>
      </c>
      <c r="AR168" s="56" t="n">
        <v>-1</v>
      </c>
      <c r="AS168" s="56" t="n">
        <v>-1</v>
      </c>
      <c r="AT168" s="56" t="n">
        <v>-1</v>
      </c>
      <c r="AU168" s="56" t="n">
        <v>-1</v>
      </c>
    </row>
    <row r="169" customFormat="false" ht="15" hidden="false" customHeight="false" outlineLevel="0" collapsed="false">
      <c r="D169" s="3"/>
      <c r="F169" s="3"/>
      <c r="H169" s="3"/>
      <c r="J169" s="3"/>
      <c r="K169" s="55"/>
      <c r="L169" s="58"/>
      <c r="M169" s="3"/>
      <c r="N169" s="3"/>
      <c r="O169" s="3"/>
      <c r="P169" s="3"/>
      <c r="Q169" s="3" t="s">
        <v>73</v>
      </c>
      <c r="R169" s="54" t="n">
        <v>0.7386</v>
      </c>
      <c r="S169" s="3" t="n">
        <f aca="false">IF(AND(X169&lt;1,Y169&lt;1,Z169&lt;1,AA169&lt;3),1,0)</f>
        <v>0</v>
      </c>
      <c r="T169" s="27" t="n">
        <f aca="false">R169*P170*N172*L179*J179*H179*F165*D154*B180</f>
        <v>0.00386380006985485</v>
      </c>
      <c r="V169" s="15"/>
      <c r="W169" s="58" t="n">
        <v>102</v>
      </c>
      <c r="X169" s="0" t="n">
        <v>7.7</v>
      </c>
      <c r="Y169" s="0" t="n">
        <v>2.1</v>
      </c>
      <c r="Z169" s="0" t="n">
        <v>7.9</v>
      </c>
      <c r="AA169" s="0" t="n">
        <v>5</v>
      </c>
      <c r="AB169" s="0" t="n">
        <v>3.3</v>
      </c>
      <c r="AC169" s="0" t="n">
        <v>11357.1863563877</v>
      </c>
      <c r="AD169" s="0" t="n">
        <v>74715.401027666</v>
      </c>
      <c r="AE169" s="0" t="n">
        <v>67352.6477337376</v>
      </c>
      <c r="AF169" s="0" t="n">
        <v>0</v>
      </c>
      <c r="AG169" s="0" t="n">
        <v>0</v>
      </c>
      <c r="AH169" s="57" t="n">
        <v>0.87</v>
      </c>
      <c r="AI169" s="4" t="n">
        <v>1</v>
      </c>
      <c r="AJ169" s="5" t="n">
        <v>0</v>
      </c>
      <c r="AK169" s="5" t="n">
        <v>0</v>
      </c>
      <c r="AL169" s="6" t="n">
        <v>0</v>
      </c>
      <c r="AM169" s="0" t="n">
        <v>1</v>
      </c>
      <c r="AN169" s="0" t="n">
        <v>0</v>
      </c>
      <c r="AO169" s="6" t="n">
        <v>0</v>
      </c>
      <c r="AP169" s="0" t="n">
        <v>1</v>
      </c>
      <c r="AQ169" s="0" t="n">
        <v>0</v>
      </c>
      <c r="AR169" s="0" t="n">
        <v>0</v>
      </c>
      <c r="AS169" s="6" t="n">
        <v>0</v>
      </c>
    </row>
    <row r="170" customFormat="false" ht="15" hidden="false" customHeight="false" outlineLevel="0" collapsed="false">
      <c r="D170" s="3"/>
      <c r="F170" s="3"/>
      <c r="H170" s="3"/>
      <c r="J170" s="3"/>
      <c r="K170" s="55"/>
      <c r="L170" s="58"/>
      <c r="M170" s="3"/>
      <c r="N170" s="3"/>
      <c r="O170" s="3" t="s">
        <v>74</v>
      </c>
      <c r="P170" s="54" t="n">
        <v>0.629539952</v>
      </c>
      <c r="Q170" s="3" t="s">
        <v>75</v>
      </c>
      <c r="R170" s="54" t="n">
        <v>0.2614</v>
      </c>
      <c r="S170" s="3" t="n">
        <f aca="false">IF(AND(X170&lt;1,Y170&lt;1,Z170&lt;1,AA170&lt;3),1,0)</f>
        <v>0</v>
      </c>
      <c r="T170" s="27" t="n">
        <f aca="false">R170*P170*N172*L179*J179*H179*F165*D154*B180</f>
        <v>0.00136744833233151</v>
      </c>
      <c r="V170" s="15"/>
      <c r="W170" s="58" t="n">
        <v>102</v>
      </c>
      <c r="X170" s="0" t="n">
        <v>7.7</v>
      </c>
      <c r="Y170" s="0" t="n">
        <v>2.1</v>
      </c>
      <c r="Z170" s="0" t="n">
        <v>7.9</v>
      </c>
      <c r="AA170" s="0" t="n">
        <v>5</v>
      </c>
      <c r="AB170" s="0" t="n">
        <v>3.3</v>
      </c>
      <c r="AC170" s="0" t="n">
        <v>11357.1863563877</v>
      </c>
      <c r="AD170" s="0" t="n">
        <v>74715.401027666</v>
      </c>
      <c r="AE170" s="0" t="n">
        <v>67352.6477337376</v>
      </c>
      <c r="AF170" s="0" t="n">
        <v>0</v>
      </c>
      <c r="AG170" s="0" t="n">
        <v>0</v>
      </c>
      <c r="AH170" s="57" t="n">
        <v>0.87</v>
      </c>
      <c r="AI170" s="4" t="n">
        <v>1</v>
      </c>
      <c r="AJ170" s="5" t="n">
        <v>0</v>
      </c>
      <c r="AK170" s="5" t="n">
        <v>0</v>
      </c>
      <c r="AL170" s="6" t="n">
        <v>0</v>
      </c>
      <c r="AM170" s="0" t="n">
        <v>1</v>
      </c>
      <c r="AN170" s="0" t="n">
        <v>0</v>
      </c>
      <c r="AO170" s="6" t="n">
        <v>0</v>
      </c>
      <c r="AP170" s="0" t="n">
        <v>0</v>
      </c>
      <c r="AQ170" s="0" t="n">
        <v>0</v>
      </c>
      <c r="AR170" s="0" t="n">
        <v>1</v>
      </c>
      <c r="AS170" s="6" t="n">
        <v>0</v>
      </c>
    </row>
    <row r="171" customFormat="false" ht="15" hidden="false" customHeight="false" outlineLevel="0" collapsed="false">
      <c r="D171" s="3"/>
      <c r="F171" s="3"/>
      <c r="H171" s="3"/>
      <c r="J171" s="3"/>
      <c r="K171" s="55"/>
      <c r="L171" s="58"/>
      <c r="M171" s="3"/>
      <c r="N171" s="3"/>
      <c r="O171" s="3"/>
      <c r="P171" s="3"/>
      <c r="Q171" s="3" t="s">
        <v>73</v>
      </c>
      <c r="R171" s="54" t="n">
        <v>0.7386</v>
      </c>
      <c r="S171" s="3" t="n">
        <f aca="false">IF(AND(X171&lt;1,Y171&lt;1,Z171&lt;1,AA171&lt;3),1,0)</f>
        <v>0</v>
      </c>
      <c r="T171" s="27" t="n">
        <f aca="false">R171*P172*N172*L179*J179*H179*F165*D154*B180</f>
        <v>0.00227369772925997</v>
      </c>
      <c r="V171" s="15"/>
      <c r="W171" s="58" t="n">
        <v>102</v>
      </c>
      <c r="X171" s="0" t="n">
        <v>7.7</v>
      </c>
      <c r="Y171" s="0" t="n">
        <v>2.1</v>
      </c>
      <c r="Z171" s="0" t="n">
        <v>7.9</v>
      </c>
      <c r="AA171" s="0" t="n">
        <v>5</v>
      </c>
      <c r="AB171" s="0" t="n">
        <v>3.3</v>
      </c>
      <c r="AC171" s="0" t="n">
        <v>11357.1863563877</v>
      </c>
      <c r="AD171" s="0" t="n">
        <v>74715.401027666</v>
      </c>
      <c r="AE171" s="0" t="n">
        <v>67352.6477337376</v>
      </c>
      <c r="AF171" s="0" t="n">
        <v>0</v>
      </c>
      <c r="AG171" s="0" t="n">
        <v>0</v>
      </c>
      <c r="AH171" s="57" t="n">
        <v>0.87</v>
      </c>
      <c r="AI171" s="4" t="n">
        <v>1</v>
      </c>
      <c r="AJ171" s="5" t="n">
        <v>0</v>
      </c>
      <c r="AK171" s="5" t="n">
        <v>0</v>
      </c>
      <c r="AL171" s="6" t="n">
        <v>0</v>
      </c>
      <c r="AM171" s="0" t="n">
        <v>0</v>
      </c>
      <c r="AN171" s="0" t="n">
        <v>1</v>
      </c>
      <c r="AO171" s="6" t="n">
        <v>0</v>
      </c>
      <c r="AP171" s="0" t="n">
        <v>1</v>
      </c>
      <c r="AQ171" s="0" t="n">
        <v>0</v>
      </c>
      <c r="AR171" s="0" t="n">
        <v>0</v>
      </c>
      <c r="AS171" s="6" t="n">
        <v>0</v>
      </c>
    </row>
    <row r="172" customFormat="false" ht="15" hidden="false" customHeight="false" outlineLevel="0" collapsed="false">
      <c r="D172" s="3"/>
      <c r="F172" s="3"/>
      <c r="H172" s="3"/>
      <c r="J172" s="3"/>
      <c r="K172" s="55"/>
      <c r="L172" s="58"/>
      <c r="M172" s="3" t="s">
        <v>73</v>
      </c>
      <c r="N172" s="54" t="n">
        <v>0.446808511</v>
      </c>
      <c r="O172" s="3" t="s">
        <v>76</v>
      </c>
      <c r="P172" s="54" t="n">
        <v>0.370460048</v>
      </c>
      <c r="Q172" s="3" t="s">
        <v>75</v>
      </c>
      <c r="R172" s="54" t="n">
        <v>0.2614</v>
      </c>
      <c r="S172" s="3" t="n">
        <f aca="false">IF(AND(X172&lt;1,Y172&lt;1,Z172&lt;1,AA172&lt;3),1,0)</f>
        <v>0</v>
      </c>
      <c r="T172" s="27" t="n">
        <f aca="false">R172*P172*N172*L179*J179*H179*F165*D154*B180</f>
        <v>0.000804690747940097</v>
      </c>
      <c r="V172" s="15"/>
      <c r="W172" s="58" t="n">
        <v>102</v>
      </c>
      <c r="X172" s="0" t="n">
        <v>7.7</v>
      </c>
      <c r="Y172" s="0" t="n">
        <v>2.1</v>
      </c>
      <c r="Z172" s="0" t="n">
        <v>7.9</v>
      </c>
      <c r="AA172" s="0" t="n">
        <v>5</v>
      </c>
      <c r="AB172" s="0" t="n">
        <v>3.3</v>
      </c>
      <c r="AC172" s="0" t="n">
        <v>11357.1863563877</v>
      </c>
      <c r="AD172" s="0" t="n">
        <v>74715.401027666</v>
      </c>
      <c r="AE172" s="0" t="n">
        <v>67352.6477337376</v>
      </c>
      <c r="AF172" s="0" t="n">
        <v>0</v>
      </c>
      <c r="AG172" s="0" t="n">
        <v>0</v>
      </c>
      <c r="AH172" s="57" t="n">
        <v>0.87</v>
      </c>
      <c r="AI172" s="4" t="n">
        <v>1</v>
      </c>
      <c r="AJ172" s="5" t="n">
        <v>0</v>
      </c>
      <c r="AK172" s="5" t="n">
        <v>0</v>
      </c>
      <c r="AL172" s="6" t="n">
        <v>0</v>
      </c>
      <c r="AM172" s="0" t="n">
        <v>0</v>
      </c>
      <c r="AN172" s="0" t="n">
        <v>1</v>
      </c>
      <c r="AO172" s="6" t="n">
        <v>0</v>
      </c>
      <c r="AP172" s="0" t="n">
        <v>0</v>
      </c>
      <c r="AQ172" s="0" t="n">
        <v>0</v>
      </c>
      <c r="AR172" s="0" t="n">
        <v>1</v>
      </c>
      <c r="AS172" s="6" t="n">
        <v>0</v>
      </c>
    </row>
    <row r="173" customFormat="false" ht="15" hidden="false" customHeight="false" outlineLevel="0" collapsed="false">
      <c r="D173" s="3"/>
      <c r="F173" s="3"/>
      <c r="H173" s="3"/>
      <c r="J173" s="3"/>
      <c r="K173" s="55"/>
      <c r="L173" s="58"/>
      <c r="M173" s="3"/>
      <c r="N173" s="3"/>
      <c r="O173" s="3"/>
      <c r="P173" s="3"/>
      <c r="Q173" s="3" t="s">
        <v>77</v>
      </c>
      <c r="R173" s="54" t="n">
        <v>0.5371</v>
      </c>
      <c r="S173" s="3" t="n">
        <f aca="false">IF(AND(X173&lt;1,Y173&lt;1,Z173&lt;1,AA173&lt;3),1,0)</f>
        <v>0</v>
      </c>
      <c r="T173" s="27" t="n">
        <f aca="false">R173*P174*N176*L179*J179*H179*F165*D154*B180</f>
        <v>0.00360739768221219</v>
      </c>
      <c r="V173" s="15"/>
      <c r="W173" s="58" t="n">
        <v>102</v>
      </c>
      <c r="X173" s="0" t="n">
        <v>7.7</v>
      </c>
      <c r="Y173" s="0" t="n">
        <v>2.1</v>
      </c>
      <c r="Z173" s="0" t="n">
        <v>7.9</v>
      </c>
      <c r="AA173" s="0" t="n">
        <v>5</v>
      </c>
      <c r="AB173" s="0" t="n">
        <v>3.3</v>
      </c>
      <c r="AC173" s="0" t="n">
        <v>11357.1863563877</v>
      </c>
      <c r="AD173" s="0" t="n">
        <v>74715.401027666</v>
      </c>
      <c r="AE173" s="0" t="n">
        <v>67352.6477337376</v>
      </c>
      <c r="AF173" s="0" t="n">
        <v>0</v>
      </c>
      <c r="AG173" s="0" t="n">
        <v>0</v>
      </c>
      <c r="AH173" s="57" t="n">
        <v>0.87</v>
      </c>
      <c r="AI173" s="4" t="n">
        <v>0</v>
      </c>
      <c r="AJ173" s="5" t="n">
        <v>1</v>
      </c>
      <c r="AK173" s="5" t="n">
        <v>0</v>
      </c>
      <c r="AL173" s="6" t="n">
        <v>0</v>
      </c>
      <c r="AM173" s="0" t="n">
        <v>1</v>
      </c>
      <c r="AN173" s="0" t="n">
        <v>0</v>
      </c>
      <c r="AO173" s="6" t="n">
        <v>0</v>
      </c>
      <c r="AP173" s="0" t="n">
        <v>0</v>
      </c>
      <c r="AQ173" s="0" t="n">
        <v>1</v>
      </c>
      <c r="AR173" s="0" t="n">
        <v>0</v>
      </c>
      <c r="AS173" s="6" t="n">
        <v>0</v>
      </c>
    </row>
    <row r="174" customFormat="false" ht="15" hidden="false" customHeight="false" outlineLevel="0" collapsed="false">
      <c r="D174" s="3"/>
      <c r="F174" s="3"/>
      <c r="H174" s="3"/>
      <c r="J174" s="3"/>
      <c r="K174" s="55"/>
      <c r="L174" s="58"/>
      <c r="M174" s="3"/>
      <c r="N174" s="3"/>
      <c r="O174" s="3" t="s">
        <v>74</v>
      </c>
      <c r="P174" s="54" t="n">
        <v>0.808270677</v>
      </c>
      <c r="Q174" s="3" t="s">
        <v>75</v>
      </c>
      <c r="R174" s="54" t="n">
        <v>0.4629</v>
      </c>
      <c r="S174" s="3" t="n">
        <f aca="false">IF(AND(X174&lt;1,Y174&lt;1,Z174&lt;1,AA174&lt;3),1,0)</f>
        <v>0</v>
      </c>
      <c r="T174" s="27" t="n">
        <f aca="false">R174*P174*N176*L179*J179*H179*F165*D154*B180</f>
        <v>0.00310903814391365</v>
      </c>
      <c r="V174" s="15"/>
      <c r="W174" s="58" t="n">
        <v>102</v>
      </c>
      <c r="X174" s="0" t="n">
        <v>7.7</v>
      </c>
      <c r="Y174" s="0" t="n">
        <v>2.1</v>
      </c>
      <c r="Z174" s="0" t="n">
        <v>7.9</v>
      </c>
      <c r="AA174" s="0" t="n">
        <v>5</v>
      </c>
      <c r="AB174" s="0" t="n">
        <v>3.3</v>
      </c>
      <c r="AC174" s="0" t="n">
        <v>11357.1863563877</v>
      </c>
      <c r="AD174" s="0" t="n">
        <v>74715.401027666</v>
      </c>
      <c r="AE174" s="0" t="n">
        <v>67352.6477337376</v>
      </c>
      <c r="AF174" s="0" t="n">
        <v>0</v>
      </c>
      <c r="AG174" s="0" t="n">
        <v>0</v>
      </c>
      <c r="AH174" s="57" t="n">
        <v>0.87</v>
      </c>
      <c r="AI174" s="4" t="n">
        <v>0</v>
      </c>
      <c r="AJ174" s="5" t="n">
        <v>1</v>
      </c>
      <c r="AK174" s="5" t="n">
        <v>0</v>
      </c>
      <c r="AL174" s="6" t="n">
        <v>0</v>
      </c>
      <c r="AM174" s="0" t="n">
        <v>1</v>
      </c>
      <c r="AN174" s="0" t="n">
        <v>0</v>
      </c>
      <c r="AO174" s="6" t="n">
        <v>0</v>
      </c>
      <c r="AP174" s="0" t="n">
        <v>0</v>
      </c>
      <c r="AQ174" s="0" t="n">
        <v>0</v>
      </c>
      <c r="AR174" s="0" t="n">
        <v>1</v>
      </c>
      <c r="AS174" s="6" t="n">
        <v>0</v>
      </c>
    </row>
    <row r="175" customFormat="false" ht="15" hidden="false" customHeight="false" outlineLevel="0" collapsed="false">
      <c r="D175" s="3"/>
      <c r="F175" s="3"/>
      <c r="H175" s="3"/>
      <c r="J175" s="3"/>
      <c r="K175" s="55"/>
      <c r="L175" s="58"/>
      <c r="M175" s="3"/>
      <c r="N175" s="3"/>
      <c r="O175" s="3"/>
      <c r="P175" s="3"/>
      <c r="Q175" s="3" t="s">
        <v>77</v>
      </c>
      <c r="R175" s="54" t="n">
        <v>0.5371</v>
      </c>
      <c r="S175" s="3" t="n">
        <f aca="false">IF(AND(X175&lt;1,Y175&lt;1,Z175&lt;1,AA175&lt;3),1,0)</f>
        <v>0</v>
      </c>
      <c r="T175" s="27" t="n">
        <f aca="false">R175*P176*N176*L179*J179*H179*F165*D154*B180</f>
        <v>0.000855708285706264</v>
      </c>
      <c r="V175" s="15"/>
      <c r="W175" s="58" t="n">
        <v>102</v>
      </c>
      <c r="X175" s="0" t="n">
        <v>7.7</v>
      </c>
      <c r="Y175" s="0" t="n">
        <v>2.1</v>
      </c>
      <c r="Z175" s="0" t="n">
        <v>7.9</v>
      </c>
      <c r="AA175" s="0" t="n">
        <v>5</v>
      </c>
      <c r="AB175" s="0" t="n">
        <v>3.3</v>
      </c>
      <c r="AC175" s="0" t="n">
        <v>11357.1863563877</v>
      </c>
      <c r="AD175" s="0" t="n">
        <v>74715.401027666</v>
      </c>
      <c r="AE175" s="0" t="n">
        <v>67352.6477337376</v>
      </c>
      <c r="AF175" s="0" t="n">
        <v>0</v>
      </c>
      <c r="AG175" s="0" t="n">
        <v>0</v>
      </c>
      <c r="AH175" s="57" t="n">
        <v>0.87</v>
      </c>
      <c r="AI175" s="4" t="n">
        <v>0</v>
      </c>
      <c r="AJ175" s="5" t="n">
        <v>1</v>
      </c>
      <c r="AK175" s="5" t="n">
        <v>0</v>
      </c>
      <c r="AL175" s="6" t="n">
        <v>0</v>
      </c>
      <c r="AM175" s="0" t="n">
        <v>0</v>
      </c>
      <c r="AN175" s="0" t="n">
        <v>1</v>
      </c>
      <c r="AO175" s="6" t="n">
        <v>0</v>
      </c>
      <c r="AP175" s="0" t="n">
        <v>0</v>
      </c>
      <c r="AQ175" s="0" t="n">
        <v>1</v>
      </c>
      <c r="AR175" s="0" t="n">
        <v>0</v>
      </c>
      <c r="AS175" s="6" t="n">
        <v>0</v>
      </c>
    </row>
    <row r="176" customFormat="false" ht="15" hidden="false" customHeight="false" outlineLevel="0" collapsed="false">
      <c r="D176" s="3"/>
      <c r="F176" s="3"/>
      <c r="H176" s="3"/>
      <c r="J176" s="3"/>
      <c r="K176" s="55"/>
      <c r="L176" s="58"/>
      <c r="M176" s="3" t="s">
        <v>77</v>
      </c>
      <c r="N176" s="54" t="n">
        <v>0.446808511</v>
      </c>
      <c r="O176" s="3" t="s">
        <v>78</v>
      </c>
      <c r="P176" s="54" t="n">
        <v>0.191729323</v>
      </c>
      <c r="Q176" s="3" t="s">
        <v>75</v>
      </c>
      <c r="R176" s="54" t="n">
        <v>0.4629</v>
      </c>
      <c r="S176" s="3" t="n">
        <f aca="false">IF(AND(X176&lt;1,Y176&lt;1,Z176&lt;1,AA176&lt;3),1,0)</f>
        <v>0</v>
      </c>
      <c r="T176" s="27" t="n">
        <f aca="false">R176*P176*N176*L179*J179*H179*F165*D154*B180</f>
        <v>0.000737492767554328</v>
      </c>
      <c r="V176" s="15"/>
      <c r="W176" s="58" t="n">
        <v>102</v>
      </c>
      <c r="X176" s="0" t="n">
        <v>7.7</v>
      </c>
      <c r="Y176" s="0" t="n">
        <v>2.1</v>
      </c>
      <c r="Z176" s="0" t="n">
        <v>7.9</v>
      </c>
      <c r="AA176" s="0" t="n">
        <v>5</v>
      </c>
      <c r="AB176" s="0" t="n">
        <v>3.3</v>
      </c>
      <c r="AC176" s="0" t="n">
        <v>11357.1863563877</v>
      </c>
      <c r="AD176" s="0" t="n">
        <v>74715.401027666</v>
      </c>
      <c r="AE176" s="0" t="n">
        <v>67352.6477337376</v>
      </c>
      <c r="AF176" s="0" t="n">
        <v>0</v>
      </c>
      <c r="AG176" s="0" t="n">
        <v>0</v>
      </c>
      <c r="AH176" s="57" t="n">
        <v>0.87</v>
      </c>
      <c r="AI176" s="4" t="n">
        <v>0</v>
      </c>
      <c r="AJ176" s="5" t="n">
        <v>1</v>
      </c>
      <c r="AK176" s="5" t="n">
        <v>0</v>
      </c>
      <c r="AL176" s="6" t="n">
        <v>0</v>
      </c>
      <c r="AM176" s="0" t="n">
        <v>0</v>
      </c>
      <c r="AN176" s="0" t="n">
        <v>1</v>
      </c>
      <c r="AO176" s="6" t="n">
        <v>0</v>
      </c>
      <c r="AP176" s="0" t="n">
        <v>0</v>
      </c>
      <c r="AQ176" s="0" t="n">
        <v>0</v>
      </c>
      <c r="AR176" s="0" t="n">
        <v>1</v>
      </c>
      <c r="AS176" s="6" t="n">
        <v>0</v>
      </c>
    </row>
    <row r="177" customFormat="false" ht="15" hidden="false" customHeight="false" outlineLevel="0" collapsed="false">
      <c r="D177" s="3"/>
      <c r="F177" s="3"/>
      <c r="H177" s="3"/>
      <c r="J177" s="3"/>
      <c r="K177" s="3"/>
      <c r="L177" s="3"/>
      <c r="M177" s="3" t="s">
        <v>75</v>
      </c>
      <c r="N177" s="54" t="n">
        <v>0.021276596</v>
      </c>
      <c r="O177" s="3" t="s">
        <v>30</v>
      </c>
      <c r="P177" s="54" t="n">
        <v>1</v>
      </c>
      <c r="Q177" s="3" t="s">
        <v>75</v>
      </c>
      <c r="R177" s="54" t="n">
        <v>1</v>
      </c>
      <c r="S177" s="3" t="n">
        <f aca="false">IF(AND(X177&lt;1,Y177&lt;1,Z177&lt;1,AA177&lt;3),1,0)</f>
        <v>0</v>
      </c>
      <c r="T177" s="27" t="n">
        <f aca="false">R177*P177*N177*L179*J179*H179*F165*D154*B180</f>
        <v>0.000395696998684534</v>
      </c>
      <c r="V177" s="15"/>
      <c r="W177" s="58" t="n">
        <v>102</v>
      </c>
      <c r="X177" s="0" t="n">
        <v>7.7</v>
      </c>
      <c r="Y177" s="0" t="n">
        <v>2.1</v>
      </c>
      <c r="Z177" s="0" t="n">
        <v>7.9</v>
      </c>
      <c r="AA177" s="0" t="n">
        <v>5</v>
      </c>
      <c r="AB177" s="0" t="n">
        <v>3.3</v>
      </c>
      <c r="AC177" s="0" t="n">
        <v>11357.1863563877</v>
      </c>
      <c r="AD177" s="0" t="n">
        <v>74715.401027666</v>
      </c>
      <c r="AE177" s="0" t="n">
        <v>67352.6477337376</v>
      </c>
      <c r="AF177" s="0" t="n">
        <v>0</v>
      </c>
      <c r="AG177" s="0" t="n">
        <v>0</v>
      </c>
      <c r="AH177" s="57" t="n">
        <v>0.87</v>
      </c>
      <c r="AI177" s="4" t="n">
        <v>0</v>
      </c>
      <c r="AJ177" s="5" t="n">
        <v>0</v>
      </c>
      <c r="AK177" s="5" t="n">
        <v>1</v>
      </c>
      <c r="AL177" s="6" t="n">
        <v>0</v>
      </c>
      <c r="AM177" s="0" t="n">
        <v>0</v>
      </c>
      <c r="AN177" s="0" t="n">
        <v>0</v>
      </c>
      <c r="AO177" s="6" t="n">
        <v>1</v>
      </c>
      <c r="AP177" s="0" t="n">
        <v>0</v>
      </c>
      <c r="AQ177" s="0" t="n">
        <v>0</v>
      </c>
      <c r="AR177" s="0" t="n">
        <v>1</v>
      </c>
      <c r="AS177" s="6" t="n">
        <v>0</v>
      </c>
    </row>
    <row r="178" customFormat="false" ht="15" hidden="false" customHeight="false" outlineLevel="0" collapsed="false">
      <c r="D178" s="3"/>
      <c r="F178" s="3"/>
      <c r="H178" s="3"/>
      <c r="J178" s="3"/>
      <c r="K178" s="3"/>
      <c r="L178" s="3"/>
      <c r="M178" s="3"/>
      <c r="N178" s="3"/>
      <c r="O178" s="3" t="s">
        <v>74</v>
      </c>
      <c r="P178" s="54" t="n">
        <v>0.159106071</v>
      </c>
      <c r="Q178" s="3" t="s">
        <v>79</v>
      </c>
      <c r="R178" s="54" t="n">
        <v>1</v>
      </c>
      <c r="S178" s="3" t="n">
        <f aca="false">IF(AND(X178&lt;1,Y178&lt;1,Z178&lt;1,AA178&lt;3),1,0)</f>
        <v>0</v>
      </c>
      <c r="T178" s="27" t="n">
        <f aca="false">R178*P178*N179*L179*J179*H179*F165*D154*B180</f>
        <v>0.000251831176109737</v>
      </c>
      <c r="V178" s="15"/>
      <c r="W178" s="58" t="n">
        <v>102</v>
      </c>
      <c r="X178" s="0" t="n">
        <v>7.7</v>
      </c>
      <c r="Y178" s="0" t="n">
        <v>2.1</v>
      </c>
      <c r="Z178" s="0" t="n">
        <v>7.9</v>
      </c>
      <c r="AA178" s="0" t="n">
        <v>5</v>
      </c>
      <c r="AB178" s="0" t="n">
        <v>3.3</v>
      </c>
      <c r="AC178" s="0" t="n">
        <v>11357.1863563877</v>
      </c>
      <c r="AD178" s="0" t="n">
        <v>74715.401027666</v>
      </c>
      <c r="AE178" s="0" t="n">
        <v>67352.6477337376</v>
      </c>
      <c r="AF178" s="0" t="n">
        <v>0</v>
      </c>
      <c r="AG178" s="0" t="n">
        <v>0</v>
      </c>
      <c r="AH178" s="57" t="n">
        <v>0.87</v>
      </c>
      <c r="AI178" s="4" t="n">
        <v>0</v>
      </c>
      <c r="AJ178" s="5" t="n">
        <v>0</v>
      </c>
      <c r="AK178" s="5" t="n">
        <v>0</v>
      </c>
      <c r="AL178" s="6" t="n">
        <v>1</v>
      </c>
      <c r="AM178" s="0" t="n">
        <v>1</v>
      </c>
      <c r="AN178" s="0" t="n">
        <v>0</v>
      </c>
      <c r="AO178" s="6" t="n">
        <v>0</v>
      </c>
      <c r="AP178" s="0" t="n">
        <v>0</v>
      </c>
      <c r="AQ178" s="0" t="n">
        <v>0</v>
      </c>
      <c r="AR178" s="0" t="n">
        <v>0</v>
      </c>
      <c r="AS178" s="6" t="n">
        <v>1</v>
      </c>
    </row>
    <row r="179" customFormat="false" ht="15" hidden="false" customHeight="false" outlineLevel="0" collapsed="false">
      <c r="D179" s="3"/>
      <c r="F179" s="3"/>
      <c r="G179" s="0" t="s">
        <v>90</v>
      </c>
      <c r="H179" s="54" t="n">
        <v>0.3748</v>
      </c>
      <c r="I179" s="0" t="s">
        <v>89</v>
      </c>
      <c r="J179" s="54" t="n">
        <v>1</v>
      </c>
      <c r="K179" s="55" t="s">
        <v>85</v>
      </c>
      <c r="L179" s="54" t="n">
        <v>1</v>
      </c>
      <c r="M179" s="3" t="s">
        <v>79</v>
      </c>
      <c r="N179" s="54" t="n">
        <v>0.085106383</v>
      </c>
      <c r="O179" s="3" t="s">
        <v>76</v>
      </c>
      <c r="P179" s="54" t="n">
        <v>0.840893929</v>
      </c>
      <c r="Q179" s="3" t="s">
        <v>79</v>
      </c>
      <c r="R179" s="54" t="n">
        <v>1</v>
      </c>
      <c r="S179" s="3" t="n">
        <f aca="false">IF(AND(X179&lt;1,Y179&lt;1,Z179&lt;1,AA179&lt;3),1,0)</f>
        <v>0</v>
      </c>
      <c r="T179" s="27" t="n">
        <f aca="false">R179*P179*N179*L179*J179*H179*F165*D154*B180</f>
        <v>0.00133095680003064</v>
      </c>
      <c r="U179" s="64" t="s">
        <v>11</v>
      </c>
      <c r="V179" s="15"/>
      <c r="W179" s="58" t="n">
        <v>102</v>
      </c>
      <c r="X179" s="0" t="n">
        <v>7.7</v>
      </c>
      <c r="Y179" s="0" t="n">
        <v>2.1</v>
      </c>
      <c r="Z179" s="0" t="n">
        <v>7.9</v>
      </c>
      <c r="AA179" s="0" t="n">
        <v>5</v>
      </c>
      <c r="AB179" s="0" t="n">
        <v>3.3</v>
      </c>
      <c r="AC179" s="0" t="n">
        <v>11357.1863563877</v>
      </c>
      <c r="AD179" s="0" t="n">
        <v>74715.401027666</v>
      </c>
      <c r="AE179" s="0" t="n">
        <v>67352.6477337376</v>
      </c>
      <c r="AF179" s="0" t="n">
        <v>0</v>
      </c>
      <c r="AG179" s="0" t="n">
        <v>0</v>
      </c>
      <c r="AH179" s="57" t="n">
        <v>0.87</v>
      </c>
      <c r="AI179" s="4" t="n">
        <v>0</v>
      </c>
      <c r="AJ179" s="5" t="n">
        <v>0</v>
      </c>
      <c r="AK179" s="5" t="n">
        <v>0</v>
      </c>
      <c r="AL179" s="6" t="n">
        <v>1</v>
      </c>
      <c r="AM179" s="0" t="n">
        <v>0</v>
      </c>
      <c r="AN179" s="0" t="n">
        <v>1</v>
      </c>
      <c r="AO179" s="6" t="n">
        <v>0</v>
      </c>
      <c r="AP179" s="0" t="n">
        <v>0</v>
      </c>
      <c r="AQ179" s="0" t="n">
        <v>0</v>
      </c>
      <c r="AR179" s="0" t="n">
        <v>0</v>
      </c>
      <c r="AS179" s="6" t="n">
        <v>1</v>
      </c>
    </row>
    <row r="180" s="65" customFormat="true" ht="15" hidden="false" customHeight="false" outlineLevel="0" collapsed="false">
      <c r="A180" s="57" t="s">
        <v>92</v>
      </c>
      <c r="B180" s="54" t="n">
        <v>0.2921</v>
      </c>
      <c r="C180" s="56" t="n">
        <v>-1</v>
      </c>
      <c r="D180" s="56" t="n">
        <v>-1</v>
      </c>
      <c r="E180" s="56" t="n">
        <v>-1</v>
      </c>
      <c r="F180" s="56" t="n">
        <v>-1</v>
      </c>
      <c r="G180" s="56" t="n">
        <v>-1</v>
      </c>
      <c r="H180" s="56" t="n">
        <v>-1</v>
      </c>
      <c r="I180" s="56" t="n">
        <v>-1</v>
      </c>
      <c r="J180" s="56" t="n">
        <v>-1</v>
      </c>
      <c r="K180" s="56" t="n">
        <v>-1</v>
      </c>
      <c r="L180" s="56" t="n">
        <v>-1</v>
      </c>
      <c r="M180" s="56" t="n">
        <v>-1</v>
      </c>
      <c r="N180" s="56" t="n">
        <v>-1</v>
      </c>
      <c r="O180" s="56" t="n">
        <v>-1</v>
      </c>
      <c r="P180" s="56" t="n">
        <v>-1</v>
      </c>
      <c r="Q180" s="56" t="n">
        <v>-1</v>
      </c>
      <c r="R180" s="56" t="n">
        <v>-1</v>
      </c>
      <c r="S180" s="56" t="n">
        <v>-1</v>
      </c>
      <c r="T180" s="56" t="n">
        <v>-1</v>
      </c>
      <c r="U180" s="56" t="n">
        <v>-1</v>
      </c>
      <c r="V180" s="56" t="n">
        <v>-1</v>
      </c>
      <c r="W180" s="56" t="n">
        <v>-1</v>
      </c>
      <c r="X180" s="56" t="n">
        <v>-1</v>
      </c>
      <c r="Y180" s="56" t="n">
        <v>-1</v>
      </c>
      <c r="Z180" s="56" t="n">
        <v>-1</v>
      </c>
      <c r="AA180" s="56" t="n">
        <v>-1</v>
      </c>
      <c r="AB180" s="56" t="n">
        <v>-1</v>
      </c>
      <c r="AC180" s="56" t="n">
        <v>-1</v>
      </c>
      <c r="AD180" s="56" t="n">
        <v>-1</v>
      </c>
      <c r="AE180" s="56" t="n">
        <v>-1</v>
      </c>
      <c r="AF180" s="56" t="n">
        <v>-1</v>
      </c>
      <c r="AG180" s="56" t="n">
        <v>-1</v>
      </c>
      <c r="AH180" s="56" t="n">
        <v>-1</v>
      </c>
      <c r="AI180" s="56" t="n">
        <v>-1</v>
      </c>
      <c r="AJ180" s="56" t="n">
        <v>-1</v>
      </c>
      <c r="AK180" s="56" t="n">
        <v>-1</v>
      </c>
      <c r="AL180" s="56" t="n">
        <v>-1</v>
      </c>
      <c r="AM180" s="56" t="n">
        <v>-1</v>
      </c>
      <c r="AN180" s="56" t="n">
        <v>-1</v>
      </c>
      <c r="AO180" s="56" t="n">
        <v>-1</v>
      </c>
      <c r="AP180" s="56" t="n">
        <v>-1</v>
      </c>
      <c r="AQ180" s="56" t="n">
        <v>-1</v>
      </c>
      <c r="AR180" s="56" t="n">
        <v>-1</v>
      </c>
      <c r="AS180" s="56" t="n">
        <v>-1</v>
      </c>
      <c r="AT180" s="56" t="n">
        <v>-1</v>
      </c>
      <c r="AU180" s="56" t="n">
        <v>-1</v>
      </c>
      <c r="AV180" s="56" t="n">
        <v>-1</v>
      </c>
      <c r="AW180" s="56" t="n">
        <v>-1</v>
      </c>
    </row>
    <row r="181" customFormat="false" ht="15" hidden="false" customHeight="false" outlineLevel="0" collapsed="false">
      <c r="B181" s="58"/>
      <c r="D181" s="3"/>
      <c r="F181" s="3"/>
      <c r="H181" s="3"/>
      <c r="J181" s="3"/>
      <c r="K181" s="3"/>
      <c r="L181" s="3"/>
      <c r="M181" s="3"/>
      <c r="N181" s="3"/>
      <c r="O181" s="3"/>
      <c r="P181" s="3"/>
      <c r="Q181" s="3" t="s">
        <v>73</v>
      </c>
      <c r="R181" s="54" t="n">
        <v>0.9257</v>
      </c>
      <c r="S181" s="3" t="n">
        <f aca="false">IF(AND(X181&lt;1,Y181&lt;1,Z181&lt;1,AA181&lt;3),1,0)</f>
        <v>1</v>
      </c>
      <c r="T181" s="27" t="n">
        <f aca="false">R181*P182*N184*L189*J189*H189*F189*D228*B180</f>
        <v>0.00987305087580655</v>
      </c>
      <c r="V181" s="15"/>
      <c r="W181" s="3" t="n">
        <v>103</v>
      </c>
      <c r="X181" s="0" t="n">
        <v>0.32</v>
      </c>
      <c r="Y181" s="0" t="n">
        <v>0.48</v>
      </c>
      <c r="Z181" s="0" t="n">
        <v>0.59</v>
      </c>
      <c r="AA181" s="0" t="n">
        <v>2.75</v>
      </c>
      <c r="AB181" s="0" t="n">
        <v>3.3</v>
      </c>
      <c r="AC181" s="0" t="n">
        <v>12257.1411935824</v>
      </c>
      <c r="AD181" s="0" t="n">
        <v>72298.2589500467</v>
      </c>
      <c r="AE181" s="0" t="n">
        <v>64021.6790418326</v>
      </c>
      <c r="AF181" s="0" t="n">
        <v>0</v>
      </c>
      <c r="AG181" s="0" t="n">
        <v>0</v>
      </c>
      <c r="AH181" s="0" t="n">
        <v>0.6</v>
      </c>
      <c r="AI181" s="4" t="n">
        <v>1</v>
      </c>
      <c r="AJ181" s="5" t="n">
        <v>0</v>
      </c>
      <c r="AK181" s="5" t="n">
        <v>0</v>
      </c>
      <c r="AL181" s="6" t="n">
        <v>0</v>
      </c>
      <c r="AM181" s="0" t="n">
        <v>1</v>
      </c>
      <c r="AN181" s="0" t="n">
        <v>0</v>
      </c>
      <c r="AO181" s="6" t="n">
        <v>0</v>
      </c>
      <c r="AP181" s="0" t="n">
        <v>1</v>
      </c>
      <c r="AQ181" s="0" t="n">
        <v>0</v>
      </c>
      <c r="AR181" s="0" t="n">
        <v>0</v>
      </c>
      <c r="AS181" s="6" t="n">
        <v>0</v>
      </c>
    </row>
    <row r="182" customFormat="false" ht="15" hidden="false" customHeight="false" outlineLevel="0" collapsed="false">
      <c r="B182" s="58"/>
      <c r="D182" s="3"/>
      <c r="F182" s="3"/>
      <c r="H182" s="3"/>
      <c r="J182" s="3"/>
      <c r="K182" s="3"/>
      <c r="L182" s="3"/>
      <c r="M182" s="3"/>
      <c r="N182" s="3"/>
      <c r="O182" s="3" t="s">
        <v>74</v>
      </c>
      <c r="P182" s="54" t="n">
        <v>0.891566265</v>
      </c>
      <c r="Q182" s="3" t="s">
        <v>75</v>
      </c>
      <c r="R182" s="54" t="n">
        <v>0.0743</v>
      </c>
      <c r="S182" s="3" t="n">
        <f aca="false">IF(AND(X182&lt;1,Y182&lt;1,Z182&lt;1,AA182&lt;3),1,0)</f>
        <v>1</v>
      </c>
      <c r="T182" s="27" t="n">
        <f aca="false">R182*P182*N184*L189*J189*H189*F189*D228*B180</f>
        <v>0.000792446451412365</v>
      </c>
      <c r="V182" s="15"/>
      <c r="W182" s="3" t="n">
        <v>103</v>
      </c>
      <c r="X182" s="0" t="n">
        <v>0.32</v>
      </c>
      <c r="Y182" s="0" t="n">
        <v>0.48</v>
      </c>
      <c r="Z182" s="0" t="n">
        <v>0.59</v>
      </c>
      <c r="AA182" s="0" t="n">
        <v>2.75</v>
      </c>
      <c r="AB182" s="0" t="n">
        <v>3.3</v>
      </c>
      <c r="AC182" s="0" t="n">
        <v>12257.1411935824</v>
      </c>
      <c r="AD182" s="0" t="n">
        <v>72298.2589500467</v>
      </c>
      <c r="AE182" s="0" t="n">
        <v>64021.6790418326</v>
      </c>
      <c r="AF182" s="0" t="n">
        <v>0</v>
      </c>
      <c r="AG182" s="0" t="n">
        <v>0</v>
      </c>
      <c r="AH182" s="0" t="n">
        <v>0.6</v>
      </c>
      <c r="AI182" s="4" t="n">
        <v>1</v>
      </c>
      <c r="AJ182" s="5" t="n">
        <v>0</v>
      </c>
      <c r="AK182" s="5" t="n">
        <v>0</v>
      </c>
      <c r="AL182" s="6" t="n">
        <v>0</v>
      </c>
      <c r="AM182" s="0" t="n">
        <v>1</v>
      </c>
      <c r="AN182" s="0" t="n">
        <v>0</v>
      </c>
      <c r="AO182" s="6" t="n">
        <v>0</v>
      </c>
      <c r="AP182" s="0" t="n">
        <v>0</v>
      </c>
      <c r="AQ182" s="0" t="n">
        <v>0</v>
      </c>
      <c r="AR182" s="0" t="n">
        <v>1</v>
      </c>
      <c r="AS182" s="6" t="n">
        <v>0</v>
      </c>
    </row>
    <row r="183" customFormat="false" ht="15" hidden="false" customHeight="false" outlineLevel="0" collapsed="false">
      <c r="B183" s="58"/>
      <c r="D183" s="3"/>
      <c r="F183" s="3"/>
      <c r="H183" s="3"/>
      <c r="J183" s="3"/>
      <c r="K183" s="3"/>
      <c r="L183" s="3"/>
      <c r="M183" s="3"/>
      <c r="N183" s="3"/>
      <c r="O183" s="3"/>
      <c r="P183" s="3"/>
      <c r="Q183" s="3" t="s">
        <v>73</v>
      </c>
      <c r="R183" s="54" t="n">
        <v>0.9257</v>
      </c>
      <c r="S183" s="3" t="n">
        <f aca="false">IF(AND(X183&lt;1,Y183&lt;1,Z183&lt;1,AA183&lt;3),1,0)</f>
        <v>1</v>
      </c>
      <c r="T183" s="27" t="n">
        <f aca="false">R183*P184*N184*L189*J189*H189*F189*D228*B180</f>
        <v>0.0012007764586166</v>
      </c>
      <c r="V183" s="15"/>
      <c r="W183" s="3" t="n">
        <v>103</v>
      </c>
      <c r="X183" s="0" t="n">
        <v>0.32</v>
      </c>
      <c r="Y183" s="0" t="n">
        <v>0.48</v>
      </c>
      <c r="Z183" s="0" t="n">
        <v>0.59</v>
      </c>
      <c r="AA183" s="0" t="n">
        <v>2.75</v>
      </c>
      <c r="AB183" s="0" t="n">
        <v>3.3</v>
      </c>
      <c r="AC183" s="0" t="n">
        <v>12257.1411935824</v>
      </c>
      <c r="AD183" s="0" t="n">
        <v>72298.2589500467</v>
      </c>
      <c r="AE183" s="0" t="n">
        <v>64021.6790418326</v>
      </c>
      <c r="AF183" s="0" t="n">
        <v>0</v>
      </c>
      <c r="AG183" s="0" t="n">
        <v>0</v>
      </c>
      <c r="AH183" s="0" t="n">
        <v>0.6</v>
      </c>
      <c r="AI183" s="4" t="n">
        <v>1</v>
      </c>
      <c r="AJ183" s="5" t="n">
        <v>0</v>
      </c>
      <c r="AK183" s="5" t="n">
        <v>0</v>
      </c>
      <c r="AL183" s="6" t="n">
        <v>0</v>
      </c>
      <c r="AM183" s="0" t="n">
        <v>0</v>
      </c>
      <c r="AN183" s="0" t="n">
        <v>1</v>
      </c>
      <c r="AO183" s="6" t="n">
        <v>0</v>
      </c>
      <c r="AP183" s="0" t="n">
        <v>1</v>
      </c>
      <c r="AQ183" s="0" t="n">
        <v>0</v>
      </c>
      <c r="AR183" s="0" t="n">
        <v>0</v>
      </c>
      <c r="AS183" s="6" t="n">
        <v>0</v>
      </c>
    </row>
    <row r="184" customFormat="false" ht="15" hidden="false" customHeight="false" outlineLevel="0" collapsed="false">
      <c r="B184" s="58"/>
      <c r="D184" s="3"/>
      <c r="F184" s="3"/>
      <c r="H184" s="3"/>
      <c r="J184" s="3"/>
      <c r="K184" s="3"/>
      <c r="L184" s="3"/>
      <c r="M184" s="3" t="s">
        <v>73</v>
      </c>
      <c r="N184" s="54" t="n">
        <v>0.411</v>
      </c>
      <c r="O184" s="3" t="s">
        <v>76</v>
      </c>
      <c r="P184" s="54" t="n">
        <v>0.108433735</v>
      </c>
      <c r="Q184" s="3" t="s">
        <v>75</v>
      </c>
      <c r="R184" s="54" t="n">
        <v>0.0743</v>
      </c>
      <c r="S184" s="3" t="n">
        <f aca="false">IF(AND(X184&lt;1,Y184&lt;1,Z184&lt;1,AA184&lt;3),1,0)</f>
        <v>1</v>
      </c>
      <c r="T184" s="27" t="n">
        <f aca="false">R184*P184*N184*L189*J189*H189*F189*D228*B180</f>
        <v>9.63786225291272E-005</v>
      </c>
      <c r="V184" s="15"/>
      <c r="W184" s="3" t="n">
        <v>103</v>
      </c>
      <c r="X184" s="0" t="n">
        <v>0.32</v>
      </c>
      <c r="Y184" s="0" t="n">
        <v>0.48</v>
      </c>
      <c r="Z184" s="0" t="n">
        <v>0.59</v>
      </c>
      <c r="AA184" s="0" t="n">
        <v>2.75</v>
      </c>
      <c r="AB184" s="0" t="n">
        <v>3.3</v>
      </c>
      <c r="AC184" s="0" t="n">
        <v>12257.1411935824</v>
      </c>
      <c r="AD184" s="0" t="n">
        <v>72298.2589500467</v>
      </c>
      <c r="AE184" s="0" t="n">
        <v>64021.6790418326</v>
      </c>
      <c r="AF184" s="0" t="n">
        <v>0</v>
      </c>
      <c r="AG184" s="0" t="n">
        <v>0</v>
      </c>
      <c r="AH184" s="0" t="n">
        <v>0.6</v>
      </c>
      <c r="AI184" s="4" t="n">
        <v>1</v>
      </c>
      <c r="AJ184" s="5" t="n">
        <v>0</v>
      </c>
      <c r="AK184" s="5" t="n">
        <v>0</v>
      </c>
      <c r="AL184" s="6" t="n">
        <v>0</v>
      </c>
      <c r="AM184" s="0" t="n">
        <v>0</v>
      </c>
      <c r="AN184" s="0" t="n">
        <v>1</v>
      </c>
      <c r="AO184" s="6" t="n">
        <v>0</v>
      </c>
      <c r="AP184" s="0" t="n">
        <v>0</v>
      </c>
      <c r="AQ184" s="0" t="n">
        <v>0</v>
      </c>
      <c r="AR184" s="0" t="n">
        <v>1</v>
      </c>
      <c r="AS184" s="6" t="n">
        <v>0</v>
      </c>
    </row>
    <row r="185" customFormat="false" ht="15" hidden="false" customHeight="false" outlineLevel="0" collapsed="false">
      <c r="B185" s="58"/>
      <c r="D185" s="3"/>
      <c r="F185" s="3"/>
      <c r="H185" s="3"/>
      <c r="J185" s="3"/>
      <c r="K185" s="3"/>
      <c r="L185" s="3"/>
      <c r="M185" s="3"/>
      <c r="N185" s="3"/>
      <c r="O185" s="3"/>
      <c r="P185" s="3"/>
      <c r="Q185" s="3" t="s">
        <v>77</v>
      </c>
      <c r="R185" s="54" t="n">
        <v>0.6075</v>
      </c>
      <c r="S185" s="3" t="n">
        <f aca="false">IF(AND(X185&lt;1,Y185&lt;1,Z185&lt;1,AA185&lt;3),1,0)</f>
        <v>1</v>
      </c>
      <c r="T185" s="27" t="n">
        <f aca="false">R185*P186*N188*L189*J189*H189*F189*D228*B180</f>
        <v>0.00784515984058396</v>
      </c>
      <c r="V185" s="15"/>
      <c r="W185" s="3" t="n">
        <v>103</v>
      </c>
      <c r="X185" s="0" t="n">
        <v>0.32</v>
      </c>
      <c r="Y185" s="0" t="n">
        <v>0.48</v>
      </c>
      <c r="Z185" s="0" t="n">
        <v>0.59</v>
      </c>
      <c r="AA185" s="0" t="n">
        <v>2.75</v>
      </c>
      <c r="AB185" s="0" t="n">
        <v>3.3</v>
      </c>
      <c r="AC185" s="0" t="n">
        <v>12257.1411935824</v>
      </c>
      <c r="AD185" s="0" t="n">
        <v>72298.2589500467</v>
      </c>
      <c r="AE185" s="0" t="n">
        <v>64021.6790418326</v>
      </c>
      <c r="AF185" s="0" t="n">
        <v>0</v>
      </c>
      <c r="AG185" s="0" t="n">
        <v>0</v>
      </c>
      <c r="AH185" s="0" t="n">
        <v>0.6</v>
      </c>
      <c r="AI185" s="4" t="n">
        <v>0</v>
      </c>
      <c r="AJ185" s="5" t="n">
        <v>1</v>
      </c>
      <c r="AK185" s="5" t="n">
        <v>0</v>
      </c>
      <c r="AL185" s="6" t="n">
        <v>0</v>
      </c>
      <c r="AM185" s="0" t="n">
        <v>1</v>
      </c>
      <c r="AN185" s="0" t="n">
        <v>0</v>
      </c>
      <c r="AO185" s="6" t="n">
        <v>0</v>
      </c>
      <c r="AP185" s="0" t="n">
        <v>0</v>
      </c>
      <c r="AQ185" s="0" t="n">
        <v>1</v>
      </c>
      <c r="AR185" s="0" t="n">
        <v>0</v>
      </c>
      <c r="AS185" s="6" t="n">
        <v>0</v>
      </c>
    </row>
    <row r="186" customFormat="false" ht="15" hidden="false" customHeight="false" outlineLevel="0" collapsed="false">
      <c r="B186" s="58"/>
      <c r="D186" s="3"/>
      <c r="F186" s="3"/>
      <c r="H186" s="3"/>
      <c r="J186" s="3"/>
      <c r="K186" s="3"/>
      <c r="L186" s="3"/>
      <c r="M186" s="3"/>
      <c r="N186" s="3"/>
      <c r="O186" s="3" t="s">
        <v>74</v>
      </c>
      <c r="P186" s="54" t="n">
        <v>0.944</v>
      </c>
      <c r="Q186" s="3" t="s">
        <v>75</v>
      </c>
      <c r="R186" s="54" t="n">
        <v>0.3925</v>
      </c>
      <c r="S186" s="3" t="n">
        <f aca="false">IF(AND(X186&lt;1,Y186&lt;1,Z186&lt;1,AA186&lt;3),1,0)</f>
        <v>1</v>
      </c>
      <c r="T186" s="27" t="n">
        <f aca="false">R186*P186*N188*L189*J189*H189*F189*D228*B180</f>
        <v>0.00506868351840198</v>
      </c>
      <c r="V186" s="15"/>
      <c r="W186" s="3" t="n">
        <v>103</v>
      </c>
      <c r="X186" s="0" t="n">
        <v>0.32</v>
      </c>
      <c r="Y186" s="0" t="n">
        <v>0.48</v>
      </c>
      <c r="Z186" s="0" t="n">
        <v>0.59</v>
      </c>
      <c r="AA186" s="0" t="n">
        <v>2.75</v>
      </c>
      <c r="AB186" s="0" t="n">
        <v>3.3</v>
      </c>
      <c r="AC186" s="0" t="n">
        <v>12257.1411935824</v>
      </c>
      <c r="AD186" s="0" t="n">
        <v>72298.2589500467</v>
      </c>
      <c r="AE186" s="0" t="n">
        <v>64021.6790418326</v>
      </c>
      <c r="AF186" s="0" t="n">
        <v>0</v>
      </c>
      <c r="AG186" s="0" t="n">
        <v>0</v>
      </c>
      <c r="AH186" s="0" t="n">
        <v>0.6</v>
      </c>
      <c r="AI186" s="4" t="n">
        <v>0</v>
      </c>
      <c r="AJ186" s="5" t="n">
        <v>1</v>
      </c>
      <c r="AK186" s="5" t="n">
        <v>0</v>
      </c>
      <c r="AL186" s="6" t="n">
        <v>0</v>
      </c>
      <c r="AM186" s="0" t="n">
        <v>1</v>
      </c>
      <c r="AN186" s="0" t="n">
        <v>0</v>
      </c>
      <c r="AO186" s="6" t="n">
        <v>0</v>
      </c>
      <c r="AP186" s="0" t="n">
        <v>0</v>
      </c>
      <c r="AQ186" s="0" t="n">
        <v>0</v>
      </c>
      <c r="AR186" s="0" t="n">
        <v>1</v>
      </c>
      <c r="AS186" s="6" t="n">
        <v>0</v>
      </c>
    </row>
    <row r="187" customFormat="false" ht="15" hidden="false" customHeight="false" outlineLevel="0" collapsed="false">
      <c r="D187" s="3"/>
      <c r="F187" s="3"/>
      <c r="H187" s="3"/>
      <c r="J187" s="3"/>
      <c r="K187" s="3"/>
      <c r="L187" s="3"/>
      <c r="M187" s="3"/>
      <c r="N187" s="3"/>
      <c r="O187" s="3"/>
      <c r="P187" s="3"/>
      <c r="Q187" s="3" t="s">
        <v>77</v>
      </c>
      <c r="R187" s="54" t="n">
        <v>0.3925</v>
      </c>
      <c r="S187" s="3" t="n">
        <f aca="false">IF(AND(X187&lt;1,Y187&lt;1,Z187&lt;1,AA187&lt;3),1,0)</f>
        <v>1</v>
      </c>
      <c r="T187" s="27" t="n">
        <f aca="false">R187*P188*N188*L189*J189*H189*F189*D228*B180</f>
        <v>0.000300684615498423</v>
      </c>
      <c r="V187" s="15"/>
      <c r="W187" s="3" t="n">
        <v>103</v>
      </c>
      <c r="X187" s="0" t="n">
        <v>0.32</v>
      </c>
      <c r="Y187" s="0" t="n">
        <v>0.48</v>
      </c>
      <c r="Z187" s="0" t="n">
        <v>0.59</v>
      </c>
      <c r="AA187" s="0" t="n">
        <v>2.75</v>
      </c>
      <c r="AB187" s="0" t="n">
        <v>3.3</v>
      </c>
      <c r="AC187" s="0" t="n">
        <v>12257.1411935824</v>
      </c>
      <c r="AD187" s="0" t="n">
        <v>72298.2589500467</v>
      </c>
      <c r="AE187" s="0" t="n">
        <v>64021.6790418326</v>
      </c>
      <c r="AF187" s="0" t="n">
        <v>0</v>
      </c>
      <c r="AG187" s="0" t="n">
        <v>0</v>
      </c>
      <c r="AH187" s="0" t="n">
        <v>0.6</v>
      </c>
      <c r="AI187" s="4" t="n">
        <v>0</v>
      </c>
      <c r="AJ187" s="5" t="n">
        <v>1</v>
      </c>
      <c r="AK187" s="5" t="n">
        <v>0</v>
      </c>
      <c r="AL187" s="6" t="n">
        <v>0</v>
      </c>
      <c r="AM187" s="0" t="n">
        <v>0</v>
      </c>
      <c r="AN187" s="0" t="n">
        <v>1</v>
      </c>
      <c r="AO187" s="6" t="n">
        <v>0</v>
      </c>
      <c r="AP187" s="0" t="n">
        <v>0</v>
      </c>
      <c r="AQ187" s="0" t="n">
        <v>1</v>
      </c>
      <c r="AR187" s="0" t="n">
        <v>0</v>
      </c>
      <c r="AS187" s="6" t="n">
        <v>0</v>
      </c>
    </row>
    <row r="188" customFormat="false" ht="15" hidden="false" customHeight="false" outlineLevel="0" collapsed="false">
      <c r="D188" s="3"/>
      <c r="F188" s="3"/>
      <c r="H188" s="3"/>
      <c r="J188" s="3"/>
      <c r="K188" s="3"/>
      <c r="L188" s="3"/>
      <c r="M188" s="3" t="s">
        <v>77</v>
      </c>
      <c r="N188" s="54" t="n">
        <v>0.47</v>
      </c>
      <c r="O188" s="3" t="s">
        <v>78</v>
      </c>
      <c r="P188" s="54" t="n">
        <v>0.056</v>
      </c>
      <c r="Q188" s="3" t="s">
        <v>75</v>
      </c>
      <c r="R188" s="54" t="n">
        <v>0.6075</v>
      </c>
      <c r="S188" s="3" t="n">
        <f aca="false">IF(AND(X188&lt;1,Y188&lt;1,Z188&lt;1,AA188&lt;3),1,0)</f>
        <v>1</v>
      </c>
      <c r="T188" s="27" t="n">
        <f aca="false">R188*P188*N188*L189*J189*H189*F189*D228*B180</f>
        <v>0.000465390838000743</v>
      </c>
      <c r="V188" s="15"/>
      <c r="W188" s="3" t="n">
        <v>103</v>
      </c>
      <c r="X188" s="0" t="n">
        <v>0.32</v>
      </c>
      <c r="Y188" s="0" t="n">
        <v>0.48</v>
      </c>
      <c r="Z188" s="0" t="n">
        <v>0.59</v>
      </c>
      <c r="AA188" s="0" t="n">
        <v>2.75</v>
      </c>
      <c r="AB188" s="0" t="n">
        <v>3.3</v>
      </c>
      <c r="AC188" s="0" t="n">
        <v>12257.1411935824</v>
      </c>
      <c r="AD188" s="0" t="n">
        <v>72298.2589500467</v>
      </c>
      <c r="AE188" s="0" t="n">
        <v>64021.6790418326</v>
      </c>
      <c r="AF188" s="0" t="n">
        <v>0</v>
      </c>
      <c r="AG188" s="0" t="n">
        <v>0</v>
      </c>
      <c r="AH188" s="0" t="n">
        <v>0.6</v>
      </c>
      <c r="AI188" s="4" t="n">
        <v>0</v>
      </c>
      <c r="AJ188" s="5" t="n">
        <v>1</v>
      </c>
      <c r="AK188" s="5" t="n">
        <v>0</v>
      </c>
      <c r="AL188" s="6" t="n">
        <v>0</v>
      </c>
      <c r="AM188" s="0" t="n">
        <v>0</v>
      </c>
      <c r="AN188" s="0" t="n">
        <v>1</v>
      </c>
      <c r="AO188" s="6" t="n">
        <v>0</v>
      </c>
      <c r="AP188" s="0" t="n">
        <v>0</v>
      </c>
      <c r="AQ188" s="0" t="n">
        <v>0</v>
      </c>
      <c r="AR188" s="0" t="n">
        <v>1</v>
      </c>
      <c r="AS188" s="6" t="n">
        <v>0</v>
      </c>
    </row>
    <row r="189" customFormat="false" ht="15" hidden="false" customHeight="false" outlineLevel="0" collapsed="false">
      <c r="D189" s="3"/>
      <c r="E189" s="0" t="s">
        <v>80</v>
      </c>
      <c r="F189" s="54" t="n">
        <v>0.61</v>
      </c>
      <c r="G189" s="0" t="s">
        <v>81</v>
      </c>
      <c r="H189" s="54" t="n">
        <v>1</v>
      </c>
      <c r="I189" s="0" t="s">
        <v>82</v>
      </c>
      <c r="J189" s="54" t="n">
        <v>1</v>
      </c>
      <c r="K189" s="55" t="s">
        <v>83</v>
      </c>
      <c r="L189" s="54" t="n">
        <f aca="false">1-L199</f>
        <v>0.4997</v>
      </c>
      <c r="M189" s="3" t="s">
        <v>75</v>
      </c>
      <c r="N189" s="54" t="n">
        <f aca="false">1-N188-N184</f>
        <v>0.119</v>
      </c>
      <c r="O189" s="3" t="s">
        <v>30</v>
      </c>
      <c r="P189" s="54" t="n">
        <v>1</v>
      </c>
      <c r="Q189" s="3" t="s">
        <v>75</v>
      </c>
      <c r="R189" s="54" t="n">
        <v>1</v>
      </c>
      <c r="S189" s="3" t="n">
        <f aca="false">IF(AND(X189&lt;1,Y189&lt;1,Z189&lt;1,AA189&lt;3),1,0)</f>
        <v>1</v>
      </c>
      <c r="T189" s="27" t="n">
        <f aca="false">R189*P189*N189*L189*J189*H189*F189*D228*B180</f>
        <v>0.00346363901848027</v>
      </c>
      <c r="V189" s="15"/>
      <c r="W189" s="3" t="n">
        <v>103</v>
      </c>
      <c r="X189" s="0" t="n">
        <v>0.32</v>
      </c>
      <c r="Y189" s="0" t="n">
        <v>0.48</v>
      </c>
      <c r="Z189" s="0" t="n">
        <v>0.59</v>
      </c>
      <c r="AA189" s="0" t="n">
        <v>2.75</v>
      </c>
      <c r="AB189" s="0" t="n">
        <v>3.3</v>
      </c>
      <c r="AC189" s="0" t="n">
        <v>12257.1411935824</v>
      </c>
      <c r="AD189" s="0" t="n">
        <v>72298.2589500467</v>
      </c>
      <c r="AE189" s="0" t="n">
        <v>64021.6790418326</v>
      </c>
      <c r="AF189" s="0" t="n">
        <v>0</v>
      </c>
      <c r="AG189" s="0" t="n">
        <v>0</v>
      </c>
      <c r="AH189" s="0" t="n">
        <v>0.6</v>
      </c>
      <c r="AI189" s="4" t="n">
        <v>0</v>
      </c>
      <c r="AJ189" s="5" t="n">
        <v>0</v>
      </c>
      <c r="AK189" s="5" t="n">
        <v>1</v>
      </c>
      <c r="AL189" s="6" t="n">
        <v>0</v>
      </c>
      <c r="AM189" s="0" t="n">
        <v>0</v>
      </c>
      <c r="AN189" s="0" t="n">
        <v>0</v>
      </c>
      <c r="AO189" s="6" t="n">
        <v>1</v>
      </c>
      <c r="AP189" s="0" t="n">
        <v>0</v>
      </c>
      <c r="AQ189" s="0" t="n">
        <v>0</v>
      </c>
      <c r="AR189" s="0" t="n">
        <v>1</v>
      </c>
      <c r="AS189" s="6" t="n">
        <v>0</v>
      </c>
    </row>
    <row r="190" s="66" customFormat="true" ht="15" hidden="false" customHeight="false" outlineLevel="0" collapsed="false">
      <c r="A190" s="56" t="n">
        <v>-1</v>
      </c>
      <c r="B190" s="56" t="n">
        <v>-1</v>
      </c>
      <c r="C190" s="56" t="n">
        <v>-1</v>
      </c>
      <c r="D190" s="56" t="n">
        <v>-1</v>
      </c>
      <c r="E190" s="56" t="n">
        <v>-1</v>
      </c>
      <c r="F190" s="56" t="n">
        <v>-1</v>
      </c>
      <c r="G190" s="56" t="n">
        <v>-1</v>
      </c>
      <c r="H190" s="56" t="n">
        <v>-1</v>
      </c>
      <c r="I190" s="56" t="n">
        <v>-1</v>
      </c>
      <c r="J190" s="56" t="n">
        <v>-1</v>
      </c>
      <c r="K190" s="56" t="n">
        <v>-1</v>
      </c>
      <c r="L190" s="56" t="n">
        <v>-1</v>
      </c>
      <c r="M190" s="56" t="n">
        <v>-1</v>
      </c>
      <c r="N190" s="56" t="n">
        <v>-1</v>
      </c>
      <c r="O190" s="56" t="n">
        <v>-1</v>
      </c>
      <c r="P190" s="56" t="n">
        <v>-1</v>
      </c>
      <c r="Q190" s="56" t="n">
        <v>-1</v>
      </c>
      <c r="R190" s="56" t="n">
        <v>-1</v>
      </c>
      <c r="S190" s="56" t="n">
        <v>-1</v>
      </c>
      <c r="T190" s="56" t="n">
        <v>-1</v>
      </c>
      <c r="U190" s="56" t="n">
        <v>-1</v>
      </c>
      <c r="V190" s="56" t="n">
        <v>-1</v>
      </c>
      <c r="W190" s="56" t="n">
        <v>-1</v>
      </c>
      <c r="X190" s="56" t="n">
        <v>-1</v>
      </c>
      <c r="Y190" s="56" t="n">
        <v>-1</v>
      </c>
      <c r="Z190" s="56" t="n">
        <v>-1</v>
      </c>
      <c r="AA190" s="56" t="n">
        <v>-1</v>
      </c>
      <c r="AB190" s="56" t="n">
        <v>-1</v>
      </c>
      <c r="AC190" s="56" t="n">
        <v>-1</v>
      </c>
      <c r="AD190" s="56" t="n">
        <v>-1</v>
      </c>
      <c r="AE190" s="56" t="n">
        <v>-1</v>
      </c>
      <c r="AF190" s="56" t="n">
        <v>-1</v>
      </c>
      <c r="AG190" s="56" t="n">
        <v>-1</v>
      </c>
      <c r="AH190" s="56" t="n">
        <v>-1</v>
      </c>
      <c r="AI190" s="56" t="n">
        <v>-1</v>
      </c>
      <c r="AJ190" s="56" t="n">
        <v>-1</v>
      </c>
      <c r="AK190" s="56" t="n">
        <v>-1</v>
      </c>
      <c r="AL190" s="56" t="n">
        <v>-1</v>
      </c>
      <c r="AM190" s="56" t="n">
        <v>-1</v>
      </c>
      <c r="AN190" s="56" t="n">
        <v>-1</v>
      </c>
      <c r="AO190" s="56" t="n">
        <v>-1</v>
      </c>
      <c r="AP190" s="56" t="n">
        <v>-1</v>
      </c>
      <c r="AQ190" s="56" t="n">
        <v>-1</v>
      </c>
      <c r="AR190" s="56" t="n">
        <v>-1</v>
      </c>
      <c r="AS190" s="56" t="n">
        <v>-1</v>
      </c>
      <c r="AT190" s="56" t="n">
        <v>-1</v>
      </c>
      <c r="AU190" s="56" t="n">
        <v>-1</v>
      </c>
    </row>
    <row r="191" s="57" customFormat="true" ht="15" hidden="false" customHeight="false" outlineLevel="0" collapsed="false">
      <c r="D191" s="58"/>
      <c r="F191" s="58"/>
      <c r="H191" s="58"/>
      <c r="J191" s="58"/>
      <c r="K191" s="59"/>
      <c r="L191" s="58"/>
      <c r="M191" s="3"/>
      <c r="N191" s="3"/>
      <c r="O191" s="3"/>
      <c r="P191" s="3"/>
      <c r="Q191" s="3" t="s">
        <v>73</v>
      </c>
      <c r="R191" s="54" t="n">
        <v>0.9257</v>
      </c>
      <c r="S191" s="3" t="n">
        <f aca="false">IF(AND(X191&lt;1,Y191&lt;1,Z191&lt;1,AA191&lt;3),1,0)</f>
        <v>0</v>
      </c>
      <c r="T191" s="27" t="n">
        <f aca="false">R191*P192*N194*L$199*J$189*H$189*F$189*D$228*B$180</f>
        <v>0.00988490564972186</v>
      </c>
      <c r="U191" s="0"/>
      <c r="V191" s="15"/>
      <c r="W191" s="3" t="n">
        <v>103</v>
      </c>
      <c r="X191" s="0" t="n">
        <v>0.32</v>
      </c>
      <c r="Y191" s="0" t="n">
        <v>1.19</v>
      </c>
      <c r="Z191" s="0" t="n">
        <v>1.42</v>
      </c>
      <c r="AA191" s="0" t="n">
        <v>2.75</v>
      </c>
      <c r="AB191" s="0" t="n">
        <v>3.3</v>
      </c>
      <c r="AC191" s="0" t="n">
        <v>12257.1411935824</v>
      </c>
      <c r="AD191" s="0" t="n">
        <v>75945.5123413393</v>
      </c>
      <c r="AE191" s="0" t="n">
        <v>62673.0954884227</v>
      </c>
      <c r="AF191" s="0" t="n">
        <v>0</v>
      </c>
      <c r="AG191" s="0" t="n">
        <v>0</v>
      </c>
      <c r="AH191" s="0" t="n">
        <v>0.6</v>
      </c>
      <c r="AI191" s="4" t="n">
        <v>1</v>
      </c>
      <c r="AJ191" s="5" t="n">
        <v>0</v>
      </c>
      <c r="AK191" s="5" t="n">
        <v>0</v>
      </c>
      <c r="AL191" s="6" t="n">
        <v>0</v>
      </c>
      <c r="AM191" s="0" t="n">
        <v>1</v>
      </c>
      <c r="AN191" s="0" t="n">
        <v>0</v>
      </c>
      <c r="AO191" s="6" t="n">
        <v>0</v>
      </c>
      <c r="AP191" s="0" t="n">
        <v>1</v>
      </c>
      <c r="AQ191" s="0" t="n">
        <v>0</v>
      </c>
      <c r="AR191" s="0" t="n">
        <v>0</v>
      </c>
      <c r="AS191" s="6" t="n">
        <v>0</v>
      </c>
    </row>
    <row r="192" s="57" customFormat="true" ht="15" hidden="false" customHeight="false" outlineLevel="0" collapsed="false">
      <c r="D192" s="58"/>
      <c r="F192" s="58"/>
      <c r="H192" s="58"/>
      <c r="J192" s="58"/>
      <c r="K192" s="59"/>
      <c r="L192" s="58"/>
      <c r="M192" s="3"/>
      <c r="N192" s="3"/>
      <c r="O192" s="3" t="s">
        <v>74</v>
      </c>
      <c r="P192" s="54" t="n">
        <v>0.891566265</v>
      </c>
      <c r="Q192" s="3" t="s">
        <v>75</v>
      </c>
      <c r="R192" s="54" t="n">
        <v>0.0743</v>
      </c>
      <c r="S192" s="3" t="n">
        <f aca="false">IF(AND(X192&lt;1,Y192&lt;1,Z192&lt;1,AA192&lt;3),1,0)</f>
        <v>0</v>
      </c>
      <c r="T192" s="27" t="n">
        <f aca="false">R192*P192*N194*L$199*J$189*H$189*F$189*D$228*B$180</f>
        <v>0.000793397958058047</v>
      </c>
      <c r="U192" s="0"/>
      <c r="V192" s="15"/>
      <c r="W192" s="3" t="n">
        <v>103</v>
      </c>
      <c r="X192" s="0" t="n">
        <v>0.32</v>
      </c>
      <c r="Y192" s="0" t="n">
        <v>1.19</v>
      </c>
      <c r="Z192" s="0" t="n">
        <v>1.42</v>
      </c>
      <c r="AA192" s="0" t="n">
        <v>2.75</v>
      </c>
      <c r="AB192" s="0" t="n">
        <v>3.3</v>
      </c>
      <c r="AC192" s="0" t="n">
        <v>12257.1411935824</v>
      </c>
      <c r="AD192" s="0" t="n">
        <v>75945.5123413393</v>
      </c>
      <c r="AE192" s="0" t="n">
        <v>62673.0954884227</v>
      </c>
      <c r="AF192" s="0" t="n">
        <v>0</v>
      </c>
      <c r="AG192" s="0" t="n">
        <v>0</v>
      </c>
      <c r="AH192" s="0" t="n">
        <v>0.6</v>
      </c>
      <c r="AI192" s="4" t="n">
        <v>1</v>
      </c>
      <c r="AJ192" s="5" t="n">
        <v>0</v>
      </c>
      <c r="AK192" s="5" t="n">
        <v>0</v>
      </c>
      <c r="AL192" s="6" t="n">
        <v>0</v>
      </c>
      <c r="AM192" s="0" t="n">
        <v>1</v>
      </c>
      <c r="AN192" s="0" t="n">
        <v>0</v>
      </c>
      <c r="AO192" s="6" t="n">
        <v>0</v>
      </c>
      <c r="AP192" s="0" t="n">
        <v>0</v>
      </c>
      <c r="AQ192" s="0" t="n">
        <v>0</v>
      </c>
      <c r="AR192" s="0" t="n">
        <v>1</v>
      </c>
      <c r="AS192" s="6" t="n">
        <v>0</v>
      </c>
    </row>
    <row r="193" s="57" customFormat="true" ht="15" hidden="false" customHeight="false" outlineLevel="0" collapsed="false">
      <c r="D193" s="58"/>
      <c r="F193" s="58"/>
      <c r="H193" s="58"/>
      <c r="J193" s="58"/>
      <c r="K193" s="59"/>
      <c r="L193" s="58"/>
      <c r="M193" s="3"/>
      <c r="N193" s="3"/>
      <c r="O193" s="3"/>
      <c r="P193" s="3"/>
      <c r="Q193" s="3" t="s">
        <v>73</v>
      </c>
      <c r="R193" s="54" t="n">
        <v>0.9257</v>
      </c>
      <c r="S193" s="3" t="n">
        <f aca="false">IF(AND(X193&lt;1,Y193&lt;1,Z193&lt;1,AA193&lt;3),1,0)</f>
        <v>0</v>
      </c>
      <c r="T193" s="27" t="n">
        <f aca="false">R193*P194*N194*L$199*J$189*H$189*F$189*D$228*B$180</f>
        <v>0.00120221825544503</v>
      </c>
      <c r="U193" s="0"/>
      <c r="V193" s="15"/>
      <c r="W193" s="3" t="n">
        <v>103</v>
      </c>
      <c r="X193" s="0" t="n">
        <v>0.32</v>
      </c>
      <c r="Y193" s="0" t="n">
        <v>1.19</v>
      </c>
      <c r="Z193" s="0" t="n">
        <v>1.42</v>
      </c>
      <c r="AA193" s="0" t="n">
        <v>2.75</v>
      </c>
      <c r="AB193" s="0" t="n">
        <v>3.3</v>
      </c>
      <c r="AC193" s="0" t="n">
        <v>12257.1411935824</v>
      </c>
      <c r="AD193" s="0" t="n">
        <v>75945.5123413393</v>
      </c>
      <c r="AE193" s="0" t="n">
        <v>62673.0954884227</v>
      </c>
      <c r="AF193" s="0" t="n">
        <v>0</v>
      </c>
      <c r="AG193" s="0" t="n">
        <v>0</v>
      </c>
      <c r="AH193" s="0" t="n">
        <v>0.6</v>
      </c>
      <c r="AI193" s="4" t="n">
        <v>1</v>
      </c>
      <c r="AJ193" s="5" t="n">
        <v>0</v>
      </c>
      <c r="AK193" s="5" t="n">
        <v>0</v>
      </c>
      <c r="AL193" s="6" t="n">
        <v>0</v>
      </c>
      <c r="AM193" s="0" t="n">
        <v>0</v>
      </c>
      <c r="AN193" s="0" t="n">
        <v>1</v>
      </c>
      <c r="AO193" s="6" t="n">
        <v>0</v>
      </c>
      <c r="AP193" s="0" t="n">
        <v>1</v>
      </c>
      <c r="AQ193" s="0" t="n">
        <v>0</v>
      </c>
      <c r="AR193" s="0" t="n">
        <v>0</v>
      </c>
      <c r="AS193" s="6" t="n">
        <v>0</v>
      </c>
    </row>
    <row r="194" s="57" customFormat="true" ht="15" hidden="false" customHeight="false" outlineLevel="0" collapsed="false">
      <c r="D194" s="58"/>
      <c r="F194" s="58"/>
      <c r="H194" s="58"/>
      <c r="J194" s="58"/>
      <c r="K194" s="59"/>
      <c r="L194" s="58"/>
      <c r="M194" s="3" t="s">
        <v>73</v>
      </c>
      <c r="N194" s="54" t="n">
        <v>0.411</v>
      </c>
      <c r="O194" s="3" t="s">
        <v>76</v>
      </c>
      <c r="P194" s="54" t="n">
        <v>0.108433735</v>
      </c>
      <c r="Q194" s="3" t="s">
        <v>75</v>
      </c>
      <c r="R194" s="54" t="n">
        <v>0.0743</v>
      </c>
      <c r="S194" s="3" t="n">
        <f aca="false">IF(AND(X194&lt;1,Y194&lt;1,Z194&lt;1,AA194&lt;3),1,0)</f>
        <v>0</v>
      </c>
      <c r="T194" s="27" t="n">
        <f aca="false">R194*P194*N194*L$199*J$189*H$189*F$189*D$228*B$180</f>
        <v>9.64943463104309E-005</v>
      </c>
      <c r="U194" s="0"/>
      <c r="V194" s="15"/>
      <c r="W194" s="3" t="n">
        <v>103</v>
      </c>
      <c r="X194" s="0" t="n">
        <v>0.32</v>
      </c>
      <c r="Y194" s="0" t="n">
        <v>1.19</v>
      </c>
      <c r="Z194" s="0" t="n">
        <v>1.42</v>
      </c>
      <c r="AA194" s="0" t="n">
        <v>2.75</v>
      </c>
      <c r="AB194" s="0" t="n">
        <v>3.3</v>
      </c>
      <c r="AC194" s="0" t="n">
        <v>12257.1411935824</v>
      </c>
      <c r="AD194" s="0" t="n">
        <v>75945.5123413393</v>
      </c>
      <c r="AE194" s="0" t="n">
        <v>62673.0954884227</v>
      </c>
      <c r="AF194" s="0" t="n">
        <v>0</v>
      </c>
      <c r="AG194" s="0" t="n">
        <v>0</v>
      </c>
      <c r="AH194" s="0" t="n">
        <v>0.6</v>
      </c>
      <c r="AI194" s="4" t="n">
        <v>1</v>
      </c>
      <c r="AJ194" s="5" t="n">
        <v>0</v>
      </c>
      <c r="AK194" s="5" t="n">
        <v>0</v>
      </c>
      <c r="AL194" s="6" t="n">
        <v>0</v>
      </c>
      <c r="AM194" s="0" t="n">
        <v>0</v>
      </c>
      <c r="AN194" s="0" t="n">
        <v>1</v>
      </c>
      <c r="AO194" s="6" t="n">
        <v>0</v>
      </c>
      <c r="AP194" s="0" t="n">
        <v>0</v>
      </c>
      <c r="AQ194" s="0" t="n">
        <v>0</v>
      </c>
      <c r="AR194" s="0" t="n">
        <v>1</v>
      </c>
      <c r="AS194" s="6" t="n">
        <v>0</v>
      </c>
    </row>
    <row r="195" s="57" customFormat="true" ht="15" hidden="false" customHeight="false" outlineLevel="0" collapsed="false">
      <c r="D195" s="58"/>
      <c r="F195" s="58"/>
      <c r="H195" s="58"/>
      <c r="J195" s="58"/>
      <c r="K195" s="59"/>
      <c r="L195" s="58"/>
      <c r="M195" s="3"/>
      <c r="N195" s="3"/>
      <c r="O195" s="3"/>
      <c r="P195" s="3"/>
      <c r="Q195" s="3" t="s">
        <v>77</v>
      </c>
      <c r="R195" s="54" t="n">
        <v>0.6075</v>
      </c>
      <c r="S195" s="3" t="n">
        <f aca="false">IF(AND(X195&lt;1,Y195&lt;1,Z195&lt;1,AA195&lt;3),1,0)</f>
        <v>0</v>
      </c>
      <c r="T195" s="27" t="n">
        <f aca="false">R195*P196*N198*L$199*J$189*H$189*F$189*D$228*B$180</f>
        <v>0.00785457968429889</v>
      </c>
      <c r="U195" s="0"/>
      <c r="V195" s="15"/>
      <c r="W195" s="3" t="n">
        <v>103</v>
      </c>
      <c r="X195" s="0" t="n">
        <v>0.32</v>
      </c>
      <c r="Y195" s="0" t="n">
        <v>1.19</v>
      </c>
      <c r="Z195" s="0" t="n">
        <v>1.42</v>
      </c>
      <c r="AA195" s="0" t="n">
        <v>2.75</v>
      </c>
      <c r="AB195" s="0" t="n">
        <v>3.3</v>
      </c>
      <c r="AC195" s="0" t="n">
        <v>12257.1411935824</v>
      </c>
      <c r="AD195" s="0" t="n">
        <v>75945.5123413393</v>
      </c>
      <c r="AE195" s="0" t="n">
        <v>62673.0954884227</v>
      </c>
      <c r="AF195" s="0" t="n">
        <v>0</v>
      </c>
      <c r="AG195" s="0" t="n">
        <v>0</v>
      </c>
      <c r="AH195" s="0" t="n">
        <v>0.6</v>
      </c>
      <c r="AI195" s="4" t="n">
        <v>0</v>
      </c>
      <c r="AJ195" s="5" t="n">
        <v>1</v>
      </c>
      <c r="AK195" s="5" t="n">
        <v>0</v>
      </c>
      <c r="AL195" s="6" t="n">
        <v>0</v>
      </c>
      <c r="AM195" s="0" t="n">
        <v>1</v>
      </c>
      <c r="AN195" s="0" t="n">
        <v>0</v>
      </c>
      <c r="AO195" s="6" t="n">
        <v>0</v>
      </c>
      <c r="AP195" s="0" t="n">
        <v>0</v>
      </c>
      <c r="AQ195" s="0" t="n">
        <v>1</v>
      </c>
      <c r="AR195" s="0" t="n">
        <v>0</v>
      </c>
      <c r="AS195" s="6" t="n">
        <v>0</v>
      </c>
    </row>
    <row r="196" s="57" customFormat="true" ht="15" hidden="false" customHeight="false" outlineLevel="0" collapsed="false">
      <c r="D196" s="58"/>
      <c r="F196" s="58"/>
      <c r="H196" s="58"/>
      <c r="J196" s="58"/>
      <c r="K196" s="59"/>
      <c r="L196" s="58"/>
      <c r="M196" s="3"/>
      <c r="N196" s="3"/>
      <c r="O196" s="3" t="s">
        <v>74</v>
      </c>
      <c r="P196" s="54" t="n">
        <v>0.944</v>
      </c>
      <c r="Q196" s="3" t="s">
        <v>75</v>
      </c>
      <c r="R196" s="54" t="n">
        <v>0.3925</v>
      </c>
      <c r="S196" s="3" t="n">
        <f aca="false">IF(AND(X196&lt;1,Y196&lt;1,Z196&lt;1,AA196&lt;3),1,0)</f>
        <v>0</v>
      </c>
      <c r="T196" s="27" t="n">
        <f aca="false">R196*P196*N198*L$199*J$189*H$189*F$189*D$228*B$180</f>
        <v>0.00507476959026718</v>
      </c>
      <c r="U196" s="0"/>
      <c r="V196" s="15"/>
      <c r="W196" s="3" t="n">
        <v>103</v>
      </c>
      <c r="X196" s="0" t="n">
        <v>0.32</v>
      </c>
      <c r="Y196" s="0" t="n">
        <v>1.19</v>
      </c>
      <c r="Z196" s="0" t="n">
        <v>1.42</v>
      </c>
      <c r="AA196" s="0" t="n">
        <v>2.75</v>
      </c>
      <c r="AB196" s="0" t="n">
        <v>3.3</v>
      </c>
      <c r="AC196" s="0" t="n">
        <v>12257.1411935824</v>
      </c>
      <c r="AD196" s="0" t="n">
        <v>75945.5123413393</v>
      </c>
      <c r="AE196" s="0" t="n">
        <v>62673.0954884227</v>
      </c>
      <c r="AF196" s="0" t="n">
        <v>0</v>
      </c>
      <c r="AG196" s="0" t="n">
        <v>0</v>
      </c>
      <c r="AH196" s="0" t="n">
        <v>0.6</v>
      </c>
      <c r="AI196" s="4" t="n">
        <v>0</v>
      </c>
      <c r="AJ196" s="5" t="n">
        <v>1</v>
      </c>
      <c r="AK196" s="5" t="n">
        <v>0</v>
      </c>
      <c r="AL196" s="6" t="n">
        <v>0</v>
      </c>
      <c r="AM196" s="0" t="n">
        <v>1</v>
      </c>
      <c r="AN196" s="0" t="n">
        <v>0</v>
      </c>
      <c r="AO196" s="6" t="n">
        <v>0</v>
      </c>
      <c r="AP196" s="0" t="n">
        <v>0</v>
      </c>
      <c r="AQ196" s="0" t="n">
        <v>0</v>
      </c>
      <c r="AR196" s="0" t="n">
        <v>1</v>
      </c>
      <c r="AS196" s="6" t="n">
        <v>0</v>
      </c>
    </row>
    <row r="197" s="57" customFormat="true" ht="15" hidden="false" customHeight="false" outlineLevel="0" collapsed="false">
      <c r="D197" s="58"/>
      <c r="F197" s="58"/>
      <c r="H197" s="58"/>
      <c r="J197" s="58"/>
      <c r="K197" s="0"/>
      <c r="L197" s="0"/>
      <c r="M197" s="3"/>
      <c r="N197" s="3"/>
      <c r="O197" s="3"/>
      <c r="P197" s="3"/>
      <c r="Q197" s="3" t="s">
        <v>77</v>
      </c>
      <c r="R197" s="54" t="n">
        <v>0.3925</v>
      </c>
      <c r="S197" s="3" t="n">
        <f aca="false">IF(AND(X197&lt;1,Y197&lt;1,Z197&lt;1,AA197&lt;3),1,0)</f>
        <v>0</v>
      </c>
      <c r="T197" s="27" t="n">
        <f aca="false">R197*P198*N198*L$199*J$189*H$189*F$189*D$228*B$180</f>
        <v>0.000301045653659918</v>
      </c>
      <c r="U197" s="0"/>
      <c r="V197" s="15"/>
      <c r="W197" s="3" t="n">
        <v>103</v>
      </c>
      <c r="X197" s="0" t="n">
        <v>0.32</v>
      </c>
      <c r="Y197" s="0" t="n">
        <v>1.19</v>
      </c>
      <c r="Z197" s="0" t="n">
        <v>1.42</v>
      </c>
      <c r="AA197" s="0" t="n">
        <v>2.75</v>
      </c>
      <c r="AB197" s="0" t="n">
        <v>3.3</v>
      </c>
      <c r="AC197" s="0" t="n">
        <v>12257.1411935824</v>
      </c>
      <c r="AD197" s="0" t="n">
        <v>75945.5123413393</v>
      </c>
      <c r="AE197" s="0" t="n">
        <v>62673.0954884227</v>
      </c>
      <c r="AF197" s="0" t="n">
        <v>0</v>
      </c>
      <c r="AG197" s="0" t="n">
        <v>0</v>
      </c>
      <c r="AH197" s="0" t="n">
        <v>0.6</v>
      </c>
      <c r="AI197" s="4" t="n">
        <v>0</v>
      </c>
      <c r="AJ197" s="5" t="n">
        <v>1</v>
      </c>
      <c r="AK197" s="5" t="n">
        <v>0</v>
      </c>
      <c r="AL197" s="6" t="n">
        <v>0</v>
      </c>
      <c r="AM197" s="0" t="n">
        <v>0</v>
      </c>
      <c r="AN197" s="0" t="n">
        <v>1</v>
      </c>
      <c r="AO197" s="6" t="n">
        <v>0</v>
      </c>
      <c r="AP197" s="0" t="n">
        <v>0</v>
      </c>
      <c r="AQ197" s="0" t="n">
        <v>1</v>
      </c>
      <c r="AR197" s="0" t="n">
        <v>0</v>
      </c>
      <c r="AS197" s="6" t="n">
        <v>0</v>
      </c>
    </row>
    <row r="198" s="57" customFormat="true" ht="15" hidden="false" customHeight="false" outlineLevel="0" collapsed="false">
      <c r="D198" s="58"/>
      <c r="F198" s="58"/>
      <c r="H198" s="58"/>
      <c r="J198" s="58"/>
      <c r="K198" s="3"/>
      <c r="L198" s="3"/>
      <c r="M198" s="3" t="s">
        <v>77</v>
      </c>
      <c r="N198" s="54" t="n">
        <v>0.47</v>
      </c>
      <c r="O198" s="3" t="s">
        <v>78</v>
      </c>
      <c r="P198" s="54" t="n">
        <v>0.056</v>
      </c>
      <c r="Q198" s="3" t="s">
        <v>75</v>
      </c>
      <c r="R198" s="54" t="n">
        <v>0.6075</v>
      </c>
      <c r="S198" s="3" t="n">
        <f aca="false">IF(AND(X198&lt;1,Y198&lt;1,Z198&lt;1,AA198&lt;3),1,0)</f>
        <v>0</v>
      </c>
      <c r="T198" s="27" t="n">
        <f aca="false">R198*P198*N198*L$199*J$189*H$189*F$189*D$228*B$180</f>
        <v>0.000465949642288917</v>
      </c>
      <c r="U198" s="0"/>
      <c r="V198" s="15"/>
      <c r="W198" s="3" t="n">
        <v>103</v>
      </c>
      <c r="X198" s="0" t="n">
        <v>0.32</v>
      </c>
      <c r="Y198" s="0" t="n">
        <v>1.19</v>
      </c>
      <c r="Z198" s="0" t="n">
        <v>1.42</v>
      </c>
      <c r="AA198" s="0" t="n">
        <v>2.75</v>
      </c>
      <c r="AB198" s="0" t="n">
        <v>3.3</v>
      </c>
      <c r="AC198" s="0" t="n">
        <v>12257.1411935824</v>
      </c>
      <c r="AD198" s="0" t="n">
        <v>75945.5123413393</v>
      </c>
      <c r="AE198" s="0" t="n">
        <v>62673.0954884227</v>
      </c>
      <c r="AF198" s="0" t="n">
        <v>0</v>
      </c>
      <c r="AG198" s="0" t="n">
        <v>0</v>
      </c>
      <c r="AH198" s="0" t="n">
        <v>0.6</v>
      </c>
      <c r="AI198" s="4" t="n">
        <v>0</v>
      </c>
      <c r="AJ198" s="5" t="n">
        <v>1</v>
      </c>
      <c r="AK198" s="5" t="n">
        <v>0</v>
      </c>
      <c r="AL198" s="6" t="n">
        <v>0</v>
      </c>
      <c r="AM198" s="0" t="n">
        <v>0</v>
      </c>
      <c r="AN198" s="0" t="n">
        <v>1</v>
      </c>
      <c r="AO198" s="6" t="n">
        <v>0</v>
      </c>
      <c r="AP198" s="0" t="n">
        <v>0</v>
      </c>
      <c r="AQ198" s="0" t="n">
        <v>0</v>
      </c>
      <c r="AR198" s="0" t="n">
        <v>1</v>
      </c>
      <c r="AS198" s="6" t="n">
        <v>0</v>
      </c>
    </row>
    <row r="199" s="57" customFormat="true" ht="15" hidden="false" customHeight="false" outlineLevel="0" collapsed="false">
      <c r="D199" s="58"/>
      <c r="F199" s="58"/>
      <c r="H199" s="58"/>
      <c r="J199" s="58"/>
      <c r="K199" s="55" t="s">
        <v>83</v>
      </c>
      <c r="L199" s="54" t="n">
        <f aca="false">0.5003</f>
        <v>0.5003</v>
      </c>
      <c r="M199" s="3" t="s">
        <v>75</v>
      </c>
      <c r="N199" s="54" t="n">
        <f aca="false">1-N198-N194</f>
        <v>0.119</v>
      </c>
      <c r="O199" s="3" t="s">
        <v>30</v>
      </c>
      <c r="P199" s="54" t="n">
        <v>1</v>
      </c>
      <c r="Q199" s="3" t="s">
        <v>75</v>
      </c>
      <c r="R199" s="54" t="n">
        <v>1</v>
      </c>
      <c r="S199" s="3" t="n">
        <f aca="false">IF(AND(X199&lt;1,Y199&lt;1,Z199&lt;1,AA199&lt;3),1,0)</f>
        <v>0</v>
      </c>
      <c r="T199" s="27" t="n">
        <f aca="false">R199*P199*N199*L$199*J$189*H$189*F$189*D$228*B$180</f>
        <v>0.00346779788061973</v>
      </c>
      <c r="U199" s="0"/>
      <c r="V199" s="15"/>
      <c r="W199" s="3" t="n">
        <v>103</v>
      </c>
      <c r="X199" s="0" t="n">
        <v>0.32</v>
      </c>
      <c r="Y199" s="0" t="n">
        <v>1.19</v>
      </c>
      <c r="Z199" s="0" t="n">
        <v>1.42</v>
      </c>
      <c r="AA199" s="0" t="n">
        <v>2.75</v>
      </c>
      <c r="AB199" s="0" t="n">
        <v>3.3</v>
      </c>
      <c r="AC199" s="0" t="n">
        <v>12257.1411935824</v>
      </c>
      <c r="AD199" s="0" t="n">
        <v>75945.5123413393</v>
      </c>
      <c r="AE199" s="0" t="n">
        <v>62673.0954884227</v>
      </c>
      <c r="AF199" s="0" t="n">
        <v>0</v>
      </c>
      <c r="AG199" s="0" t="n">
        <v>0</v>
      </c>
      <c r="AH199" s="0" t="n">
        <v>0.6</v>
      </c>
      <c r="AI199" s="4" t="n">
        <v>0</v>
      </c>
      <c r="AJ199" s="5" t="n">
        <v>0</v>
      </c>
      <c r="AK199" s="5" t="n">
        <v>1</v>
      </c>
      <c r="AL199" s="6" t="n">
        <v>0</v>
      </c>
      <c r="AM199" s="0" t="n">
        <v>0</v>
      </c>
      <c r="AN199" s="0" t="n">
        <v>0</v>
      </c>
      <c r="AO199" s="6" t="n">
        <v>1</v>
      </c>
      <c r="AP199" s="0" t="n">
        <v>0</v>
      </c>
      <c r="AQ199" s="0" t="n">
        <v>0</v>
      </c>
      <c r="AR199" s="0" t="n">
        <v>1</v>
      </c>
      <c r="AS199" s="6" t="n">
        <v>0</v>
      </c>
    </row>
    <row r="200" s="66" customFormat="true" ht="15" hidden="false" customHeight="false" outlineLevel="0" collapsed="false">
      <c r="A200" s="56" t="n">
        <v>-1</v>
      </c>
      <c r="B200" s="56" t="n">
        <v>-1</v>
      </c>
      <c r="C200" s="56" t="n">
        <v>-1</v>
      </c>
      <c r="D200" s="56" t="n">
        <v>-1</v>
      </c>
      <c r="E200" s="56" t="n">
        <v>-1</v>
      </c>
      <c r="F200" s="56" t="n">
        <v>-1</v>
      </c>
      <c r="G200" s="56" t="n">
        <v>-1</v>
      </c>
      <c r="H200" s="56" t="n">
        <v>-1</v>
      </c>
      <c r="I200" s="56" t="n">
        <v>-1</v>
      </c>
      <c r="J200" s="56" t="n">
        <v>-1</v>
      </c>
      <c r="K200" s="56" t="n">
        <v>-1</v>
      </c>
      <c r="L200" s="56" t="n">
        <v>-1</v>
      </c>
      <c r="M200" s="56" t="n">
        <v>-1</v>
      </c>
      <c r="N200" s="56" t="n">
        <v>-1</v>
      </c>
      <c r="O200" s="56" t="n">
        <v>-1</v>
      </c>
      <c r="P200" s="56" t="n">
        <v>-1</v>
      </c>
      <c r="Q200" s="56" t="n">
        <v>-1</v>
      </c>
      <c r="R200" s="56" t="n">
        <v>-1</v>
      </c>
      <c r="S200" s="56" t="n">
        <v>-1</v>
      </c>
      <c r="T200" s="56" t="n">
        <v>-1</v>
      </c>
      <c r="U200" s="56" t="n">
        <v>-1</v>
      </c>
      <c r="V200" s="56" t="n">
        <v>-1</v>
      </c>
      <c r="W200" s="56" t="n">
        <v>-1</v>
      </c>
      <c r="X200" s="56" t="n">
        <v>-1</v>
      </c>
      <c r="Y200" s="56" t="n">
        <v>-1</v>
      </c>
      <c r="Z200" s="56" t="n">
        <v>-1</v>
      </c>
      <c r="AA200" s="56" t="n">
        <v>-1</v>
      </c>
      <c r="AB200" s="56" t="n">
        <v>-1</v>
      </c>
      <c r="AC200" s="56" t="n">
        <v>-1</v>
      </c>
      <c r="AD200" s="56" t="n">
        <v>-1</v>
      </c>
      <c r="AE200" s="56" t="n">
        <v>-1</v>
      </c>
      <c r="AF200" s="56" t="n">
        <v>-1</v>
      </c>
      <c r="AG200" s="56" t="n">
        <v>-1</v>
      </c>
      <c r="AH200" s="56" t="n">
        <v>-1</v>
      </c>
      <c r="AI200" s="56" t="n">
        <v>-1</v>
      </c>
      <c r="AJ200" s="56" t="n">
        <v>-1</v>
      </c>
      <c r="AK200" s="56" t="n">
        <v>-1</v>
      </c>
      <c r="AL200" s="56" t="n">
        <v>-1</v>
      </c>
      <c r="AM200" s="56" t="n">
        <v>-1</v>
      </c>
      <c r="AN200" s="56" t="n">
        <v>-1</v>
      </c>
      <c r="AO200" s="56" t="n">
        <v>-1</v>
      </c>
      <c r="AP200" s="56" t="n">
        <v>-1</v>
      </c>
      <c r="AQ200" s="56" t="n">
        <v>-1</v>
      </c>
      <c r="AR200" s="56" t="n">
        <v>-1</v>
      </c>
      <c r="AS200" s="56" t="n">
        <v>-1</v>
      </c>
      <c r="AT200" s="56" t="n">
        <v>-1</v>
      </c>
      <c r="AU200" s="56" t="n">
        <v>-1</v>
      </c>
    </row>
    <row r="201" customFormat="false" ht="15" hidden="false" customHeight="false" outlineLevel="0" collapsed="false">
      <c r="D201" s="3"/>
      <c r="E201" s="57"/>
      <c r="F201" s="58"/>
      <c r="G201" s="57"/>
      <c r="H201" s="58"/>
      <c r="I201" s="57"/>
      <c r="J201" s="58"/>
      <c r="K201" s="59"/>
      <c r="L201" s="58"/>
      <c r="M201" s="3"/>
      <c r="N201" s="3"/>
      <c r="O201" s="3"/>
      <c r="P201" s="3"/>
      <c r="Q201" s="3" t="s">
        <v>73</v>
      </c>
      <c r="R201" s="54" t="n">
        <v>0.9257</v>
      </c>
      <c r="S201" s="3" t="n">
        <f aca="false">IF(AND(X201&lt;1,Y201&lt;1,Z201&lt;1,AA201&lt;3),1,0)</f>
        <v>0</v>
      </c>
      <c r="T201" s="27" t="n">
        <f aca="false">R201*P202*N204*L209*J211*H229*F237*D228*B180</f>
        <v>0</v>
      </c>
      <c r="V201" s="15"/>
      <c r="W201" s="3" t="n">
        <v>103</v>
      </c>
      <c r="X201" s="0" t="n">
        <v>0.32</v>
      </c>
      <c r="Y201" s="0" t="n">
        <v>1.19</v>
      </c>
      <c r="Z201" s="0" t="n">
        <v>0.59</v>
      </c>
      <c r="AA201" s="0" t="n">
        <v>2.75</v>
      </c>
      <c r="AB201" s="0" t="n">
        <v>3.3</v>
      </c>
      <c r="AC201" s="0" t="n">
        <v>12257.1411935824</v>
      </c>
      <c r="AD201" s="0" t="n">
        <v>75945.5123413393</v>
      </c>
      <c r="AE201" s="0" t="n">
        <v>64021.6790418326</v>
      </c>
      <c r="AF201" s="0" t="n">
        <v>0</v>
      </c>
      <c r="AG201" s="0" t="n">
        <v>0</v>
      </c>
      <c r="AH201" s="0" t="n">
        <v>0.6</v>
      </c>
      <c r="AI201" s="4" t="n">
        <v>1</v>
      </c>
      <c r="AJ201" s="5" t="n">
        <v>0</v>
      </c>
      <c r="AK201" s="5" t="n">
        <v>0</v>
      </c>
      <c r="AL201" s="6" t="n">
        <v>0</v>
      </c>
      <c r="AM201" s="0" t="n">
        <v>1</v>
      </c>
      <c r="AN201" s="0" t="n">
        <v>0</v>
      </c>
      <c r="AO201" s="6" t="n">
        <v>0</v>
      </c>
      <c r="AP201" s="0" t="n">
        <v>1</v>
      </c>
      <c r="AQ201" s="0" t="n">
        <v>0</v>
      </c>
      <c r="AR201" s="0" t="n">
        <v>0</v>
      </c>
      <c r="AS201" s="6" t="n">
        <v>0</v>
      </c>
    </row>
    <row r="202" customFormat="false" ht="15" hidden="false" customHeight="false" outlineLevel="0" collapsed="false">
      <c r="D202" s="3"/>
      <c r="E202" s="57"/>
      <c r="F202" s="58"/>
      <c r="G202" s="57"/>
      <c r="H202" s="58"/>
      <c r="I202" s="57"/>
      <c r="J202" s="58"/>
      <c r="K202" s="59"/>
      <c r="L202" s="58"/>
      <c r="M202" s="3"/>
      <c r="N202" s="3"/>
      <c r="O202" s="3" t="s">
        <v>74</v>
      </c>
      <c r="P202" s="54" t="n">
        <v>0.891566265</v>
      </c>
      <c r="Q202" s="3" t="s">
        <v>75</v>
      </c>
      <c r="R202" s="54" t="n">
        <v>0.0743</v>
      </c>
      <c r="S202" s="3" t="n">
        <f aca="false">IF(AND(X202&lt;1,Y202&lt;1,Z202&lt;1,AA202&lt;3),1,0)</f>
        <v>0</v>
      </c>
      <c r="T202" s="27" t="n">
        <f aca="false">R202*P202*N204*L209*J211*H229*F237*D228*B180</f>
        <v>0</v>
      </c>
      <c r="V202" s="15"/>
      <c r="W202" s="3" t="n">
        <v>103</v>
      </c>
      <c r="X202" s="0" t="n">
        <v>0.32</v>
      </c>
      <c r="Y202" s="0" t="n">
        <v>1.19</v>
      </c>
      <c r="Z202" s="0" t="n">
        <v>0.59</v>
      </c>
      <c r="AA202" s="0" t="n">
        <v>2.75</v>
      </c>
      <c r="AB202" s="0" t="n">
        <v>3.3</v>
      </c>
      <c r="AC202" s="0" t="n">
        <v>12257.1411935824</v>
      </c>
      <c r="AD202" s="0" t="n">
        <v>75945.5123413393</v>
      </c>
      <c r="AE202" s="0" t="n">
        <v>64021.6790418326</v>
      </c>
      <c r="AF202" s="0" t="n">
        <v>0</v>
      </c>
      <c r="AG202" s="0" t="n">
        <v>0</v>
      </c>
      <c r="AH202" s="0" t="n">
        <v>0.6</v>
      </c>
      <c r="AI202" s="4" t="n">
        <v>1</v>
      </c>
      <c r="AJ202" s="5" t="n">
        <v>0</v>
      </c>
      <c r="AK202" s="5" t="n">
        <v>0</v>
      </c>
      <c r="AL202" s="6" t="n">
        <v>0</v>
      </c>
      <c r="AM202" s="0" t="n">
        <v>1</v>
      </c>
      <c r="AN202" s="0" t="n">
        <v>0</v>
      </c>
      <c r="AO202" s="6" t="n">
        <v>0</v>
      </c>
      <c r="AP202" s="0" t="n">
        <v>0</v>
      </c>
      <c r="AQ202" s="0" t="n">
        <v>0</v>
      </c>
      <c r="AR202" s="0" t="n">
        <v>1</v>
      </c>
      <c r="AS202" s="6" t="n">
        <v>0</v>
      </c>
    </row>
    <row r="203" customFormat="false" ht="15" hidden="false" customHeight="false" outlineLevel="0" collapsed="false">
      <c r="D203" s="3"/>
      <c r="E203" s="57"/>
      <c r="F203" s="58"/>
      <c r="G203" s="57"/>
      <c r="H203" s="58"/>
      <c r="I203" s="57"/>
      <c r="J203" s="58"/>
      <c r="K203" s="59"/>
      <c r="L203" s="58"/>
      <c r="M203" s="3"/>
      <c r="N203" s="3"/>
      <c r="O203" s="3"/>
      <c r="P203" s="3"/>
      <c r="Q203" s="3" t="s">
        <v>73</v>
      </c>
      <c r="R203" s="54" t="n">
        <v>0.9257</v>
      </c>
      <c r="S203" s="3" t="n">
        <f aca="false">IF(AND(X203&lt;1,Y203&lt;1,Z203&lt;1,AA203&lt;3),1,0)</f>
        <v>0</v>
      </c>
      <c r="T203" s="27" t="n">
        <f aca="false">R203*P204*N204*L209*J211*H229*F237*D228*B180</f>
        <v>0</v>
      </c>
      <c r="V203" s="15"/>
      <c r="W203" s="3" t="n">
        <v>103</v>
      </c>
      <c r="X203" s="0" t="n">
        <v>0.32</v>
      </c>
      <c r="Y203" s="0" t="n">
        <v>1.19</v>
      </c>
      <c r="Z203" s="0" t="n">
        <v>0.59</v>
      </c>
      <c r="AA203" s="0" t="n">
        <v>2.75</v>
      </c>
      <c r="AB203" s="0" t="n">
        <v>3.3</v>
      </c>
      <c r="AC203" s="0" t="n">
        <v>12257.1411935824</v>
      </c>
      <c r="AD203" s="0" t="n">
        <v>75945.5123413393</v>
      </c>
      <c r="AE203" s="0" t="n">
        <v>64021.6790418326</v>
      </c>
      <c r="AF203" s="0" t="n">
        <v>0</v>
      </c>
      <c r="AG203" s="0" t="n">
        <v>0</v>
      </c>
      <c r="AH203" s="0" t="n">
        <v>0.6</v>
      </c>
      <c r="AI203" s="4" t="n">
        <v>1</v>
      </c>
      <c r="AJ203" s="5" t="n">
        <v>0</v>
      </c>
      <c r="AK203" s="5" t="n">
        <v>0</v>
      </c>
      <c r="AL203" s="6" t="n">
        <v>0</v>
      </c>
      <c r="AM203" s="0" t="n">
        <v>0</v>
      </c>
      <c r="AN203" s="0" t="n">
        <v>1</v>
      </c>
      <c r="AO203" s="6" t="n">
        <v>0</v>
      </c>
      <c r="AP203" s="0" t="n">
        <v>1</v>
      </c>
      <c r="AQ203" s="0" t="n">
        <v>0</v>
      </c>
      <c r="AR203" s="0" t="n">
        <v>0</v>
      </c>
      <c r="AS203" s="6" t="n">
        <v>0</v>
      </c>
    </row>
    <row r="204" customFormat="false" ht="15" hidden="false" customHeight="false" outlineLevel="0" collapsed="false">
      <c r="D204" s="3"/>
      <c r="E204" s="57"/>
      <c r="F204" s="58"/>
      <c r="G204" s="57"/>
      <c r="H204" s="58"/>
      <c r="I204" s="57"/>
      <c r="J204" s="58"/>
      <c r="K204" s="59"/>
      <c r="L204" s="58"/>
      <c r="M204" s="3" t="s">
        <v>73</v>
      </c>
      <c r="N204" s="54" t="n">
        <v>0.411</v>
      </c>
      <c r="O204" s="3" t="s">
        <v>76</v>
      </c>
      <c r="P204" s="54" t="n">
        <v>0.108433735</v>
      </c>
      <c r="Q204" s="3" t="s">
        <v>75</v>
      </c>
      <c r="R204" s="54" t="n">
        <v>0.0743</v>
      </c>
      <c r="S204" s="3" t="n">
        <f aca="false">IF(AND(X204&lt;1,Y204&lt;1,Z204&lt;1,AA204&lt;3),1,0)</f>
        <v>0</v>
      </c>
      <c r="T204" s="27" t="n">
        <f aca="false">R204*P204*N204*L209*J211*H229*F237*D228*B180</f>
        <v>0</v>
      </c>
      <c r="V204" s="15"/>
      <c r="W204" s="3" t="n">
        <v>103</v>
      </c>
      <c r="X204" s="0" t="n">
        <v>0.32</v>
      </c>
      <c r="Y204" s="0" t="n">
        <v>1.19</v>
      </c>
      <c r="Z204" s="0" t="n">
        <v>0.59</v>
      </c>
      <c r="AA204" s="0" t="n">
        <v>2.75</v>
      </c>
      <c r="AB204" s="0" t="n">
        <v>3.3</v>
      </c>
      <c r="AC204" s="0" t="n">
        <v>12257.1411935824</v>
      </c>
      <c r="AD204" s="0" t="n">
        <v>75945.5123413393</v>
      </c>
      <c r="AE204" s="0" t="n">
        <v>64021.6790418326</v>
      </c>
      <c r="AF204" s="0" t="n">
        <v>0</v>
      </c>
      <c r="AG204" s="0" t="n">
        <v>0</v>
      </c>
      <c r="AH204" s="0" t="n">
        <v>0.6</v>
      </c>
      <c r="AI204" s="4" t="n">
        <v>1</v>
      </c>
      <c r="AJ204" s="5" t="n">
        <v>0</v>
      </c>
      <c r="AK204" s="5" t="n">
        <v>0</v>
      </c>
      <c r="AL204" s="6" t="n">
        <v>0</v>
      </c>
      <c r="AM204" s="0" t="n">
        <v>0</v>
      </c>
      <c r="AN204" s="0" t="n">
        <v>1</v>
      </c>
      <c r="AO204" s="6" t="n">
        <v>0</v>
      </c>
      <c r="AP204" s="0" t="n">
        <v>0</v>
      </c>
      <c r="AQ204" s="0" t="n">
        <v>0</v>
      </c>
      <c r="AR204" s="0" t="n">
        <v>1</v>
      </c>
      <c r="AS204" s="6" t="n">
        <v>0</v>
      </c>
    </row>
    <row r="205" customFormat="false" ht="15" hidden="false" customHeight="false" outlineLevel="0" collapsed="false">
      <c r="D205" s="3"/>
      <c r="E205" s="57"/>
      <c r="F205" s="58"/>
      <c r="G205" s="57"/>
      <c r="H205" s="58"/>
      <c r="I205" s="57"/>
      <c r="J205" s="58"/>
      <c r="K205" s="59"/>
      <c r="L205" s="58"/>
      <c r="M205" s="3"/>
      <c r="N205" s="3"/>
      <c r="O205" s="3"/>
      <c r="P205" s="3"/>
      <c r="Q205" s="3" t="s">
        <v>77</v>
      </c>
      <c r="R205" s="54" t="n">
        <v>0.6075</v>
      </c>
      <c r="S205" s="3" t="n">
        <f aca="false">IF(AND(X205&lt;1,Y205&lt;1,Z205&lt;1,AA205&lt;3),1,0)</f>
        <v>0</v>
      </c>
      <c r="T205" s="27" t="n">
        <f aca="false">R205*P206*N208*L209*J211*H229*F237*D228*B180</f>
        <v>0</v>
      </c>
      <c r="V205" s="15"/>
      <c r="W205" s="3" t="n">
        <v>103</v>
      </c>
      <c r="X205" s="0" t="n">
        <v>0.32</v>
      </c>
      <c r="Y205" s="0" t="n">
        <v>1.19</v>
      </c>
      <c r="Z205" s="0" t="n">
        <v>0.59</v>
      </c>
      <c r="AA205" s="0" t="n">
        <v>2.75</v>
      </c>
      <c r="AB205" s="0" t="n">
        <v>3.3</v>
      </c>
      <c r="AC205" s="0" t="n">
        <v>12257.1411935824</v>
      </c>
      <c r="AD205" s="0" t="n">
        <v>75945.5123413393</v>
      </c>
      <c r="AE205" s="0" t="n">
        <v>64021.6790418326</v>
      </c>
      <c r="AF205" s="0" t="n">
        <v>0</v>
      </c>
      <c r="AG205" s="0" t="n">
        <v>0</v>
      </c>
      <c r="AH205" s="0" t="n">
        <v>0.6</v>
      </c>
      <c r="AI205" s="4" t="n">
        <v>0</v>
      </c>
      <c r="AJ205" s="5" t="n">
        <v>1</v>
      </c>
      <c r="AK205" s="5" t="n">
        <v>0</v>
      </c>
      <c r="AL205" s="6" t="n">
        <v>0</v>
      </c>
      <c r="AM205" s="0" t="n">
        <v>1</v>
      </c>
      <c r="AN205" s="0" t="n">
        <v>0</v>
      </c>
      <c r="AO205" s="6" t="n">
        <v>0</v>
      </c>
      <c r="AP205" s="0" t="n">
        <v>0</v>
      </c>
      <c r="AQ205" s="0" t="n">
        <v>1</v>
      </c>
      <c r="AR205" s="0" t="n">
        <v>0</v>
      </c>
      <c r="AS205" s="6" t="n">
        <v>0</v>
      </c>
    </row>
    <row r="206" customFormat="false" ht="15" hidden="false" customHeight="false" outlineLevel="0" collapsed="false">
      <c r="D206" s="3"/>
      <c r="E206" s="57"/>
      <c r="F206" s="58"/>
      <c r="G206" s="57"/>
      <c r="H206" s="58"/>
      <c r="I206" s="57"/>
      <c r="J206" s="58"/>
      <c r="K206" s="59"/>
      <c r="L206" s="58"/>
      <c r="M206" s="3"/>
      <c r="N206" s="3"/>
      <c r="O206" s="3" t="s">
        <v>74</v>
      </c>
      <c r="P206" s="54" t="n">
        <v>0.944</v>
      </c>
      <c r="Q206" s="3" t="s">
        <v>75</v>
      </c>
      <c r="R206" s="54" t="n">
        <v>0.3925</v>
      </c>
      <c r="S206" s="3" t="n">
        <f aca="false">IF(AND(X206&lt;1,Y206&lt;1,Z206&lt;1,AA206&lt;3),1,0)</f>
        <v>0</v>
      </c>
      <c r="T206" s="27" t="n">
        <f aca="false">R206*P206*N208*L209*J211*H229*F237*D228*B180</f>
        <v>0</v>
      </c>
      <c r="V206" s="15"/>
      <c r="W206" s="3" t="n">
        <v>103</v>
      </c>
      <c r="X206" s="0" t="n">
        <v>0.32</v>
      </c>
      <c r="Y206" s="0" t="n">
        <v>1.19</v>
      </c>
      <c r="Z206" s="0" t="n">
        <v>0.59</v>
      </c>
      <c r="AA206" s="0" t="n">
        <v>2.75</v>
      </c>
      <c r="AB206" s="0" t="n">
        <v>3.3</v>
      </c>
      <c r="AC206" s="0" t="n">
        <v>12257.1411935824</v>
      </c>
      <c r="AD206" s="0" t="n">
        <v>75945.5123413393</v>
      </c>
      <c r="AE206" s="0" t="n">
        <v>64021.6790418326</v>
      </c>
      <c r="AF206" s="0" t="n">
        <v>0</v>
      </c>
      <c r="AG206" s="0" t="n">
        <v>0</v>
      </c>
      <c r="AH206" s="0" t="n">
        <v>0.6</v>
      </c>
      <c r="AI206" s="4" t="n">
        <v>0</v>
      </c>
      <c r="AJ206" s="5" t="n">
        <v>1</v>
      </c>
      <c r="AK206" s="5" t="n">
        <v>0</v>
      </c>
      <c r="AL206" s="6" t="n">
        <v>0</v>
      </c>
      <c r="AM206" s="0" t="n">
        <v>1</v>
      </c>
      <c r="AN206" s="0" t="n">
        <v>0</v>
      </c>
      <c r="AO206" s="6" t="n">
        <v>0</v>
      </c>
      <c r="AP206" s="0" t="n">
        <v>0</v>
      </c>
      <c r="AQ206" s="0" t="n">
        <v>0</v>
      </c>
      <c r="AR206" s="0" t="n">
        <v>1</v>
      </c>
      <c r="AS206" s="6" t="n">
        <v>0</v>
      </c>
    </row>
    <row r="207" customFormat="false" ht="15" hidden="false" customHeight="false" outlineLevel="0" collapsed="false">
      <c r="D207" s="3"/>
      <c r="F207" s="3"/>
      <c r="H207" s="3"/>
      <c r="J207" s="3"/>
      <c r="M207" s="3"/>
      <c r="N207" s="3"/>
      <c r="O207" s="3"/>
      <c r="P207" s="3"/>
      <c r="Q207" s="3" t="s">
        <v>77</v>
      </c>
      <c r="R207" s="54" t="n">
        <v>0.3925</v>
      </c>
      <c r="S207" s="3" t="n">
        <f aca="false">IF(AND(X207&lt;1,Y207&lt;1,Z207&lt;1,AA207&lt;3),1,0)</f>
        <v>0</v>
      </c>
      <c r="T207" s="27" t="n">
        <f aca="false">R207*P208*N208*L209*J211*H229*F237*D228*B180</f>
        <v>0</v>
      </c>
      <c r="V207" s="15"/>
      <c r="W207" s="3" t="n">
        <v>103</v>
      </c>
      <c r="X207" s="0" t="n">
        <v>0.32</v>
      </c>
      <c r="Y207" s="0" t="n">
        <v>1.19</v>
      </c>
      <c r="Z207" s="0" t="n">
        <v>0.59</v>
      </c>
      <c r="AA207" s="0" t="n">
        <v>2.75</v>
      </c>
      <c r="AB207" s="0" t="n">
        <v>3.3</v>
      </c>
      <c r="AC207" s="0" t="n">
        <v>12257.1411935824</v>
      </c>
      <c r="AD207" s="0" t="n">
        <v>75945.5123413393</v>
      </c>
      <c r="AE207" s="0" t="n">
        <v>64021.6790418326</v>
      </c>
      <c r="AF207" s="0" t="n">
        <v>0</v>
      </c>
      <c r="AG207" s="0" t="n">
        <v>0</v>
      </c>
      <c r="AH207" s="0" t="n">
        <v>0.6</v>
      </c>
      <c r="AI207" s="4" t="n">
        <v>0</v>
      </c>
      <c r="AJ207" s="5" t="n">
        <v>1</v>
      </c>
      <c r="AK207" s="5" t="n">
        <v>0</v>
      </c>
      <c r="AL207" s="6" t="n">
        <v>0</v>
      </c>
      <c r="AM207" s="0" t="n">
        <v>0</v>
      </c>
      <c r="AN207" s="0" t="n">
        <v>1</v>
      </c>
      <c r="AO207" s="6" t="n">
        <v>0</v>
      </c>
      <c r="AP207" s="0" t="n">
        <v>0</v>
      </c>
      <c r="AQ207" s="0" t="n">
        <v>1</v>
      </c>
      <c r="AR207" s="0" t="n">
        <v>0</v>
      </c>
      <c r="AS207" s="6" t="n">
        <v>0</v>
      </c>
    </row>
    <row r="208" customFormat="false" ht="15" hidden="false" customHeight="false" outlineLevel="0" collapsed="false">
      <c r="D208" s="3"/>
      <c r="F208" s="3"/>
      <c r="H208" s="3"/>
      <c r="J208" s="3"/>
      <c r="K208" s="3"/>
      <c r="L208" s="3"/>
      <c r="M208" s="3" t="s">
        <v>77</v>
      </c>
      <c r="N208" s="54" t="n">
        <v>0.47</v>
      </c>
      <c r="O208" s="3" t="s">
        <v>78</v>
      </c>
      <c r="P208" s="54" t="n">
        <v>0.056</v>
      </c>
      <c r="Q208" s="3" t="s">
        <v>75</v>
      </c>
      <c r="R208" s="54" t="n">
        <v>0.6075</v>
      </c>
      <c r="S208" s="3" t="n">
        <f aca="false">IF(AND(X208&lt;1,Y208&lt;1,Z208&lt;1,AA208&lt;3),1,0)</f>
        <v>0</v>
      </c>
      <c r="T208" s="27" t="n">
        <f aca="false">R208*P208*N208*L209*J211*H229*F237*D228*B180</f>
        <v>0</v>
      </c>
      <c r="V208" s="15"/>
      <c r="W208" s="3" t="n">
        <v>103</v>
      </c>
      <c r="X208" s="0" t="n">
        <v>0.32</v>
      </c>
      <c r="Y208" s="0" t="n">
        <v>1.19</v>
      </c>
      <c r="Z208" s="0" t="n">
        <v>0.59</v>
      </c>
      <c r="AA208" s="0" t="n">
        <v>2.75</v>
      </c>
      <c r="AB208" s="0" t="n">
        <v>3.3</v>
      </c>
      <c r="AC208" s="0" t="n">
        <v>12257.1411935824</v>
      </c>
      <c r="AD208" s="0" t="n">
        <v>75945.5123413393</v>
      </c>
      <c r="AE208" s="0" t="n">
        <v>64021.6790418326</v>
      </c>
      <c r="AF208" s="0" t="n">
        <v>0</v>
      </c>
      <c r="AG208" s="0" t="n">
        <v>0</v>
      </c>
      <c r="AH208" s="0" t="n">
        <v>0.6</v>
      </c>
      <c r="AI208" s="4" t="n">
        <v>0</v>
      </c>
      <c r="AJ208" s="5" t="n">
        <v>1</v>
      </c>
      <c r="AK208" s="5" t="n">
        <v>0</v>
      </c>
      <c r="AL208" s="6" t="n">
        <v>0</v>
      </c>
      <c r="AM208" s="0" t="n">
        <v>0</v>
      </c>
      <c r="AN208" s="0" t="n">
        <v>1</v>
      </c>
      <c r="AO208" s="6" t="n">
        <v>0</v>
      </c>
      <c r="AP208" s="0" t="n">
        <v>0</v>
      </c>
      <c r="AQ208" s="0" t="n">
        <v>0</v>
      </c>
      <c r="AR208" s="0" t="n">
        <v>1</v>
      </c>
      <c r="AS208" s="6" t="n">
        <v>0</v>
      </c>
    </row>
    <row r="209" customFormat="false" ht="15" hidden="false" customHeight="false" outlineLevel="0" collapsed="false">
      <c r="D209" s="3"/>
      <c r="F209" s="3"/>
      <c r="H209" s="3"/>
      <c r="J209" s="3"/>
      <c r="K209" s="55" t="s">
        <v>83</v>
      </c>
      <c r="L209" s="54" t="n">
        <f aca="false">1-L219</f>
        <v>0</v>
      </c>
      <c r="M209" s="3" t="s">
        <v>75</v>
      </c>
      <c r="N209" s="54" t="n">
        <f aca="false">1-N208-N204</f>
        <v>0.119</v>
      </c>
      <c r="O209" s="3" t="s">
        <v>30</v>
      </c>
      <c r="P209" s="54" t="n">
        <v>1</v>
      </c>
      <c r="Q209" s="3" t="s">
        <v>75</v>
      </c>
      <c r="R209" s="54" t="n">
        <v>1</v>
      </c>
      <c r="S209" s="3" t="n">
        <f aca="false">IF(AND(X209&lt;1,Y209&lt;1,Z209&lt;1,AA209&lt;3),1,0)</f>
        <v>0</v>
      </c>
      <c r="T209" s="27" t="n">
        <f aca="false">R209*P209*N209*L209*J211*H229*F237*D228*B180</f>
        <v>0</v>
      </c>
      <c r="V209" s="15"/>
      <c r="W209" s="3" t="n">
        <v>103</v>
      </c>
      <c r="X209" s="0" t="n">
        <v>0.32</v>
      </c>
      <c r="Y209" s="0" t="n">
        <v>1.19</v>
      </c>
      <c r="Z209" s="0" t="n">
        <v>0.59</v>
      </c>
      <c r="AA209" s="0" t="n">
        <v>2.75</v>
      </c>
      <c r="AB209" s="0" t="n">
        <v>3.3</v>
      </c>
      <c r="AC209" s="0" t="n">
        <v>12257.1411935824</v>
      </c>
      <c r="AD209" s="0" t="n">
        <v>75945.5123413393</v>
      </c>
      <c r="AE209" s="0" t="n">
        <v>64021.6790418326</v>
      </c>
      <c r="AF209" s="0" t="n">
        <v>0</v>
      </c>
      <c r="AG209" s="0" t="n">
        <v>0</v>
      </c>
      <c r="AH209" s="0" t="n">
        <v>0.6</v>
      </c>
      <c r="AI209" s="4" t="n">
        <v>0</v>
      </c>
      <c r="AJ209" s="5" t="n">
        <v>0</v>
      </c>
      <c r="AK209" s="5" t="n">
        <v>1</v>
      </c>
      <c r="AL209" s="6" t="n">
        <v>0</v>
      </c>
      <c r="AM209" s="0" t="n">
        <v>0</v>
      </c>
      <c r="AN209" s="0" t="n">
        <v>0</v>
      </c>
      <c r="AO209" s="6" t="n">
        <v>1</v>
      </c>
      <c r="AP209" s="0" t="n">
        <v>0</v>
      </c>
      <c r="AQ209" s="0" t="n">
        <v>0</v>
      </c>
      <c r="AR209" s="0" t="n">
        <v>1</v>
      </c>
      <c r="AS209" s="6" t="n">
        <v>0</v>
      </c>
    </row>
    <row r="210" s="66" customFormat="true" ht="15" hidden="false" customHeight="false" outlineLevel="0" collapsed="false">
      <c r="A210" s="56" t="n">
        <v>-1</v>
      </c>
      <c r="B210" s="56" t="n">
        <v>-1</v>
      </c>
      <c r="C210" s="56" t="n">
        <v>-1</v>
      </c>
      <c r="D210" s="56" t="n">
        <v>-1</v>
      </c>
      <c r="E210" s="56" t="n">
        <v>-1</v>
      </c>
      <c r="F210" s="56" t="n">
        <v>-1</v>
      </c>
      <c r="G210" s="56" t="n">
        <v>-1</v>
      </c>
      <c r="H210" s="56" t="n">
        <v>-1</v>
      </c>
      <c r="I210" s="56" t="n">
        <v>-1</v>
      </c>
      <c r="J210" s="56" t="n">
        <v>-1</v>
      </c>
      <c r="K210" s="56" t="n">
        <v>-1</v>
      </c>
      <c r="L210" s="56" t="n">
        <v>-1</v>
      </c>
      <c r="M210" s="56" t="n">
        <v>-1</v>
      </c>
      <c r="N210" s="56" t="n">
        <v>-1</v>
      </c>
      <c r="O210" s="56" t="n">
        <v>-1</v>
      </c>
      <c r="P210" s="56" t="n">
        <v>-1</v>
      </c>
      <c r="Q210" s="56" t="n">
        <v>-1</v>
      </c>
      <c r="R210" s="56" t="n">
        <v>-1</v>
      </c>
      <c r="S210" s="56" t="n">
        <v>-1</v>
      </c>
      <c r="T210" s="56" t="n">
        <v>-1</v>
      </c>
      <c r="U210" s="56" t="n">
        <v>-1</v>
      </c>
      <c r="V210" s="56" t="n">
        <v>-1</v>
      </c>
      <c r="W210" s="56" t="n">
        <v>-1</v>
      </c>
      <c r="X210" s="56" t="n">
        <v>-1</v>
      </c>
      <c r="Y210" s="56" t="n">
        <v>-1</v>
      </c>
      <c r="Z210" s="56" t="n">
        <v>-1</v>
      </c>
      <c r="AA210" s="56" t="n">
        <v>-1</v>
      </c>
      <c r="AB210" s="56" t="n">
        <v>-1</v>
      </c>
      <c r="AC210" s="56" t="n">
        <v>-1</v>
      </c>
      <c r="AD210" s="56" t="n">
        <v>-1</v>
      </c>
      <c r="AE210" s="56" t="n">
        <v>-1</v>
      </c>
      <c r="AF210" s="56" t="n">
        <v>-1</v>
      </c>
      <c r="AG210" s="56" t="n">
        <v>-1</v>
      </c>
      <c r="AH210" s="56" t="n">
        <v>-1</v>
      </c>
      <c r="AI210" s="56" t="n">
        <v>-1</v>
      </c>
      <c r="AJ210" s="56" t="n">
        <v>-1</v>
      </c>
      <c r="AK210" s="56" t="n">
        <v>-1</v>
      </c>
      <c r="AL210" s="56" t="n">
        <v>-1</v>
      </c>
      <c r="AM210" s="56" t="n">
        <v>-1</v>
      </c>
      <c r="AN210" s="56" t="n">
        <v>-1</v>
      </c>
      <c r="AO210" s="56" t="n">
        <v>-1</v>
      </c>
      <c r="AP210" s="56" t="n">
        <v>-1</v>
      </c>
      <c r="AQ210" s="56" t="n">
        <v>-1</v>
      </c>
      <c r="AR210" s="56" t="n">
        <v>-1</v>
      </c>
      <c r="AS210" s="56" t="n">
        <v>-1</v>
      </c>
      <c r="AT210" s="56" t="n">
        <v>-1</v>
      </c>
      <c r="AU210" s="56" t="n">
        <v>-1</v>
      </c>
    </row>
    <row r="211" customFormat="false" ht="15" hidden="false" customHeight="false" outlineLevel="0" collapsed="false">
      <c r="D211" s="3"/>
      <c r="F211" s="3"/>
      <c r="H211" s="3"/>
      <c r="I211" s="0" t="s">
        <v>82</v>
      </c>
      <c r="J211" s="54" t="n">
        <f aca="false">1-J237</f>
        <v>0.2657</v>
      </c>
      <c r="K211" s="3"/>
      <c r="L211" s="3"/>
      <c r="M211" s="3"/>
      <c r="N211" s="3"/>
      <c r="O211" s="3"/>
      <c r="P211" s="3"/>
      <c r="Q211" s="3" t="s">
        <v>73</v>
      </c>
      <c r="R211" s="54" t="n">
        <v>0.9257</v>
      </c>
      <c r="S211" s="3" t="n">
        <f aca="false">IF(AND(X211&lt;1,Y211&lt;1,Z211&lt;1,AA211&lt;3),1,0)</f>
        <v>0</v>
      </c>
      <c r="T211" s="27" t="n">
        <f aca="false">R211*P212*N214*L219*J211*H229*F237*D228*B180</f>
        <v>0.00209839537934234</v>
      </c>
      <c r="V211" s="15"/>
      <c r="W211" s="3" t="n">
        <v>103</v>
      </c>
      <c r="X211" s="0" t="n">
        <v>0.32</v>
      </c>
      <c r="Y211" s="0" t="n">
        <v>1.19</v>
      </c>
      <c r="Z211" s="0" t="n">
        <v>1.42</v>
      </c>
      <c r="AA211" s="0" t="n">
        <v>2.75</v>
      </c>
      <c r="AB211" s="0" t="n">
        <v>3.3</v>
      </c>
      <c r="AC211" s="0" t="n">
        <v>12257.1411935824</v>
      </c>
      <c r="AD211" s="0" t="n">
        <v>75945.5123413393</v>
      </c>
      <c r="AE211" s="0" t="n">
        <v>62673.0954884227</v>
      </c>
      <c r="AF211" s="0" t="n">
        <v>0</v>
      </c>
      <c r="AG211" s="0" t="n">
        <v>0</v>
      </c>
      <c r="AH211" s="0" t="n">
        <v>0.6</v>
      </c>
      <c r="AI211" s="4" t="n">
        <v>1</v>
      </c>
      <c r="AJ211" s="5" t="n">
        <v>0</v>
      </c>
      <c r="AK211" s="5" t="n">
        <v>0</v>
      </c>
      <c r="AL211" s="6" t="n">
        <v>0</v>
      </c>
      <c r="AM211" s="0" t="n">
        <v>1</v>
      </c>
      <c r="AN211" s="0" t="n">
        <v>0</v>
      </c>
      <c r="AO211" s="6" t="n">
        <v>0</v>
      </c>
      <c r="AP211" s="0" t="n">
        <v>1</v>
      </c>
      <c r="AQ211" s="0" t="n">
        <v>0</v>
      </c>
      <c r="AR211" s="0" t="n">
        <v>0</v>
      </c>
      <c r="AS211" s="6" t="n">
        <v>0</v>
      </c>
    </row>
    <row r="212" customFormat="false" ht="15" hidden="false" customHeight="false" outlineLevel="0" collapsed="false">
      <c r="D212" s="3"/>
      <c r="F212" s="3"/>
      <c r="H212" s="3"/>
      <c r="J212" s="58"/>
      <c r="K212" s="3"/>
      <c r="L212" s="3"/>
      <c r="M212" s="3"/>
      <c r="N212" s="3"/>
      <c r="O212" s="3" t="s">
        <v>74</v>
      </c>
      <c r="P212" s="54" t="n">
        <v>0.891566265</v>
      </c>
      <c r="Q212" s="3" t="s">
        <v>75</v>
      </c>
      <c r="R212" s="54" t="n">
        <v>0.0743</v>
      </c>
      <c r="S212" s="3" t="n">
        <f aca="false">IF(AND(X212&lt;1,Y212&lt;1,Z212&lt;1,AA212&lt;3),1,0)</f>
        <v>0</v>
      </c>
      <c r="T212" s="27" t="n">
        <f aca="false">R212*P212*N214*L219*J211*H229*F237*D228*B180</f>
        <v>0.000168424734455154</v>
      </c>
      <c r="V212" s="15"/>
      <c r="W212" s="3" t="n">
        <v>103</v>
      </c>
      <c r="X212" s="0" t="n">
        <v>0.32</v>
      </c>
      <c r="Y212" s="0" t="n">
        <v>1.19</v>
      </c>
      <c r="Z212" s="0" t="n">
        <v>1.42</v>
      </c>
      <c r="AA212" s="0" t="n">
        <v>2.75</v>
      </c>
      <c r="AB212" s="0" t="n">
        <v>3.3</v>
      </c>
      <c r="AC212" s="0" t="n">
        <v>12257.1411935824</v>
      </c>
      <c r="AD212" s="0" t="n">
        <v>75945.5123413393</v>
      </c>
      <c r="AE212" s="0" t="n">
        <v>62673.0954884227</v>
      </c>
      <c r="AF212" s="0" t="n">
        <v>0</v>
      </c>
      <c r="AG212" s="0" t="n">
        <v>0</v>
      </c>
      <c r="AH212" s="0" t="n">
        <v>0.6</v>
      </c>
      <c r="AI212" s="4" t="n">
        <v>1</v>
      </c>
      <c r="AJ212" s="5" t="n">
        <v>0</v>
      </c>
      <c r="AK212" s="5" t="n">
        <v>0</v>
      </c>
      <c r="AL212" s="6" t="n">
        <v>0</v>
      </c>
      <c r="AM212" s="0" t="n">
        <v>1</v>
      </c>
      <c r="AN212" s="0" t="n">
        <v>0</v>
      </c>
      <c r="AO212" s="6" t="n">
        <v>0</v>
      </c>
      <c r="AP212" s="0" t="n">
        <v>0</v>
      </c>
      <c r="AQ212" s="0" t="n">
        <v>0</v>
      </c>
      <c r="AR212" s="0" t="n">
        <v>1</v>
      </c>
      <c r="AS212" s="6" t="n">
        <v>0</v>
      </c>
    </row>
    <row r="213" customFormat="false" ht="15" hidden="false" customHeight="false" outlineLevel="0" collapsed="false">
      <c r="D213" s="3"/>
      <c r="F213" s="3"/>
      <c r="H213" s="3"/>
      <c r="J213" s="58"/>
      <c r="K213" s="3"/>
      <c r="L213" s="3"/>
      <c r="M213" s="3"/>
      <c r="N213" s="3"/>
      <c r="O213" s="3"/>
      <c r="P213" s="3"/>
      <c r="Q213" s="3" t="s">
        <v>73</v>
      </c>
      <c r="R213" s="54" t="n">
        <v>0.9257</v>
      </c>
      <c r="S213" s="3" t="n">
        <f aca="false">IF(AND(X213&lt;1,Y213&lt;1,Z213&lt;1,AA213&lt;3),1,0)</f>
        <v>0</v>
      </c>
      <c r="T213" s="27" t="n">
        <f aca="false">R213*P214*N214*L219*J211*H229*F237*D228*B180</f>
        <v>0.000255210248997961</v>
      </c>
      <c r="V213" s="15"/>
      <c r="W213" s="3" t="n">
        <v>103</v>
      </c>
      <c r="X213" s="0" t="n">
        <v>0.32</v>
      </c>
      <c r="Y213" s="0" t="n">
        <v>1.19</v>
      </c>
      <c r="Z213" s="0" t="n">
        <v>1.42</v>
      </c>
      <c r="AA213" s="0" t="n">
        <v>2.75</v>
      </c>
      <c r="AB213" s="0" t="n">
        <v>3.3</v>
      </c>
      <c r="AC213" s="0" t="n">
        <v>12257.1411935824</v>
      </c>
      <c r="AD213" s="0" t="n">
        <v>75945.5123413393</v>
      </c>
      <c r="AE213" s="0" t="n">
        <v>62673.0954884227</v>
      </c>
      <c r="AF213" s="0" t="n">
        <v>0</v>
      </c>
      <c r="AG213" s="0" t="n">
        <v>0</v>
      </c>
      <c r="AH213" s="0" t="n">
        <v>0.6</v>
      </c>
      <c r="AI213" s="4" t="n">
        <v>1</v>
      </c>
      <c r="AJ213" s="5" t="n">
        <v>0</v>
      </c>
      <c r="AK213" s="5" t="n">
        <v>0</v>
      </c>
      <c r="AL213" s="6" t="n">
        <v>0</v>
      </c>
      <c r="AM213" s="0" t="n">
        <v>0</v>
      </c>
      <c r="AN213" s="0" t="n">
        <v>1</v>
      </c>
      <c r="AO213" s="6" t="n">
        <v>0</v>
      </c>
      <c r="AP213" s="0" t="n">
        <v>1</v>
      </c>
      <c r="AQ213" s="0" t="n">
        <v>0</v>
      </c>
      <c r="AR213" s="0" t="n">
        <v>0</v>
      </c>
      <c r="AS213" s="6" t="n">
        <v>0</v>
      </c>
    </row>
    <row r="214" customFormat="false" ht="15" hidden="false" customHeight="false" outlineLevel="0" collapsed="false">
      <c r="D214" s="3"/>
      <c r="F214" s="3"/>
      <c r="H214" s="3"/>
      <c r="J214" s="58"/>
      <c r="K214" s="3"/>
      <c r="L214" s="3"/>
      <c r="M214" s="3" t="s">
        <v>73</v>
      </c>
      <c r="N214" s="54" t="n">
        <v>0.411</v>
      </c>
      <c r="O214" s="3" t="s">
        <v>76</v>
      </c>
      <c r="P214" s="54" t="n">
        <v>0.108433735</v>
      </c>
      <c r="Q214" s="3" t="s">
        <v>75</v>
      </c>
      <c r="R214" s="54" t="n">
        <v>0.0743</v>
      </c>
      <c r="S214" s="3" t="n">
        <f aca="false">IF(AND(X214&lt;1,Y214&lt;1,Z214&lt;1,AA214&lt;3),1,0)</f>
        <v>0</v>
      </c>
      <c r="T214" s="27" t="n">
        <f aca="false">R214*P214*N214*L219*J211*H229*F237*D228*B180</f>
        <v>2.04840893383909E-005</v>
      </c>
      <c r="V214" s="15"/>
      <c r="W214" s="3" t="n">
        <v>103</v>
      </c>
      <c r="X214" s="0" t="n">
        <v>0.32</v>
      </c>
      <c r="Y214" s="0" t="n">
        <v>1.19</v>
      </c>
      <c r="Z214" s="0" t="n">
        <v>1.42</v>
      </c>
      <c r="AA214" s="0" t="n">
        <v>2.75</v>
      </c>
      <c r="AB214" s="0" t="n">
        <v>3.3</v>
      </c>
      <c r="AC214" s="0" t="n">
        <v>12257.1411935824</v>
      </c>
      <c r="AD214" s="0" t="n">
        <v>75945.5123413393</v>
      </c>
      <c r="AE214" s="0" t="n">
        <v>62673.0954884227</v>
      </c>
      <c r="AF214" s="0" t="n">
        <v>0</v>
      </c>
      <c r="AG214" s="0" t="n">
        <v>0</v>
      </c>
      <c r="AH214" s="0" t="n">
        <v>0.6</v>
      </c>
      <c r="AI214" s="4" t="n">
        <v>1</v>
      </c>
      <c r="AJ214" s="5" t="n">
        <v>0</v>
      </c>
      <c r="AK214" s="5" t="n">
        <v>0</v>
      </c>
      <c r="AL214" s="6" t="n">
        <v>0</v>
      </c>
      <c r="AM214" s="0" t="n">
        <v>0</v>
      </c>
      <c r="AN214" s="0" t="n">
        <v>1</v>
      </c>
      <c r="AO214" s="6" t="n">
        <v>0</v>
      </c>
      <c r="AP214" s="0" t="n">
        <v>0</v>
      </c>
      <c r="AQ214" s="0" t="n">
        <v>0</v>
      </c>
      <c r="AR214" s="0" t="n">
        <v>1</v>
      </c>
      <c r="AS214" s="6" t="n">
        <v>0</v>
      </c>
    </row>
    <row r="215" customFormat="false" ht="15" hidden="false" customHeight="false" outlineLevel="0" collapsed="false">
      <c r="D215" s="3"/>
      <c r="F215" s="3"/>
      <c r="H215" s="3"/>
      <c r="J215" s="58"/>
      <c r="K215" s="3"/>
      <c r="L215" s="3"/>
      <c r="M215" s="3"/>
      <c r="N215" s="3"/>
      <c r="O215" s="3"/>
      <c r="P215" s="3"/>
      <c r="Q215" s="3" t="s">
        <v>77</v>
      </c>
      <c r="R215" s="54" t="n">
        <v>0.6075</v>
      </c>
      <c r="S215" s="3" t="n">
        <f aca="false">IF(AND(X215&lt;1,Y215&lt;1,Z215&lt;1,AA215&lt;3),1,0)</f>
        <v>0</v>
      </c>
      <c r="T215" s="27" t="n">
        <f aca="false">R215*P216*N218*L219*J211*H229*F237*D228*B180</f>
        <v>0.00166739211280917</v>
      </c>
      <c r="V215" s="15"/>
      <c r="W215" s="3" t="n">
        <v>103</v>
      </c>
      <c r="X215" s="0" t="n">
        <v>0.32</v>
      </c>
      <c r="Y215" s="0" t="n">
        <v>1.19</v>
      </c>
      <c r="Z215" s="0" t="n">
        <v>1.42</v>
      </c>
      <c r="AA215" s="0" t="n">
        <v>2.75</v>
      </c>
      <c r="AB215" s="0" t="n">
        <v>3.3</v>
      </c>
      <c r="AC215" s="0" t="n">
        <v>12257.1411935824</v>
      </c>
      <c r="AD215" s="0" t="n">
        <v>75945.5123413393</v>
      </c>
      <c r="AE215" s="0" t="n">
        <v>62673.0954884227</v>
      </c>
      <c r="AF215" s="0" t="n">
        <v>0</v>
      </c>
      <c r="AG215" s="0" t="n">
        <v>0</v>
      </c>
      <c r="AH215" s="0" t="n">
        <v>0.6</v>
      </c>
      <c r="AI215" s="4" t="n">
        <v>0</v>
      </c>
      <c r="AJ215" s="5" t="n">
        <v>1</v>
      </c>
      <c r="AK215" s="5" t="n">
        <v>0</v>
      </c>
      <c r="AL215" s="6" t="n">
        <v>0</v>
      </c>
      <c r="AM215" s="0" t="n">
        <v>1</v>
      </c>
      <c r="AN215" s="0" t="n">
        <v>0</v>
      </c>
      <c r="AO215" s="6" t="n">
        <v>0</v>
      </c>
      <c r="AP215" s="0" t="n">
        <v>0</v>
      </c>
      <c r="AQ215" s="0" t="n">
        <v>1</v>
      </c>
      <c r="AR215" s="0" t="n">
        <v>0</v>
      </c>
      <c r="AS215" s="6" t="n">
        <v>0</v>
      </c>
    </row>
    <row r="216" customFormat="false" ht="15" hidden="false" customHeight="false" outlineLevel="0" collapsed="false">
      <c r="D216" s="3"/>
      <c r="F216" s="3"/>
      <c r="H216" s="3"/>
      <c r="J216" s="58"/>
      <c r="K216" s="3"/>
      <c r="L216" s="3"/>
      <c r="M216" s="3"/>
      <c r="N216" s="3"/>
      <c r="O216" s="3" t="s">
        <v>74</v>
      </c>
      <c r="P216" s="54" t="n">
        <v>0.944</v>
      </c>
      <c r="Q216" s="3" t="s">
        <v>75</v>
      </c>
      <c r="R216" s="54" t="n">
        <v>0.3925</v>
      </c>
      <c r="S216" s="3" t="n">
        <f aca="false">IF(AND(X216&lt;1,Y216&lt;1,Z216&lt;1,AA216&lt;3),1,0)</f>
        <v>0</v>
      </c>
      <c r="T216" s="27" t="n">
        <f aca="false">R216*P216*N218*L219*J211*H229*F237*D228*B180</f>
        <v>0.00107728626218535</v>
      </c>
      <c r="V216" s="15"/>
      <c r="W216" s="3" t="n">
        <v>103</v>
      </c>
      <c r="X216" s="0" t="n">
        <v>0.32</v>
      </c>
      <c r="Y216" s="0" t="n">
        <v>1.19</v>
      </c>
      <c r="Z216" s="0" t="n">
        <v>1.42</v>
      </c>
      <c r="AA216" s="0" t="n">
        <v>2.75</v>
      </c>
      <c r="AB216" s="0" t="n">
        <v>3.3</v>
      </c>
      <c r="AC216" s="0" t="n">
        <v>12257.1411935824</v>
      </c>
      <c r="AD216" s="0" t="n">
        <v>75945.5123413393</v>
      </c>
      <c r="AE216" s="0" t="n">
        <v>62673.0954884227</v>
      </c>
      <c r="AF216" s="0" t="n">
        <v>0</v>
      </c>
      <c r="AG216" s="0" t="n">
        <v>0</v>
      </c>
      <c r="AH216" s="0" t="n">
        <v>0.6</v>
      </c>
      <c r="AI216" s="4" t="n">
        <v>0</v>
      </c>
      <c r="AJ216" s="5" t="n">
        <v>1</v>
      </c>
      <c r="AK216" s="5" t="n">
        <v>0</v>
      </c>
      <c r="AL216" s="6" t="n">
        <v>0</v>
      </c>
      <c r="AM216" s="0" t="n">
        <v>1</v>
      </c>
      <c r="AN216" s="0" t="n">
        <v>0</v>
      </c>
      <c r="AO216" s="6" t="n">
        <v>0</v>
      </c>
      <c r="AP216" s="0" t="n">
        <v>0</v>
      </c>
      <c r="AQ216" s="0" t="n">
        <v>0</v>
      </c>
      <c r="AR216" s="0" t="n">
        <v>1</v>
      </c>
      <c r="AS216" s="6" t="n">
        <v>0</v>
      </c>
    </row>
    <row r="217" customFormat="false" ht="15" hidden="false" customHeight="false" outlineLevel="0" collapsed="false">
      <c r="D217" s="3"/>
      <c r="F217" s="3"/>
      <c r="H217" s="3"/>
      <c r="J217" s="58"/>
      <c r="K217" s="3"/>
      <c r="L217" s="3"/>
      <c r="M217" s="3"/>
      <c r="N217" s="3"/>
      <c r="O217" s="3"/>
      <c r="P217" s="3"/>
      <c r="Q217" s="3" t="s">
        <v>77</v>
      </c>
      <c r="R217" s="54" t="n">
        <v>0.3925</v>
      </c>
      <c r="S217" s="3" t="n">
        <f aca="false">IF(AND(X217&lt;1,Y217&lt;1,Z217&lt;1,AA217&lt;3),1,0)</f>
        <v>0</v>
      </c>
      <c r="T217" s="27" t="n">
        <f aca="false">R217*P218*N218*L219*J211*H229*F237*D228*B180</f>
        <v>6.39068121635375E-005</v>
      </c>
      <c r="V217" s="15"/>
      <c r="W217" s="3" t="n">
        <v>103</v>
      </c>
      <c r="X217" s="0" t="n">
        <v>0.32</v>
      </c>
      <c r="Y217" s="0" t="n">
        <v>1.19</v>
      </c>
      <c r="Z217" s="0" t="n">
        <v>1.42</v>
      </c>
      <c r="AA217" s="0" t="n">
        <v>2.75</v>
      </c>
      <c r="AB217" s="0" t="n">
        <v>3.3</v>
      </c>
      <c r="AC217" s="0" t="n">
        <v>12257.1411935824</v>
      </c>
      <c r="AD217" s="0" t="n">
        <v>75945.5123413393</v>
      </c>
      <c r="AE217" s="0" t="n">
        <v>62673.0954884227</v>
      </c>
      <c r="AF217" s="0" t="n">
        <v>0</v>
      </c>
      <c r="AG217" s="0" t="n">
        <v>0</v>
      </c>
      <c r="AH217" s="0" t="n">
        <v>0.6</v>
      </c>
      <c r="AI217" s="4" t="n">
        <v>0</v>
      </c>
      <c r="AJ217" s="5" t="n">
        <v>1</v>
      </c>
      <c r="AK217" s="5" t="n">
        <v>0</v>
      </c>
      <c r="AL217" s="6" t="n">
        <v>0</v>
      </c>
      <c r="AM217" s="0" t="n">
        <v>0</v>
      </c>
      <c r="AN217" s="0" t="n">
        <v>1</v>
      </c>
      <c r="AO217" s="6" t="n">
        <v>0</v>
      </c>
      <c r="AP217" s="0" t="n">
        <v>0</v>
      </c>
      <c r="AQ217" s="0" t="n">
        <v>1</v>
      </c>
      <c r="AR217" s="0" t="n">
        <v>0</v>
      </c>
      <c r="AS217" s="6" t="n">
        <v>0</v>
      </c>
    </row>
    <row r="218" customFormat="false" ht="15" hidden="false" customHeight="false" outlineLevel="0" collapsed="false">
      <c r="D218" s="3"/>
      <c r="F218" s="3"/>
      <c r="H218" s="3"/>
      <c r="J218" s="3"/>
      <c r="K218" s="3"/>
      <c r="L218" s="3"/>
      <c r="M218" s="3" t="s">
        <v>77</v>
      </c>
      <c r="N218" s="54" t="n">
        <v>0.47</v>
      </c>
      <c r="O218" s="3" t="s">
        <v>78</v>
      </c>
      <c r="P218" s="54" t="n">
        <v>0.056</v>
      </c>
      <c r="Q218" s="3" t="s">
        <v>75</v>
      </c>
      <c r="R218" s="54" t="n">
        <v>0.6075</v>
      </c>
      <c r="S218" s="3" t="n">
        <f aca="false">IF(AND(X218&lt;1,Y218&lt;1,Z218&lt;1,AA218&lt;3),1,0)</f>
        <v>0</v>
      </c>
      <c r="T218" s="27" t="n">
        <f aca="false">R218*P218*N218*L219*J211*H229*F237*D228*B180</f>
        <v>9.8913091437832E-005</v>
      </c>
      <c r="V218" s="15"/>
      <c r="W218" s="3" t="n">
        <v>103</v>
      </c>
      <c r="X218" s="0" t="n">
        <v>0.32</v>
      </c>
      <c r="Y218" s="0" t="n">
        <v>1.19</v>
      </c>
      <c r="Z218" s="0" t="n">
        <v>1.42</v>
      </c>
      <c r="AA218" s="0" t="n">
        <v>2.75</v>
      </c>
      <c r="AB218" s="0" t="n">
        <v>3.3</v>
      </c>
      <c r="AC218" s="0" t="n">
        <v>12257.1411935824</v>
      </c>
      <c r="AD218" s="0" t="n">
        <v>75945.5123413393</v>
      </c>
      <c r="AE218" s="0" t="n">
        <v>62673.0954884227</v>
      </c>
      <c r="AF218" s="0" t="n">
        <v>0</v>
      </c>
      <c r="AG218" s="0" t="n">
        <v>0</v>
      </c>
      <c r="AH218" s="0" t="n">
        <v>0.6</v>
      </c>
      <c r="AI218" s="4" t="n">
        <v>0</v>
      </c>
      <c r="AJ218" s="5" t="n">
        <v>1</v>
      </c>
      <c r="AK218" s="5" t="n">
        <v>0</v>
      </c>
      <c r="AL218" s="6" t="n">
        <v>0</v>
      </c>
      <c r="AM218" s="0" t="n">
        <v>0</v>
      </c>
      <c r="AN218" s="0" t="n">
        <v>1</v>
      </c>
      <c r="AO218" s="6" t="n">
        <v>0</v>
      </c>
      <c r="AP218" s="0" t="n">
        <v>0</v>
      </c>
      <c r="AQ218" s="0" t="n">
        <v>0</v>
      </c>
      <c r="AR218" s="0" t="n">
        <v>1</v>
      </c>
      <c r="AS218" s="6" t="n">
        <v>0</v>
      </c>
    </row>
    <row r="219" customFormat="false" ht="15" hidden="false" customHeight="false" outlineLevel="0" collapsed="false">
      <c r="D219" s="3"/>
      <c r="F219" s="3"/>
      <c r="H219" s="3"/>
      <c r="J219" s="3"/>
      <c r="K219" s="55" t="s">
        <v>85</v>
      </c>
      <c r="L219" s="54" t="n">
        <v>1</v>
      </c>
      <c r="M219" s="3" t="s">
        <v>75</v>
      </c>
      <c r="N219" s="54" t="n">
        <f aca="false">1-N218-N214</f>
        <v>0.119</v>
      </c>
      <c r="O219" s="3" t="s">
        <v>30</v>
      </c>
      <c r="P219" s="54" t="n">
        <v>1</v>
      </c>
      <c r="Q219" s="3" t="s">
        <v>75</v>
      </c>
      <c r="R219" s="54" t="n">
        <v>1</v>
      </c>
      <c r="S219" s="3" t="n">
        <f aca="false">IF(AND(X219&lt;1,Y219&lt;1,Z219&lt;1,AA219&lt;3),1,0)</f>
        <v>0</v>
      </c>
      <c r="T219" s="27" t="n">
        <f aca="false">R219*P219*N219*L219*J211*H229*F237*D228*B180</f>
        <v>0.000736153819474277</v>
      </c>
      <c r="V219" s="15"/>
      <c r="W219" s="3" t="n">
        <v>103</v>
      </c>
      <c r="X219" s="0" t="n">
        <v>0.32</v>
      </c>
      <c r="Y219" s="0" t="n">
        <v>1.19</v>
      </c>
      <c r="Z219" s="0" t="n">
        <v>1.42</v>
      </c>
      <c r="AA219" s="0" t="n">
        <v>2.75</v>
      </c>
      <c r="AB219" s="0" t="n">
        <v>3.3</v>
      </c>
      <c r="AC219" s="0" t="n">
        <v>12257.1411935824</v>
      </c>
      <c r="AD219" s="0" t="n">
        <v>75945.5123413393</v>
      </c>
      <c r="AE219" s="0" t="n">
        <v>62673.0954884227</v>
      </c>
      <c r="AF219" s="0" t="n">
        <v>0</v>
      </c>
      <c r="AG219" s="0" t="n">
        <v>0</v>
      </c>
      <c r="AH219" s="0" t="n">
        <v>0.6</v>
      </c>
      <c r="AI219" s="4" t="n">
        <v>0</v>
      </c>
      <c r="AJ219" s="5" t="n">
        <v>0</v>
      </c>
      <c r="AK219" s="5" t="n">
        <v>1</v>
      </c>
      <c r="AL219" s="6" t="n">
        <v>0</v>
      </c>
      <c r="AM219" s="0" t="n">
        <v>0</v>
      </c>
      <c r="AN219" s="0" t="n">
        <v>0</v>
      </c>
      <c r="AO219" s="6" t="n">
        <v>1</v>
      </c>
      <c r="AP219" s="0" t="n">
        <v>0</v>
      </c>
      <c r="AQ219" s="0" t="n">
        <v>0</v>
      </c>
      <c r="AR219" s="0" t="n">
        <v>1</v>
      </c>
      <c r="AS219" s="6" t="n">
        <v>0</v>
      </c>
    </row>
    <row r="220" s="66" customFormat="true" ht="15" hidden="false" customHeight="false" outlineLevel="0" collapsed="false">
      <c r="A220" s="56" t="n">
        <v>-1</v>
      </c>
      <c r="B220" s="56" t="n">
        <v>-1</v>
      </c>
      <c r="C220" s="56" t="n">
        <v>-1</v>
      </c>
      <c r="D220" s="56" t="n">
        <v>-1</v>
      </c>
      <c r="E220" s="56" t="n">
        <v>-1</v>
      </c>
      <c r="F220" s="56" t="n">
        <v>-1</v>
      </c>
      <c r="G220" s="56" t="n">
        <v>-1</v>
      </c>
      <c r="H220" s="56" t="n">
        <v>-1</v>
      </c>
      <c r="I220" s="56" t="n">
        <v>-1</v>
      </c>
      <c r="J220" s="56" t="n">
        <v>-1</v>
      </c>
      <c r="K220" s="56" t="n">
        <v>-1</v>
      </c>
      <c r="L220" s="56" t="n">
        <v>-1</v>
      </c>
      <c r="M220" s="56" t="n">
        <v>-1</v>
      </c>
      <c r="N220" s="56" t="n">
        <v>-1</v>
      </c>
      <c r="O220" s="56" t="n">
        <v>-1</v>
      </c>
      <c r="P220" s="56" t="n">
        <v>-1</v>
      </c>
      <c r="Q220" s="56" t="n">
        <v>-1</v>
      </c>
      <c r="R220" s="56" t="n">
        <v>-1</v>
      </c>
      <c r="S220" s="56" t="n">
        <v>-1</v>
      </c>
      <c r="T220" s="56" t="n">
        <v>-1</v>
      </c>
      <c r="U220" s="56" t="n">
        <v>-1</v>
      </c>
      <c r="V220" s="56" t="n">
        <v>-1</v>
      </c>
      <c r="W220" s="56" t="n">
        <v>-1</v>
      </c>
      <c r="X220" s="56" t="n">
        <v>-1</v>
      </c>
      <c r="Y220" s="56" t="n">
        <v>-1</v>
      </c>
      <c r="Z220" s="56" t="n">
        <v>-1</v>
      </c>
      <c r="AA220" s="56" t="n">
        <v>-1</v>
      </c>
      <c r="AB220" s="56" t="n">
        <v>-1</v>
      </c>
      <c r="AC220" s="56" t="n">
        <v>-1</v>
      </c>
      <c r="AD220" s="56" t="n">
        <v>-1</v>
      </c>
      <c r="AE220" s="56" t="n">
        <v>-1</v>
      </c>
      <c r="AF220" s="56" t="n">
        <v>-1</v>
      </c>
      <c r="AG220" s="56" t="n">
        <v>-1</v>
      </c>
      <c r="AH220" s="56" t="n">
        <v>-1</v>
      </c>
      <c r="AI220" s="56" t="n">
        <v>-1</v>
      </c>
      <c r="AJ220" s="56" t="n">
        <v>-1</v>
      </c>
      <c r="AK220" s="56" t="n">
        <v>-1</v>
      </c>
      <c r="AL220" s="56" t="n">
        <v>-1</v>
      </c>
      <c r="AM220" s="56" t="n">
        <v>-1</v>
      </c>
      <c r="AN220" s="56" t="n">
        <v>-1</v>
      </c>
      <c r="AO220" s="56" t="n">
        <v>-1</v>
      </c>
      <c r="AP220" s="56" t="n">
        <v>-1</v>
      </c>
      <c r="AQ220" s="56" t="n">
        <v>-1</v>
      </c>
      <c r="AR220" s="56" t="n">
        <v>-1</v>
      </c>
      <c r="AS220" s="56" t="n">
        <v>-1</v>
      </c>
      <c r="AT220" s="56" t="n">
        <v>-1</v>
      </c>
      <c r="AU220" s="56" t="n">
        <v>-1</v>
      </c>
    </row>
    <row r="221" customFormat="false" ht="15" hidden="false" customHeight="false" outlineLevel="0" collapsed="false">
      <c r="D221" s="3"/>
      <c r="F221" s="3"/>
      <c r="H221" s="3"/>
      <c r="J221" s="3"/>
      <c r="K221" s="55"/>
      <c r="L221" s="58"/>
      <c r="M221" s="3"/>
      <c r="N221" s="3"/>
      <c r="O221" s="3"/>
      <c r="P221" s="3"/>
      <c r="Q221" s="3" t="s">
        <v>73</v>
      </c>
      <c r="R221" s="54" t="n">
        <v>0.9257</v>
      </c>
      <c r="S221" s="3" t="n">
        <f aca="false">IF(AND(X221&lt;1,Y221&lt;1,Z221&lt;1,AA221&lt;3),1,0)</f>
        <v>0</v>
      </c>
      <c r="T221" s="27" t="n">
        <f aca="false">R221*P222*N224*L229*J237*H229*F237*D228*B180</f>
        <v>0</v>
      </c>
      <c r="V221" s="15"/>
      <c r="W221" s="3" t="n">
        <v>103</v>
      </c>
      <c r="X221" s="0" t="n">
        <v>0.88</v>
      </c>
      <c r="Y221" s="0" t="n">
        <v>1.19</v>
      </c>
      <c r="Z221" s="0" t="n">
        <v>0.59</v>
      </c>
      <c r="AA221" s="0" t="n">
        <v>2.75</v>
      </c>
      <c r="AB221" s="0" t="n">
        <v>3.3</v>
      </c>
      <c r="AC221" s="0" t="n">
        <v>11922.428413611</v>
      </c>
      <c r="AD221" s="0" t="n">
        <v>75945.5123413393</v>
      </c>
      <c r="AE221" s="0" t="n">
        <v>64021.6790418326</v>
      </c>
      <c r="AF221" s="0" t="n">
        <v>0</v>
      </c>
      <c r="AG221" s="0" t="n">
        <v>0</v>
      </c>
      <c r="AH221" s="0" t="n">
        <v>0.6</v>
      </c>
      <c r="AI221" s="4" t="n">
        <v>1</v>
      </c>
      <c r="AJ221" s="5" t="n">
        <v>0</v>
      </c>
      <c r="AK221" s="5" t="n">
        <v>0</v>
      </c>
      <c r="AL221" s="6" t="n">
        <v>0</v>
      </c>
      <c r="AM221" s="0" t="n">
        <v>1</v>
      </c>
      <c r="AN221" s="0" t="n">
        <v>0</v>
      </c>
      <c r="AO221" s="6" t="n">
        <v>0</v>
      </c>
      <c r="AP221" s="0" t="n">
        <v>1</v>
      </c>
      <c r="AQ221" s="0" t="n">
        <v>0</v>
      </c>
      <c r="AR221" s="0" t="n">
        <v>0</v>
      </c>
      <c r="AS221" s="6" t="n">
        <v>0</v>
      </c>
    </row>
    <row r="222" customFormat="false" ht="15" hidden="false" customHeight="false" outlineLevel="0" collapsed="false">
      <c r="D222" s="3"/>
      <c r="F222" s="3"/>
      <c r="H222" s="3"/>
      <c r="J222" s="3"/>
      <c r="K222" s="55"/>
      <c r="L222" s="58"/>
      <c r="M222" s="3"/>
      <c r="N222" s="3"/>
      <c r="O222" s="3" t="s">
        <v>74</v>
      </c>
      <c r="P222" s="54" t="n">
        <v>0.891566265</v>
      </c>
      <c r="Q222" s="3" t="s">
        <v>75</v>
      </c>
      <c r="R222" s="54" t="n">
        <v>0.0743</v>
      </c>
      <c r="S222" s="3" t="n">
        <f aca="false">IF(AND(X222&lt;1,Y222&lt;1,Z222&lt;1,AA222&lt;3),1,0)</f>
        <v>0</v>
      </c>
      <c r="T222" s="27" t="n">
        <f aca="false">R222*P222*N224*L229*J237*H229*F237*D228*B180</f>
        <v>0</v>
      </c>
      <c r="V222" s="15"/>
      <c r="W222" s="3" t="n">
        <v>103</v>
      </c>
      <c r="X222" s="0" t="n">
        <v>0.88</v>
      </c>
      <c r="Y222" s="0" t="n">
        <v>1.19</v>
      </c>
      <c r="Z222" s="0" t="n">
        <v>0.59</v>
      </c>
      <c r="AA222" s="0" t="n">
        <v>2.75</v>
      </c>
      <c r="AB222" s="0" t="n">
        <v>3.3</v>
      </c>
      <c r="AC222" s="0" t="n">
        <v>11922.428413611</v>
      </c>
      <c r="AD222" s="0" t="n">
        <v>75945.5123413393</v>
      </c>
      <c r="AE222" s="0" t="n">
        <v>64021.6790418326</v>
      </c>
      <c r="AF222" s="0" t="n">
        <v>0</v>
      </c>
      <c r="AG222" s="0" t="n">
        <v>0</v>
      </c>
      <c r="AH222" s="0" t="n">
        <v>0.6</v>
      </c>
      <c r="AI222" s="4" t="n">
        <v>1</v>
      </c>
      <c r="AJ222" s="5" t="n">
        <v>0</v>
      </c>
      <c r="AK222" s="5" t="n">
        <v>0</v>
      </c>
      <c r="AL222" s="6" t="n">
        <v>0</v>
      </c>
      <c r="AM222" s="0" t="n">
        <v>1</v>
      </c>
      <c r="AN222" s="0" t="n">
        <v>0</v>
      </c>
      <c r="AO222" s="6" t="n">
        <v>0</v>
      </c>
      <c r="AP222" s="0" t="n">
        <v>0</v>
      </c>
      <c r="AQ222" s="0" t="n">
        <v>0</v>
      </c>
      <c r="AR222" s="0" t="n">
        <v>1</v>
      </c>
      <c r="AS222" s="6" t="n">
        <v>0</v>
      </c>
    </row>
    <row r="223" customFormat="false" ht="15" hidden="false" customHeight="false" outlineLevel="0" collapsed="false">
      <c r="D223" s="3"/>
      <c r="F223" s="3"/>
      <c r="H223" s="3"/>
      <c r="J223" s="3"/>
      <c r="K223" s="55"/>
      <c r="L223" s="58"/>
      <c r="M223" s="3"/>
      <c r="N223" s="3"/>
      <c r="O223" s="3"/>
      <c r="P223" s="3"/>
      <c r="Q223" s="3" t="s">
        <v>73</v>
      </c>
      <c r="R223" s="54" t="n">
        <v>0.9257</v>
      </c>
      <c r="S223" s="3" t="n">
        <f aca="false">IF(AND(X223&lt;1,Y223&lt;1,Z223&lt;1,AA223&lt;3),1,0)</f>
        <v>0</v>
      </c>
      <c r="T223" s="27" t="n">
        <f aca="false">R223*P224*N224*L229*J237*H229*F237*D228*B180</f>
        <v>0</v>
      </c>
      <c r="V223" s="15"/>
      <c r="W223" s="3" t="n">
        <v>103</v>
      </c>
      <c r="X223" s="0" t="n">
        <v>0.88</v>
      </c>
      <c r="Y223" s="0" t="n">
        <v>1.19</v>
      </c>
      <c r="Z223" s="0" t="n">
        <v>0.59</v>
      </c>
      <c r="AA223" s="0" t="n">
        <v>2.75</v>
      </c>
      <c r="AB223" s="0" t="n">
        <v>3.3</v>
      </c>
      <c r="AC223" s="0" t="n">
        <v>11922.428413611</v>
      </c>
      <c r="AD223" s="0" t="n">
        <v>75945.5123413393</v>
      </c>
      <c r="AE223" s="0" t="n">
        <v>64021.6790418326</v>
      </c>
      <c r="AF223" s="0" t="n">
        <v>0</v>
      </c>
      <c r="AG223" s="0" t="n">
        <v>0</v>
      </c>
      <c r="AH223" s="0" t="n">
        <v>0.6</v>
      </c>
      <c r="AI223" s="4" t="n">
        <v>1</v>
      </c>
      <c r="AJ223" s="5" t="n">
        <v>0</v>
      </c>
      <c r="AK223" s="5" t="n">
        <v>0</v>
      </c>
      <c r="AL223" s="6" t="n">
        <v>0</v>
      </c>
      <c r="AM223" s="0" t="n">
        <v>0</v>
      </c>
      <c r="AN223" s="0" t="n">
        <v>1</v>
      </c>
      <c r="AO223" s="6" t="n">
        <v>0</v>
      </c>
      <c r="AP223" s="0" t="n">
        <v>1</v>
      </c>
      <c r="AQ223" s="0" t="n">
        <v>0</v>
      </c>
      <c r="AR223" s="0" t="n">
        <v>0</v>
      </c>
      <c r="AS223" s="6" t="n">
        <v>0</v>
      </c>
    </row>
    <row r="224" customFormat="false" ht="15" hidden="false" customHeight="false" outlineLevel="0" collapsed="false">
      <c r="D224" s="3"/>
      <c r="F224" s="3"/>
      <c r="H224" s="3"/>
      <c r="J224" s="3"/>
      <c r="K224" s="55"/>
      <c r="L224" s="58"/>
      <c r="M224" s="3" t="s">
        <v>73</v>
      </c>
      <c r="N224" s="54" t="n">
        <v>0.411</v>
      </c>
      <c r="O224" s="3" t="s">
        <v>76</v>
      </c>
      <c r="P224" s="54" t="n">
        <v>0.108433735</v>
      </c>
      <c r="Q224" s="3" t="s">
        <v>75</v>
      </c>
      <c r="R224" s="54" t="n">
        <v>0.0743</v>
      </c>
      <c r="S224" s="3" t="n">
        <f aca="false">IF(AND(X224&lt;1,Y224&lt;1,Z224&lt;1,AA224&lt;3),1,0)</f>
        <v>0</v>
      </c>
      <c r="T224" s="27" t="n">
        <f aca="false">R224*P224*N224*L229*J237*H229*F237*D228*B180</f>
        <v>0</v>
      </c>
      <c r="V224" s="15"/>
      <c r="W224" s="3" t="n">
        <v>103</v>
      </c>
      <c r="X224" s="0" t="n">
        <v>0.88</v>
      </c>
      <c r="Y224" s="0" t="n">
        <v>1.19</v>
      </c>
      <c r="Z224" s="0" t="n">
        <v>0.59</v>
      </c>
      <c r="AA224" s="0" t="n">
        <v>2.75</v>
      </c>
      <c r="AB224" s="0" t="n">
        <v>3.3</v>
      </c>
      <c r="AC224" s="0" t="n">
        <v>11922.428413611</v>
      </c>
      <c r="AD224" s="0" t="n">
        <v>75945.5123413393</v>
      </c>
      <c r="AE224" s="0" t="n">
        <v>64021.6790418326</v>
      </c>
      <c r="AF224" s="0" t="n">
        <v>0</v>
      </c>
      <c r="AG224" s="0" t="n">
        <v>0</v>
      </c>
      <c r="AH224" s="0" t="n">
        <v>0.6</v>
      </c>
      <c r="AI224" s="4" t="n">
        <v>1</v>
      </c>
      <c r="AJ224" s="5" t="n">
        <v>0</v>
      </c>
      <c r="AK224" s="5" t="n">
        <v>0</v>
      </c>
      <c r="AL224" s="6" t="n">
        <v>0</v>
      </c>
      <c r="AM224" s="0" t="n">
        <v>0</v>
      </c>
      <c r="AN224" s="0" t="n">
        <v>1</v>
      </c>
      <c r="AO224" s="6" t="n">
        <v>0</v>
      </c>
      <c r="AP224" s="0" t="n">
        <v>0</v>
      </c>
      <c r="AQ224" s="0" t="n">
        <v>0</v>
      </c>
      <c r="AR224" s="0" t="n">
        <v>1</v>
      </c>
      <c r="AS224" s="6" t="n">
        <v>0</v>
      </c>
    </row>
    <row r="225" customFormat="false" ht="15" hidden="false" customHeight="false" outlineLevel="0" collapsed="false">
      <c r="D225" s="3"/>
      <c r="F225" s="3"/>
      <c r="H225" s="3"/>
      <c r="J225" s="3"/>
      <c r="K225" s="55"/>
      <c r="L225" s="58"/>
      <c r="M225" s="3"/>
      <c r="N225" s="3"/>
      <c r="O225" s="3"/>
      <c r="P225" s="3"/>
      <c r="Q225" s="3" t="s">
        <v>77</v>
      </c>
      <c r="R225" s="54" t="n">
        <v>0.6075</v>
      </c>
      <c r="S225" s="3" t="n">
        <f aca="false">IF(AND(X225&lt;1,Y225&lt;1,Z225&lt;1,AA225&lt;3),1,0)</f>
        <v>0</v>
      </c>
      <c r="T225" s="27" t="n">
        <f aca="false">R225*P226*N228*L229*J237*H229*F237*D228*B180</f>
        <v>0</v>
      </c>
      <c r="V225" s="15"/>
      <c r="W225" s="3" t="n">
        <v>103</v>
      </c>
      <c r="X225" s="0" t="n">
        <v>0.88</v>
      </c>
      <c r="Y225" s="0" t="n">
        <v>1.19</v>
      </c>
      <c r="Z225" s="0" t="n">
        <v>0.59</v>
      </c>
      <c r="AA225" s="0" t="n">
        <v>2.75</v>
      </c>
      <c r="AB225" s="0" t="n">
        <v>3.3</v>
      </c>
      <c r="AC225" s="0" t="n">
        <v>11922.428413611</v>
      </c>
      <c r="AD225" s="0" t="n">
        <v>75945.5123413393</v>
      </c>
      <c r="AE225" s="0" t="n">
        <v>64021.6790418326</v>
      </c>
      <c r="AF225" s="0" t="n">
        <v>0</v>
      </c>
      <c r="AG225" s="0" t="n">
        <v>0</v>
      </c>
      <c r="AH225" s="0" t="n">
        <v>0.6</v>
      </c>
      <c r="AI225" s="4" t="n">
        <v>0</v>
      </c>
      <c r="AJ225" s="5" t="n">
        <v>1</v>
      </c>
      <c r="AK225" s="5" t="n">
        <v>0</v>
      </c>
      <c r="AL225" s="6" t="n">
        <v>0</v>
      </c>
      <c r="AM225" s="0" t="n">
        <v>1</v>
      </c>
      <c r="AN225" s="0" t="n">
        <v>0</v>
      </c>
      <c r="AO225" s="6" t="n">
        <v>0</v>
      </c>
      <c r="AP225" s="0" t="n">
        <v>0</v>
      </c>
      <c r="AQ225" s="0" t="n">
        <v>1</v>
      </c>
      <c r="AR225" s="0" t="n">
        <v>0</v>
      </c>
      <c r="AS225" s="6" t="n">
        <v>0</v>
      </c>
    </row>
    <row r="226" customFormat="false" ht="15" hidden="false" customHeight="false" outlineLevel="0" collapsed="false">
      <c r="D226" s="3"/>
      <c r="F226" s="3"/>
      <c r="H226" s="3"/>
      <c r="J226" s="3"/>
      <c r="K226" s="55"/>
      <c r="L226" s="58"/>
      <c r="M226" s="3"/>
      <c r="N226" s="3"/>
      <c r="O226" s="3" t="s">
        <v>74</v>
      </c>
      <c r="P226" s="54" t="n">
        <v>0.944</v>
      </c>
      <c r="Q226" s="3" t="s">
        <v>75</v>
      </c>
      <c r="R226" s="54" t="n">
        <v>0.3925</v>
      </c>
      <c r="S226" s="3" t="n">
        <f aca="false">IF(AND(X226&lt;1,Y226&lt;1,Z226&lt;1,AA226&lt;3),1,0)</f>
        <v>0</v>
      </c>
      <c r="T226" s="27" t="n">
        <f aca="false">R226*P226*N228*L229*J237*H229*F237*D228*B180</f>
        <v>0</v>
      </c>
      <c r="V226" s="15"/>
      <c r="W226" s="3" t="n">
        <v>103</v>
      </c>
      <c r="X226" s="0" t="n">
        <v>0.88</v>
      </c>
      <c r="Y226" s="0" t="n">
        <v>1.19</v>
      </c>
      <c r="Z226" s="0" t="n">
        <v>0.59</v>
      </c>
      <c r="AA226" s="0" t="n">
        <v>2.75</v>
      </c>
      <c r="AB226" s="0" t="n">
        <v>3.3</v>
      </c>
      <c r="AC226" s="0" t="n">
        <v>11922.428413611</v>
      </c>
      <c r="AD226" s="0" t="n">
        <v>75945.5123413393</v>
      </c>
      <c r="AE226" s="0" t="n">
        <v>64021.6790418326</v>
      </c>
      <c r="AF226" s="0" t="n">
        <v>0</v>
      </c>
      <c r="AG226" s="0" t="n">
        <v>0</v>
      </c>
      <c r="AH226" s="0" t="n">
        <v>0.6</v>
      </c>
      <c r="AI226" s="4" t="n">
        <v>0</v>
      </c>
      <c r="AJ226" s="5" t="n">
        <v>1</v>
      </c>
      <c r="AK226" s="5" t="n">
        <v>0</v>
      </c>
      <c r="AL226" s="6" t="n">
        <v>0</v>
      </c>
      <c r="AM226" s="0" t="n">
        <v>1</v>
      </c>
      <c r="AN226" s="0" t="n">
        <v>0</v>
      </c>
      <c r="AO226" s="6" t="n">
        <v>0</v>
      </c>
      <c r="AP226" s="0" t="n">
        <v>0</v>
      </c>
      <c r="AQ226" s="0" t="n">
        <v>0</v>
      </c>
      <c r="AR226" s="0" t="n">
        <v>1</v>
      </c>
      <c r="AS226" s="6" t="n">
        <v>0</v>
      </c>
    </row>
    <row r="227" customFormat="false" ht="15" hidden="false" customHeight="false" outlineLevel="0" collapsed="false">
      <c r="D227" s="3"/>
      <c r="F227" s="3"/>
      <c r="H227" s="3"/>
      <c r="J227" s="3"/>
      <c r="K227" s="55"/>
      <c r="L227" s="58"/>
      <c r="M227" s="3"/>
      <c r="N227" s="3"/>
      <c r="O227" s="3"/>
      <c r="P227" s="3"/>
      <c r="Q227" s="3" t="s">
        <v>77</v>
      </c>
      <c r="R227" s="54" t="n">
        <v>0.3925</v>
      </c>
      <c r="S227" s="3" t="n">
        <f aca="false">IF(AND(X227&lt;1,Y227&lt;1,Z227&lt;1,AA227&lt;3),1,0)</f>
        <v>0</v>
      </c>
      <c r="T227" s="27" t="n">
        <f aca="false">R227*P228*N228*L229*J237*H229*F237*D228*B180</f>
        <v>0</v>
      </c>
      <c r="V227" s="15"/>
      <c r="W227" s="3" t="n">
        <v>103</v>
      </c>
      <c r="X227" s="0" t="n">
        <v>0.88</v>
      </c>
      <c r="Y227" s="0" t="n">
        <v>1.19</v>
      </c>
      <c r="Z227" s="0" t="n">
        <v>0.59</v>
      </c>
      <c r="AA227" s="0" t="n">
        <v>2.75</v>
      </c>
      <c r="AB227" s="0" t="n">
        <v>3.3</v>
      </c>
      <c r="AC227" s="0" t="n">
        <v>11922.428413611</v>
      </c>
      <c r="AD227" s="0" t="n">
        <v>75945.5123413393</v>
      </c>
      <c r="AE227" s="0" t="n">
        <v>64021.6790418326</v>
      </c>
      <c r="AF227" s="0" t="n">
        <v>0</v>
      </c>
      <c r="AG227" s="0" t="n">
        <v>0</v>
      </c>
      <c r="AH227" s="0" t="n">
        <v>0.6</v>
      </c>
      <c r="AI227" s="4" t="n">
        <v>0</v>
      </c>
      <c r="AJ227" s="5" t="n">
        <v>1</v>
      </c>
      <c r="AK227" s="5" t="n">
        <v>0</v>
      </c>
      <c r="AL227" s="6" t="n">
        <v>0</v>
      </c>
      <c r="AM227" s="0" t="n">
        <v>0</v>
      </c>
      <c r="AN227" s="0" t="n">
        <v>1</v>
      </c>
      <c r="AO227" s="6" t="n">
        <v>0</v>
      </c>
      <c r="AP227" s="0" t="n">
        <v>0</v>
      </c>
      <c r="AQ227" s="0" t="n">
        <v>1</v>
      </c>
      <c r="AR227" s="0" t="n">
        <v>0</v>
      </c>
      <c r="AS227" s="6" t="n">
        <v>0</v>
      </c>
    </row>
    <row r="228" customFormat="false" ht="15" hidden="false" customHeight="false" outlineLevel="0" collapsed="false">
      <c r="C228" s="0" t="s">
        <v>93</v>
      </c>
      <c r="D228" s="54" t="n">
        <v>0.3269</v>
      </c>
      <c r="F228" s="3"/>
      <c r="H228" s="3"/>
      <c r="J228" s="3"/>
      <c r="M228" s="3" t="s">
        <v>77</v>
      </c>
      <c r="N228" s="54" t="n">
        <v>0.47</v>
      </c>
      <c r="O228" s="3" t="s">
        <v>78</v>
      </c>
      <c r="P228" s="54" t="n">
        <v>0.056</v>
      </c>
      <c r="Q228" s="3" t="s">
        <v>75</v>
      </c>
      <c r="R228" s="54" t="n">
        <v>0.6075</v>
      </c>
      <c r="S228" s="3" t="n">
        <f aca="false">IF(AND(X228&lt;1,Y228&lt;1,Z228&lt;1,AA228&lt;3),1,0)</f>
        <v>0</v>
      </c>
      <c r="T228" s="27" t="n">
        <f aca="false">R228*P228*N228*L229*J237*H229*F237*D228*B180</f>
        <v>0</v>
      </c>
      <c r="V228" s="15"/>
      <c r="W228" s="3" t="n">
        <v>103</v>
      </c>
      <c r="X228" s="0" t="n">
        <v>0.88</v>
      </c>
      <c r="Y228" s="0" t="n">
        <v>1.19</v>
      </c>
      <c r="Z228" s="0" t="n">
        <v>0.59</v>
      </c>
      <c r="AA228" s="0" t="n">
        <v>2.75</v>
      </c>
      <c r="AB228" s="0" t="n">
        <v>3.3</v>
      </c>
      <c r="AC228" s="0" t="n">
        <v>11922.428413611</v>
      </c>
      <c r="AD228" s="0" t="n">
        <v>75945.5123413393</v>
      </c>
      <c r="AE228" s="0" t="n">
        <v>64021.6790418326</v>
      </c>
      <c r="AF228" s="0" t="n">
        <v>0</v>
      </c>
      <c r="AG228" s="0" t="n">
        <v>0</v>
      </c>
      <c r="AH228" s="0" t="n">
        <v>0.6</v>
      </c>
      <c r="AI228" s="4" t="n">
        <v>0</v>
      </c>
      <c r="AJ228" s="5" t="n">
        <v>1</v>
      </c>
      <c r="AK228" s="5" t="n">
        <v>0</v>
      </c>
      <c r="AL228" s="6" t="n">
        <v>0</v>
      </c>
      <c r="AM228" s="0" t="n">
        <v>0</v>
      </c>
      <c r="AN228" s="0" t="n">
        <v>1</v>
      </c>
      <c r="AO228" s="6" t="n">
        <v>0</v>
      </c>
      <c r="AP228" s="0" t="n">
        <v>0</v>
      </c>
      <c r="AQ228" s="0" t="n">
        <v>0</v>
      </c>
      <c r="AR228" s="0" t="n">
        <v>1</v>
      </c>
      <c r="AS228" s="6" t="n">
        <v>0</v>
      </c>
    </row>
    <row r="229" customFormat="false" ht="15" hidden="false" customHeight="false" outlineLevel="0" collapsed="false">
      <c r="D229" s="3"/>
      <c r="F229" s="3"/>
      <c r="G229" s="0" t="s">
        <v>87</v>
      </c>
      <c r="H229" s="54" t="n">
        <f aca="false">1-H249</f>
        <v>0.6252</v>
      </c>
      <c r="J229" s="3"/>
      <c r="K229" s="55" t="s">
        <v>83</v>
      </c>
      <c r="L229" s="54" t="n">
        <f aca="false">1-L239</f>
        <v>0</v>
      </c>
      <c r="M229" s="3" t="s">
        <v>75</v>
      </c>
      <c r="N229" s="54" t="n">
        <f aca="false">1-N228-N224</f>
        <v>0.119</v>
      </c>
      <c r="O229" s="3" t="s">
        <v>30</v>
      </c>
      <c r="P229" s="54" t="n">
        <v>1</v>
      </c>
      <c r="Q229" s="3" t="s">
        <v>75</v>
      </c>
      <c r="R229" s="54" t="n">
        <v>1</v>
      </c>
      <c r="S229" s="3" t="n">
        <f aca="false">IF(AND(X229&lt;1,Y229&lt;1,Z229&lt;1,AA229&lt;3),1,0)</f>
        <v>0</v>
      </c>
      <c r="T229" s="27" t="n">
        <f aca="false">R229*P229*N229*L229*J237*H229*F237*D228*B180</f>
        <v>0</v>
      </c>
      <c r="V229" s="15"/>
      <c r="W229" s="3" t="n">
        <v>103</v>
      </c>
      <c r="X229" s="0" t="n">
        <v>0.88</v>
      </c>
      <c r="Y229" s="0" t="n">
        <v>1.19</v>
      </c>
      <c r="Z229" s="0" t="n">
        <v>0.59</v>
      </c>
      <c r="AA229" s="0" t="n">
        <v>2.75</v>
      </c>
      <c r="AB229" s="0" t="n">
        <v>3.3</v>
      </c>
      <c r="AC229" s="0" t="n">
        <v>11922.428413611</v>
      </c>
      <c r="AD229" s="0" t="n">
        <v>75945.5123413393</v>
      </c>
      <c r="AE229" s="0" t="n">
        <v>64021.6790418326</v>
      </c>
      <c r="AF229" s="0" t="n">
        <v>0</v>
      </c>
      <c r="AG229" s="0" t="n">
        <v>0</v>
      </c>
      <c r="AH229" s="0" t="n">
        <v>0.6</v>
      </c>
      <c r="AI229" s="4" t="n">
        <v>0</v>
      </c>
      <c r="AJ229" s="5" t="n">
        <v>0</v>
      </c>
      <c r="AK229" s="5" t="n">
        <v>1</v>
      </c>
      <c r="AL229" s="6" t="n">
        <v>0</v>
      </c>
      <c r="AM229" s="0" t="n">
        <v>0</v>
      </c>
      <c r="AN229" s="0" t="n">
        <v>0</v>
      </c>
      <c r="AO229" s="6" t="n">
        <v>1</v>
      </c>
      <c r="AP229" s="0" t="n">
        <v>0</v>
      </c>
      <c r="AQ229" s="0" t="n">
        <v>0</v>
      </c>
      <c r="AR229" s="0" t="n">
        <v>1</v>
      </c>
      <c r="AS229" s="6" t="n">
        <v>0</v>
      </c>
    </row>
    <row r="230" s="66" customFormat="true" ht="15" hidden="false" customHeight="false" outlineLevel="0" collapsed="false">
      <c r="A230" s="56" t="n">
        <v>-1</v>
      </c>
      <c r="B230" s="56" t="n">
        <v>-1</v>
      </c>
      <c r="C230" s="56" t="n">
        <v>-1</v>
      </c>
      <c r="D230" s="56" t="n">
        <v>-1</v>
      </c>
      <c r="E230" s="56" t="n">
        <v>-1</v>
      </c>
      <c r="F230" s="56" t="n">
        <v>-1</v>
      </c>
      <c r="G230" s="56" t="n">
        <v>-1</v>
      </c>
      <c r="H230" s="56" t="n">
        <v>-1</v>
      </c>
      <c r="I230" s="56" t="n">
        <v>-1</v>
      </c>
      <c r="J230" s="56" t="n">
        <v>-1</v>
      </c>
      <c r="K230" s="56" t="n">
        <v>-1</v>
      </c>
      <c r="L230" s="56" t="n">
        <v>-1</v>
      </c>
      <c r="M230" s="56" t="n">
        <v>-1</v>
      </c>
      <c r="N230" s="56" t="n">
        <v>-1</v>
      </c>
      <c r="O230" s="56" t="n">
        <v>-1</v>
      </c>
      <c r="P230" s="56" t="n">
        <v>-1</v>
      </c>
      <c r="Q230" s="56" t="n">
        <v>-1</v>
      </c>
      <c r="R230" s="56" t="n">
        <v>-1</v>
      </c>
      <c r="S230" s="56" t="n">
        <v>-1</v>
      </c>
      <c r="T230" s="56" t="n">
        <v>-1</v>
      </c>
      <c r="U230" s="56" t="n">
        <v>-1</v>
      </c>
      <c r="V230" s="56" t="n">
        <v>-1</v>
      </c>
      <c r="W230" s="56" t="n">
        <v>-1</v>
      </c>
      <c r="X230" s="56" t="n">
        <v>-1</v>
      </c>
      <c r="Y230" s="56" t="n">
        <v>-1</v>
      </c>
      <c r="Z230" s="56" t="n">
        <v>-1</v>
      </c>
      <c r="AA230" s="56" t="n">
        <v>-1</v>
      </c>
      <c r="AB230" s="56" t="n">
        <v>-1</v>
      </c>
      <c r="AC230" s="56" t="n">
        <v>-1</v>
      </c>
      <c r="AD230" s="56" t="n">
        <v>-1</v>
      </c>
      <c r="AE230" s="56" t="n">
        <v>-1</v>
      </c>
      <c r="AF230" s="56" t="n">
        <v>-1</v>
      </c>
      <c r="AG230" s="56" t="n">
        <v>-1</v>
      </c>
      <c r="AH230" s="56" t="n">
        <v>-1</v>
      </c>
      <c r="AI230" s="56" t="n">
        <v>-1</v>
      </c>
      <c r="AJ230" s="56" t="n">
        <v>-1</v>
      </c>
      <c r="AK230" s="56" t="n">
        <v>-1</v>
      </c>
      <c r="AL230" s="56" t="n">
        <v>-1</v>
      </c>
      <c r="AM230" s="56" t="n">
        <v>-1</v>
      </c>
      <c r="AN230" s="56" t="n">
        <v>-1</v>
      </c>
      <c r="AO230" s="56" t="n">
        <v>-1</v>
      </c>
      <c r="AP230" s="56" t="n">
        <v>-1</v>
      </c>
      <c r="AQ230" s="56" t="n">
        <v>-1</v>
      </c>
      <c r="AR230" s="56" t="n">
        <v>-1</v>
      </c>
      <c r="AS230" s="56" t="n">
        <v>-1</v>
      </c>
      <c r="AT230" s="56" t="n">
        <v>-1</v>
      </c>
      <c r="AU230" s="56" t="n">
        <v>-1</v>
      </c>
    </row>
    <row r="231" customFormat="false" ht="15" hidden="false" customHeight="false" outlineLevel="0" collapsed="false">
      <c r="D231" s="3"/>
      <c r="F231" s="3"/>
      <c r="H231" s="58"/>
      <c r="J231" s="3"/>
      <c r="K231" s="55"/>
      <c r="L231" s="58"/>
      <c r="M231" s="3"/>
      <c r="N231" s="3"/>
      <c r="O231" s="3"/>
      <c r="P231" s="3"/>
      <c r="Q231" s="3" t="s">
        <v>73</v>
      </c>
      <c r="R231" s="54" t="n">
        <v>0.9257</v>
      </c>
      <c r="S231" s="3" t="n">
        <f aca="false">IF(AND(X231&lt;1,Y231&lt;1,Z231&lt;1,AA231&lt;3),1,0)</f>
        <v>0</v>
      </c>
      <c r="T231" s="27" t="n">
        <f aca="false">R231*P232*N234*L239*J237*H229*F237*D228*B180</f>
        <v>0.00579921613493068</v>
      </c>
      <c r="V231" s="15"/>
      <c r="W231" s="3" t="n">
        <v>103</v>
      </c>
      <c r="X231" s="0" t="n">
        <v>0.88</v>
      </c>
      <c r="Y231" s="0" t="n">
        <v>1.19</v>
      </c>
      <c r="Z231" s="0" t="n">
        <v>1.42</v>
      </c>
      <c r="AA231" s="0" t="n">
        <v>2.75</v>
      </c>
      <c r="AB231" s="0" t="n">
        <v>3.3</v>
      </c>
      <c r="AC231" s="0" t="n">
        <v>11922.428413611</v>
      </c>
      <c r="AD231" s="0" t="n">
        <v>75945.5123413393</v>
      </c>
      <c r="AE231" s="0" t="n">
        <v>62673.0954884227</v>
      </c>
      <c r="AF231" s="0" t="n">
        <v>0</v>
      </c>
      <c r="AG231" s="0" t="n">
        <v>0</v>
      </c>
      <c r="AH231" s="0" t="n">
        <v>0.6</v>
      </c>
      <c r="AI231" s="4" t="n">
        <v>1</v>
      </c>
      <c r="AJ231" s="5" t="n">
        <v>0</v>
      </c>
      <c r="AK231" s="5" t="n">
        <v>0</v>
      </c>
      <c r="AL231" s="6" t="n">
        <v>0</v>
      </c>
      <c r="AM231" s="0" t="n">
        <v>1</v>
      </c>
      <c r="AN231" s="0" t="n">
        <v>0</v>
      </c>
      <c r="AO231" s="6" t="n">
        <v>0</v>
      </c>
      <c r="AP231" s="0" t="n">
        <v>1</v>
      </c>
      <c r="AQ231" s="0" t="n">
        <v>0</v>
      </c>
      <c r="AR231" s="0" t="n">
        <v>0</v>
      </c>
      <c r="AS231" s="6" t="n">
        <v>0</v>
      </c>
    </row>
    <row r="232" customFormat="false" ht="15" hidden="false" customHeight="false" outlineLevel="0" collapsed="false">
      <c r="D232" s="3"/>
      <c r="F232" s="3"/>
      <c r="H232" s="58"/>
      <c r="J232" s="3"/>
      <c r="K232" s="55"/>
      <c r="L232" s="58"/>
      <c r="M232" s="3"/>
      <c r="N232" s="3"/>
      <c r="O232" s="3" t="s">
        <v>74</v>
      </c>
      <c r="P232" s="54" t="n">
        <v>0.891566265</v>
      </c>
      <c r="Q232" s="3" t="s">
        <v>75</v>
      </c>
      <c r="R232" s="54" t="n">
        <v>0.0743</v>
      </c>
      <c r="S232" s="3" t="n">
        <f aca="false">IF(AND(X232&lt;1,Y232&lt;1,Z232&lt;1,AA232&lt;3),1,0)</f>
        <v>0</v>
      </c>
      <c r="T232" s="27" t="n">
        <f aca="false">R232*P232*N234*L239*J237*H229*F237*D228*B180</f>
        <v>0.000465465873204439</v>
      </c>
      <c r="V232" s="15"/>
      <c r="W232" s="3" t="n">
        <v>103</v>
      </c>
      <c r="X232" s="0" t="n">
        <v>0.88</v>
      </c>
      <c r="Y232" s="0" t="n">
        <v>1.19</v>
      </c>
      <c r="Z232" s="0" t="n">
        <v>1.42</v>
      </c>
      <c r="AA232" s="0" t="n">
        <v>2.75</v>
      </c>
      <c r="AB232" s="0" t="n">
        <v>3.3</v>
      </c>
      <c r="AC232" s="0" t="n">
        <v>11922.428413611</v>
      </c>
      <c r="AD232" s="0" t="n">
        <v>75945.5123413393</v>
      </c>
      <c r="AE232" s="0" t="n">
        <v>62673.0954884227</v>
      </c>
      <c r="AF232" s="0" t="n">
        <v>0</v>
      </c>
      <c r="AG232" s="0" t="n">
        <v>0</v>
      </c>
      <c r="AH232" s="0" t="n">
        <v>0.6</v>
      </c>
      <c r="AI232" s="4" t="n">
        <v>1</v>
      </c>
      <c r="AJ232" s="5" t="n">
        <v>0</v>
      </c>
      <c r="AK232" s="5" t="n">
        <v>0</v>
      </c>
      <c r="AL232" s="6" t="n">
        <v>0</v>
      </c>
      <c r="AM232" s="0" t="n">
        <v>1</v>
      </c>
      <c r="AN232" s="0" t="n">
        <v>0</v>
      </c>
      <c r="AO232" s="6" t="n">
        <v>0</v>
      </c>
      <c r="AP232" s="0" t="n">
        <v>0</v>
      </c>
      <c r="AQ232" s="0" t="n">
        <v>0</v>
      </c>
      <c r="AR232" s="0" t="n">
        <v>1</v>
      </c>
      <c r="AS232" s="6" t="n">
        <v>0</v>
      </c>
    </row>
    <row r="233" customFormat="false" ht="15" hidden="false" customHeight="false" outlineLevel="0" collapsed="false">
      <c r="D233" s="3"/>
      <c r="F233" s="3"/>
      <c r="H233" s="58"/>
      <c r="J233" s="3"/>
      <c r="K233" s="55"/>
      <c r="L233" s="58"/>
      <c r="M233" s="3"/>
      <c r="N233" s="3"/>
      <c r="O233" s="3"/>
      <c r="P233" s="3"/>
      <c r="Q233" s="3" t="s">
        <v>73</v>
      </c>
      <c r="R233" s="54" t="n">
        <v>0.9257</v>
      </c>
      <c r="S233" s="3" t="n">
        <f aca="false">IF(AND(X233&lt;1,Y233&lt;1,Z233&lt;1,AA233&lt;3),1,0)</f>
        <v>0</v>
      </c>
      <c r="T233" s="27" t="n">
        <f aca="false">R233*P234*N234*L239*J237*H229*F237*D228*B180</f>
        <v>0.000705310070904037</v>
      </c>
      <c r="V233" s="15"/>
      <c r="W233" s="3" t="n">
        <v>103</v>
      </c>
      <c r="X233" s="0" t="n">
        <v>0.88</v>
      </c>
      <c r="Y233" s="0" t="n">
        <v>1.19</v>
      </c>
      <c r="Z233" s="0" t="n">
        <v>1.42</v>
      </c>
      <c r="AA233" s="0" t="n">
        <v>2.75</v>
      </c>
      <c r="AB233" s="0" t="n">
        <v>3.3</v>
      </c>
      <c r="AC233" s="0" t="n">
        <v>11922.428413611</v>
      </c>
      <c r="AD233" s="0" t="n">
        <v>75945.5123413393</v>
      </c>
      <c r="AE233" s="0" t="n">
        <v>62673.0954884227</v>
      </c>
      <c r="AF233" s="0" t="n">
        <v>0</v>
      </c>
      <c r="AG233" s="0" t="n">
        <v>0</v>
      </c>
      <c r="AH233" s="0" t="n">
        <v>0.6</v>
      </c>
      <c r="AI233" s="4" t="n">
        <v>1</v>
      </c>
      <c r="AJ233" s="5" t="n">
        <v>0</v>
      </c>
      <c r="AK233" s="5" t="n">
        <v>0</v>
      </c>
      <c r="AL233" s="6" t="n">
        <v>0</v>
      </c>
      <c r="AM233" s="0" t="n">
        <v>0</v>
      </c>
      <c r="AN233" s="0" t="n">
        <v>1</v>
      </c>
      <c r="AO233" s="6" t="n">
        <v>0</v>
      </c>
      <c r="AP233" s="0" t="n">
        <v>1</v>
      </c>
      <c r="AQ233" s="0" t="n">
        <v>0</v>
      </c>
      <c r="AR233" s="0" t="n">
        <v>0</v>
      </c>
      <c r="AS233" s="6" t="n">
        <v>0</v>
      </c>
    </row>
    <row r="234" customFormat="false" ht="15" hidden="false" customHeight="false" outlineLevel="0" collapsed="false">
      <c r="D234" s="3"/>
      <c r="F234" s="3"/>
      <c r="H234" s="58"/>
      <c r="J234" s="3"/>
      <c r="K234" s="55"/>
      <c r="L234" s="58"/>
      <c r="M234" s="3" t="s">
        <v>73</v>
      </c>
      <c r="N234" s="54" t="n">
        <v>0.411</v>
      </c>
      <c r="O234" s="3" t="s">
        <v>76</v>
      </c>
      <c r="P234" s="54" t="n">
        <v>0.108433735</v>
      </c>
      <c r="Q234" s="3" t="s">
        <v>75</v>
      </c>
      <c r="R234" s="54" t="n">
        <v>0.0743</v>
      </c>
      <c r="S234" s="3" t="n">
        <f aca="false">IF(AND(X234&lt;1,Y234&lt;1,Z234&lt;1,AA234&lt;3),1,0)</f>
        <v>0</v>
      </c>
      <c r="T234" s="27" t="n">
        <f aca="false">R234*P234*N234*L239*J237*H229*F237*D228*B180</f>
        <v>5.66107143439234E-005</v>
      </c>
      <c r="V234" s="15"/>
      <c r="W234" s="3" t="n">
        <v>103</v>
      </c>
      <c r="X234" s="0" t="n">
        <v>0.88</v>
      </c>
      <c r="Y234" s="0" t="n">
        <v>1.19</v>
      </c>
      <c r="Z234" s="0" t="n">
        <v>1.42</v>
      </c>
      <c r="AA234" s="0" t="n">
        <v>2.75</v>
      </c>
      <c r="AB234" s="0" t="n">
        <v>3.3</v>
      </c>
      <c r="AC234" s="0" t="n">
        <v>11922.428413611</v>
      </c>
      <c r="AD234" s="0" t="n">
        <v>75945.5123413393</v>
      </c>
      <c r="AE234" s="0" t="n">
        <v>62673.0954884227</v>
      </c>
      <c r="AF234" s="0" t="n">
        <v>0</v>
      </c>
      <c r="AG234" s="0" t="n">
        <v>0</v>
      </c>
      <c r="AH234" s="0" t="n">
        <v>0.6</v>
      </c>
      <c r="AI234" s="4" t="n">
        <v>1</v>
      </c>
      <c r="AJ234" s="5" t="n">
        <v>0</v>
      </c>
      <c r="AK234" s="5" t="n">
        <v>0</v>
      </c>
      <c r="AL234" s="6" t="n">
        <v>0</v>
      </c>
      <c r="AM234" s="0" t="n">
        <v>0</v>
      </c>
      <c r="AN234" s="0" t="n">
        <v>1</v>
      </c>
      <c r="AO234" s="6" t="n">
        <v>0</v>
      </c>
      <c r="AP234" s="0" t="n">
        <v>0</v>
      </c>
      <c r="AQ234" s="0" t="n">
        <v>0</v>
      </c>
      <c r="AR234" s="0" t="n">
        <v>1</v>
      </c>
      <c r="AS234" s="6" t="n">
        <v>0</v>
      </c>
    </row>
    <row r="235" customFormat="false" ht="15" hidden="false" customHeight="false" outlineLevel="0" collapsed="false">
      <c r="D235" s="3"/>
      <c r="F235" s="3"/>
      <c r="H235" s="58"/>
      <c r="J235" s="3"/>
      <c r="K235" s="55"/>
      <c r="L235" s="58"/>
      <c r="M235" s="3"/>
      <c r="N235" s="3"/>
      <c r="O235" s="3"/>
      <c r="P235" s="3"/>
      <c r="Q235" s="3" t="s">
        <v>77</v>
      </c>
      <c r="R235" s="54" t="n">
        <v>0.6075</v>
      </c>
      <c r="S235" s="3" t="n">
        <f aca="false">IF(AND(X235&lt;1,Y235&lt;1,Z235&lt;1,AA235&lt;3),1,0)</f>
        <v>0</v>
      </c>
      <c r="T235" s="27" t="n">
        <f aca="false">R235*P236*N238*L239*J237*H229*F237*D228*B180</f>
        <v>0.00460807688534351</v>
      </c>
      <c r="V235" s="15"/>
      <c r="W235" s="3" t="n">
        <v>103</v>
      </c>
      <c r="X235" s="0" t="n">
        <v>0.88</v>
      </c>
      <c r="Y235" s="0" t="n">
        <v>1.19</v>
      </c>
      <c r="Z235" s="0" t="n">
        <v>1.42</v>
      </c>
      <c r="AA235" s="0" t="n">
        <v>2.75</v>
      </c>
      <c r="AB235" s="0" t="n">
        <v>3.3</v>
      </c>
      <c r="AC235" s="0" t="n">
        <v>11922.428413611</v>
      </c>
      <c r="AD235" s="0" t="n">
        <v>75945.5123413393</v>
      </c>
      <c r="AE235" s="0" t="n">
        <v>62673.0954884227</v>
      </c>
      <c r="AF235" s="0" t="n">
        <v>0</v>
      </c>
      <c r="AG235" s="0" t="n">
        <v>0</v>
      </c>
      <c r="AH235" s="0" t="n">
        <v>0.6</v>
      </c>
      <c r="AI235" s="4" t="n">
        <v>0</v>
      </c>
      <c r="AJ235" s="5" t="n">
        <v>1</v>
      </c>
      <c r="AK235" s="5" t="n">
        <v>0</v>
      </c>
      <c r="AL235" s="6" t="n">
        <v>0</v>
      </c>
      <c r="AM235" s="0" t="n">
        <v>1</v>
      </c>
      <c r="AN235" s="0" t="n">
        <v>0</v>
      </c>
      <c r="AO235" s="6" t="n">
        <v>0</v>
      </c>
      <c r="AP235" s="0" t="n">
        <v>0</v>
      </c>
      <c r="AQ235" s="0" t="n">
        <v>1</v>
      </c>
      <c r="AR235" s="0" t="n">
        <v>0</v>
      </c>
      <c r="AS235" s="6" t="n">
        <v>0</v>
      </c>
    </row>
    <row r="236" customFormat="false" ht="15" hidden="false" customHeight="false" outlineLevel="0" collapsed="false">
      <c r="D236" s="3"/>
      <c r="F236" s="3"/>
      <c r="H236" s="3"/>
      <c r="J236" s="3"/>
      <c r="M236" s="3"/>
      <c r="N236" s="3"/>
      <c r="O236" s="3" t="s">
        <v>74</v>
      </c>
      <c r="P236" s="54" t="n">
        <v>0.944</v>
      </c>
      <c r="Q236" s="3" t="s">
        <v>75</v>
      </c>
      <c r="R236" s="54" t="n">
        <v>0.3925</v>
      </c>
      <c r="S236" s="3" t="n">
        <f aca="false">IF(AND(X236&lt;1,Y236&lt;1,Z236&lt;1,AA236&lt;3),1,0)</f>
        <v>0</v>
      </c>
      <c r="T236" s="27" t="n">
        <f aca="false">R236*P236*N238*L239*J237*H229*F237*D228*B180</f>
        <v>0.00297723486007791</v>
      </c>
      <c r="V236" s="15"/>
      <c r="W236" s="3" t="n">
        <v>103</v>
      </c>
      <c r="X236" s="0" t="n">
        <v>0.88</v>
      </c>
      <c r="Y236" s="0" t="n">
        <v>1.19</v>
      </c>
      <c r="Z236" s="0" t="n">
        <v>1.42</v>
      </c>
      <c r="AA236" s="0" t="n">
        <v>2.75</v>
      </c>
      <c r="AB236" s="0" t="n">
        <v>3.3</v>
      </c>
      <c r="AC236" s="0" t="n">
        <v>11922.428413611</v>
      </c>
      <c r="AD236" s="0" t="n">
        <v>75945.5123413393</v>
      </c>
      <c r="AE236" s="0" t="n">
        <v>62673.0954884227</v>
      </c>
      <c r="AF236" s="0" t="n">
        <v>0</v>
      </c>
      <c r="AG236" s="0" t="n">
        <v>0</v>
      </c>
      <c r="AH236" s="0" t="n">
        <v>0.6</v>
      </c>
      <c r="AI236" s="4" t="n">
        <v>0</v>
      </c>
      <c r="AJ236" s="5" t="n">
        <v>1</v>
      </c>
      <c r="AK236" s="5" t="n">
        <v>0</v>
      </c>
      <c r="AL236" s="6" t="n">
        <v>0</v>
      </c>
      <c r="AM236" s="0" t="n">
        <v>1</v>
      </c>
      <c r="AN236" s="0" t="n">
        <v>0</v>
      </c>
      <c r="AO236" s="6" t="n">
        <v>0</v>
      </c>
      <c r="AP236" s="0" t="n">
        <v>0</v>
      </c>
      <c r="AQ236" s="0" t="n">
        <v>0</v>
      </c>
      <c r="AR236" s="0" t="n">
        <v>1</v>
      </c>
      <c r="AS236" s="6" t="n">
        <v>0</v>
      </c>
    </row>
    <row r="237" customFormat="false" ht="15" hidden="false" customHeight="false" outlineLevel="0" collapsed="false">
      <c r="D237" s="3"/>
      <c r="E237" s="0" t="s">
        <v>88</v>
      </c>
      <c r="F237" s="54" t="n">
        <v>0.39</v>
      </c>
      <c r="H237" s="3"/>
      <c r="I237" s="0" t="s">
        <v>89</v>
      </c>
      <c r="J237" s="54" t="n">
        <v>0.7343</v>
      </c>
      <c r="K237" s="3"/>
      <c r="L237" s="3"/>
      <c r="M237" s="3"/>
      <c r="N237" s="3"/>
      <c r="O237" s="3"/>
      <c r="P237" s="3"/>
      <c r="Q237" s="3" t="s">
        <v>77</v>
      </c>
      <c r="R237" s="54" t="n">
        <v>0.3925</v>
      </c>
      <c r="S237" s="3" t="n">
        <f aca="false">IF(AND(X237&lt;1,Y237&lt;1,Z237&lt;1,AA237&lt;3),1,0)</f>
        <v>0</v>
      </c>
      <c r="T237" s="27" t="n">
        <f aca="false">R237*P238*N238*L239*J237*H229*F237*D228*B180</f>
        <v>0.000176615627292757</v>
      </c>
      <c r="V237" s="15"/>
      <c r="W237" s="3" t="n">
        <v>103</v>
      </c>
      <c r="X237" s="0" t="n">
        <v>0.88</v>
      </c>
      <c r="Y237" s="0" t="n">
        <v>1.19</v>
      </c>
      <c r="Z237" s="0" t="n">
        <v>1.42</v>
      </c>
      <c r="AA237" s="0" t="n">
        <v>2.75</v>
      </c>
      <c r="AB237" s="0" t="n">
        <v>3.3</v>
      </c>
      <c r="AC237" s="0" t="n">
        <v>11922.428413611</v>
      </c>
      <c r="AD237" s="0" t="n">
        <v>75945.5123413393</v>
      </c>
      <c r="AE237" s="0" t="n">
        <v>62673.0954884227</v>
      </c>
      <c r="AF237" s="0" t="n">
        <v>0</v>
      </c>
      <c r="AG237" s="0" t="n">
        <v>0</v>
      </c>
      <c r="AH237" s="0" t="n">
        <v>0.6</v>
      </c>
      <c r="AI237" s="4" t="n">
        <v>0</v>
      </c>
      <c r="AJ237" s="5" t="n">
        <v>1</v>
      </c>
      <c r="AK237" s="5" t="n">
        <v>0</v>
      </c>
      <c r="AL237" s="6" t="n">
        <v>0</v>
      </c>
      <c r="AM237" s="0" t="n">
        <v>0</v>
      </c>
      <c r="AN237" s="0" t="n">
        <v>1</v>
      </c>
      <c r="AO237" s="6" t="n">
        <v>0</v>
      </c>
      <c r="AP237" s="0" t="n">
        <v>0</v>
      </c>
      <c r="AQ237" s="0" t="n">
        <v>1</v>
      </c>
      <c r="AR237" s="0" t="n">
        <v>0</v>
      </c>
      <c r="AS237" s="6" t="n">
        <v>0</v>
      </c>
    </row>
    <row r="238" customFormat="false" ht="15" hidden="false" customHeight="false" outlineLevel="0" collapsed="false">
      <c r="D238" s="3"/>
      <c r="F238" s="3"/>
      <c r="H238" s="3"/>
      <c r="J238" s="3"/>
      <c r="K238" s="3"/>
      <c r="L238" s="3"/>
      <c r="M238" s="3" t="s">
        <v>77</v>
      </c>
      <c r="N238" s="54" t="n">
        <v>0.47</v>
      </c>
      <c r="O238" s="3" t="s">
        <v>78</v>
      </c>
      <c r="P238" s="54" t="n">
        <v>0.056</v>
      </c>
      <c r="Q238" s="3" t="s">
        <v>75</v>
      </c>
      <c r="R238" s="54" t="n">
        <v>0.6075</v>
      </c>
      <c r="S238" s="3" t="n">
        <f aca="false">IF(AND(X238&lt;1,Y238&lt;1,Z238&lt;1,AA238&lt;3),1,0)</f>
        <v>0</v>
      </c>
      <c r="T238" s="27" t="n">
        <f aca="false">R238*P238*N238*L239*J237*H229*F237*D228*B180</f>
        <v>0.000273360493198344</v>
      </c>
      <c r="V238" s="15"/>
      <c r="W238" s="3" t="n">
        <v>103</v>
      </c>
      <c r="X238" s="0" t="n">
        <v>0.88</v>
      </c>
      <c r="Y238" s="0" t="n">
        <v>1.19</v>
      </c>
      <c r="Z238" s="0" t="n">
        <v>1.42</v>
      </c>
      <c r="AA238" s="0" t="n">
        <v>2.75</v>
      </c>
      <c r="AB238" s="0" t="n">
        <v>3.3</v>
      </c>
      <c r="AC238" s="0" t="n">
        <v>11922.428413611</v>
      </c>
      <c r="AD238" s="0" t="n">
        <v>75945.5123413393</v>
      </c>
      <c r="AE238" s="0" t="n">
        <v>62673.0954884227</v>
      </c>
      <c r="AF238" s="0" t="n">
        <v>0</v>
      </c>
      <c r="AG238" s="0" t="n">
        <v>0</v>
      </c>
      <c r="AH238" s="0" t="n">
        <v>0.6</v>
      </c>
      <c r="AI238" s="4" t="n">
        <v>0</v>
      </c>
      <c r="AJ238" s="5" t="n">
        <v>1</v>
      </c>
      <c r="AK238" s="5" t="n">
        <v>0</v>
      </c>
      <c r="AL238" s="6" t="n">
        <v>0</v>
      </c>
      <c r="AM238" s="0" t="n">
        <v>0</v>
      </c>
      <c r="AN238" s="0" t="n">
        <v>1</v>
      </c>
      <c r="AO238" s="6" t="n">
        <v>0</v>
      </c>
      <c r="AP238" s="0" t="n">
        <v>0</v>
      </c>
      <c r="AQ238" s="0" t="n">
        <v>0</v>
      </c>
      <c r="AR238" s="0" t="n">
        <v>1</v>
      </c>
      <c r="AS238" s="6" t="n">
        <v>0</v>
      </c>
    </row>
    <row r="239" customFormat="false" ht="15" hidden="false" customHeight="false" outlineLevel="0" collapsed="false">
      <c r="D239" s="3"/>
      <c r="F239" s="3"/>
      <c r="H239" s="3"/>
      <c r="J239" s="3"/>
      <c r="K239" s="55" t="s">
        <v>85</v>
      </c>
      <c r="L239" s="54" t="n">
        <v>1</v>
      </c>
      <c r="M239" s="3" t="s">
        <v>75</v>
      </c>
      <c r="N239" s="54" t="n">
        <f aca="false">1-N238-N234</f>
        <v>0.119</v>
      </c>
      <c r="O239" s="3" t="s">
        <v>30</v>
      </c>
      <c r="P239" s="54" t="n">
        <v>1</v>
      </c>
      <c r="Q239" s="3" t="s">
        <v>75</v>
      </c>
      <c r="R239" s="54" t="n">
        <v>1</v>
      </c>
      <c r="S239" s="3" t="n">
        <f aca="false">IF(AND(X239&lt;1,Y239&lt;1,Z239&lt;1,AA239&lt;3),1,0)</f>
        <v>0</v>
      </c>
      <c r="T239" s="27" t="n">
        <f aca="false">R239*P239*N239*L239*J237*H229*F237*D228*B180</f>
        <v>0.0020344665022204</v>
      </c>
      <c r="V239" s="15"/>
      <c r="W239" s="3" t="n">
        <v>103</v>
      </c>
      <c r="X239" s="0" t="n">
        <v>0.88</v>
      </c>
      <c r="Y239" s="0" t="n">
        <v>1.19</v>
      </c>
      <c r="Z239" s="0" t="n">
        <v>1.42</v>
      </c>
      <c r="AA239" s="0" t="n">
        <v>2.75</v>
      </c>
      <c r="AB239" s="0" t="n">
        <v>3.3</v>
      </c>
      <c r="AC239" s="0" t="n">
        <v>11922.428413611</v>
      </c>
      <c r="AD239" s="0" t="n">
        <v>75945.5123413393</v>
      </c>
      <c r="AE239" s="0" t="n">
        <v>62673.0954884227</v>
      </c>
      <c r="AF239" s="0" t="n">
        <v>0</v>
      </c>
      <c r="AG239" s="0" t="n">
        <v>0</v>
      </c>
      <c r="AH239" s="0" t="n">
        <v>0.6</v>
      </c>
      <c r="AI239" s="4" t="n">
        <v>0</v>
      </c>
      <c r="AJ239" s="5" t="n">
        <v>0</v>
      </c>
      <c r="AK239" s="5" t="n">
        <v>1</v>
      </c>
      <c r="AL239" s="6" t="n">
        <v>0</v>
      </c>
      <c r="AM239" s="0" t="n">
        <v>0</v>
      </c>
      <c r="AN239" s="0" t="n">
        <v>0</v>
      </c>
      <c r="AO239" s="6" t="n">
        <v>1</v>
      </c>
      <c r="AP239" s="0" t="n">
        <v>0</v>
      </c>
      <c r="AQ239" s="0" t="n">
        <v>0</v>
      </c>
      <c r="AR239" s="0" t="n">
        <v>1</v>
      </c>
      <c r="AS239" s="6" t="n">
        <v>0</v>
      </c>
    </row>
    <row r="240" s="66" customFormat="true" ht="15" hidden="false" customHeight="false" outlineLevel="0" collapsed="false">
      <c r="A240" s="56" t="n">
        <v>-1</v>
      </c>
      <c r="B240" s="56" t="n">
        <v>-1</v>
      </c>
      <c r="C240" s="56" t="n">
        <v>-1</v>
      </c>
      <c r="D240" s="56" t="n">
        <v>-1</v>
      </c>
      <c r="E240" s="56" t="n">
        <v>-1</v>
      </c>
      <c r="F240" s="56" t="n">
        <v>-1</v>
      </c>
      <c r="G240" s="56" t="n">
        <v>-1</v>
      </c>
      <c r="H240" s="56" t="n">
        <v>-1</v>
      </c>
      <c r="I240" s="56" t="n">
        <v>-1</v>
      </c>
      <c r="J240" s="56" t="n">
        <v>-1</v>
      </c>
      <c r="K240" s="56" t="n">
        <v>-1</v>
      </c>
      <c r="L240" s="56" t="n">
        <v>-1</v>
      </c>
      <c r="M240" s="56" t="n">
        <v>-1</v>
      </c>
      <c r="N240" s="56" t="n">
        <v>-1</v>
      </c>
      <c r="O240" s="56" t="n">
        <v>-1</v>
      </c>
      <c r="P240" s="56" t="n">
        <v>-1</v>
      </c>
      <c r="Q240" s="56" t="n">
        <v>-1</v>
      </c>
      <c r="R240" s="56" t="n">
        <v>-1</v>
      </c>
      <c r="S240" s="56" t="n">
        <v>-1</v>
      </c>
      <c r="T240" s="56" t="n">
        <v>-1</v>
      </c>
      <c r="U240" s="56" t="n">
        <v>-1</v>
      </c>
      <c r="V240" s="56" t="n">
        <v>-1</v>
      </c>
      <c r="W240" s="56" t="n">
        <v>-1</v>
      </c>
      <c r="X240" s="56" t="n">
        <v>-1</v>
      </c>
      <c r="Y240" s="56" t="n">
        <v>-1</v>
      </c>
      <c r="Z240" s="56" t="n">
        <v>-1</v>
      </c>
      <c r="AA240" s="56" t="n">
        <v>-1</v>
      </c>
      <c r="AB240" s="56" t="n">
        <v>-1</v>
      </c>
      <c r="AC240" s="56" t="n">
        <v>-1</v>
      </c>
      <c r="AD240" s="56" t="n">
        <v>-1</v>
      </c>
      <c r="AE240" s="56" t="n">
        <v>-1</v>
      </c>
      <c r="AF240" s="56" t="n">
        <v>-1</v>
      </c>
      <c r="AG240" s="56" t="n">
        <v>-1</v>
      </c>
      <c r="AH240" s="56" t="n">
        <v>-1</v>
      </c>
      <c r="AI240" s="56" t="n">
        <v>-1</v>
      </c>
      <c r="AJ240" s="56" t="n">
        <v>-1</v>
      </c>
      <c r="AK240" s="56" t="n">
        <v>-1</v>
      </c>
      <c r="AL240" s="56" t="n">
        <v>-1</v>
      </c>
      <c r="AM240" s="56" t="n">
        <v>-1</v>
      </c>
      <c r="AN240" s="56" t="n">
        <v>-1</v>
      </c>
      <c r="AO240" s="56" t="n">
        <v>-1</v>
      </c>
      <c r="AP240" s="56" t="n">
        <v>-1</v>
      </c>
      <c r="AQ240" s="56" t="n">
        <v>-1</v>
      </c>
      <c r="AR240" s="56" t="n">
        <v>-1</v>
      </c>
      <c r="AS240" s="56" t="n">
        <v>-1</v>
      </c>
      <c r="AT240" s="56" t="n">
        <v>-1</v>
      </c>
      <c r="AU240" s="56" t="n">
        <v>-1</v>
      </c>
    </row>
    <row r="241" customFormat="false" ht="15" hidden="false" customHeight="false" outlineLevel="0" collapsed="false">
      <c r="D241" s="3"/>
      <c r="F241" s="3"/>
      <c r="H241" s="3"/>
      <c r="J241" s="3"/>
      <c r="K241" s="55"/>
      <c r="L241" s="58"/>
      <c r="M241" s="3"/>
      <c r="N241" s="3"/>
      <c r="O241" s="3"/>
      <c r="P241" s="3"/>
      <c r="Q241" s="3" t="s">
        <v>73</v>
      </c>
      <c r="R241" s="54" t="n">
        <v>0.9257</v>
      </c>
      <c r="S241" s="3" t="n">
        <f aca="false">IF(AND(X241&lt;1,Y241&lt;1,Z241&lt;1,AA241&lt;3),1,0)</f>
        <v>0</v>
      </c>
      <c r="T241" s="27" t="n">
        <f aca="false">R241*P242*N244*L249*J249*H249*F237*D228*B180</f>
        <v>0.00473452462499925</v>
      </c>
      <c r="V241" s="15"/>
      <c r="W241" s="3" t="n">
        <v>103</v>
      </c>
      <c r="X241" s="0" t="n">
        <v>0.88</v>
      </c>
      <c r="Y241" s="0" t="n">
        <v>1.19</v>
      </c>
      <c r="Z241" s="0" t="n">
        <v>1.42</v>
      </c>
      <c r="AA241" s="0" t="n">
        <v>3.5</v>
      </c>
      <c r="AB241" s="0" t="n">
        <v>3.3</v>
      </c>
      <c r="AC241" s="0" t="n">
        <v>11922.428413611</v>
      </c>
      <c r="AD241" s="0" t="n">
        <v>75945.5123413393</v>
      </c>
      <c r="AE241" s="0" t="n">
        <v>62673.0954884227</v>
      </c>
      <c r="AF241" s="0" t="n">
        <v>0</v>
      </c>
      <c r="AG241" s="0" t="n">
        <v>0</v>
      </c>
      <c r="AH241" s="0" t="n">
        <v>0.75</v>
      </c>
      <c r="AI241" s="4" t="n">
        <v>1</v>
      </c>
      <c r="AJ241" s="5" t="n">
        <v>0</v>
      </c>
      <c r="AK241" s="5" t="n">
        <v>0</v>
      </c>
      <c r="AL241" s="6" t="n">
        <v>0</v>
      </c>
      <c r="AM241" s="0" t="n">
        <v>1</v>
      </c>
      <c r="AN241" s="0" t="n">
        <v>0</v>
      </c>
      <c r="AO241" s="6" t="n">
        <v>0</v>
      </c>
      <c r="AP241" s="0" t="n">
        <v>1</v>
      </c>
      <c r="AQ241" s="0" t="n">
        <v>0</v>
      </c>
      <c r="AR241" s="0" t="n">
        <v>0</v>
      </c>
      <c r="AS241" s="6" t="n">
        <v>0</v>
      </c>
    </row>
    <row r="242" customFormat="false" ht="15" hidden="false" customHeight="false" outlineLevel="0" collapsed="false">
      <c r="D242" s="3"/>
      <c r="F242" s="3"/>
      <c r="H242" s="3"/>
      <c r="J242" s="3"/>
      <c r="K242" s="55"/>
      <c r="L242" s="58"/>
      <c r="M242" s="3"/>
      <c r="N242" s="3"/>
      <c r="O242" s="3" t="s">
        <v>74</v>
      </c>
      <c r="P242" s="54" t="n">
        <v>0.891566265</v>
      </c>
      <c r="Q242" s="3" t="s">
        <v>75</v>
      </c>
      <c r="R242" s="54" t="n">
        <v>0.0743</v>
      </c>
      <c r="S242" s="3" t="n">
        <f aca="false">IF(AND(X242&lt;1,Y242&lt;1,Z242&lt;1,AA242&lt;3),1,0)</f>
        <v>0</v>
      </c>
      <c r="T242" s="27" t="n">
        <f aca="false">R242*P242*N244*L249*J249*H249*F237*D228*B180</f>
        <v>0.000380009916428048</v>
      </c>
      <c r="V242" s="15"/>
      <c r="W242" s="3" t="n">
        <v>103</v>
      </c>
      <c r="X242" s="0" t="n">
        <v>0.88</v>
      </c>
      <c r="Y242" s="0" t="n">
        <v>1.19</v>
      </c>
      <c r="Z242" s="0" t="n">
        <v>1.42</v>
      </c>
      <c r="AA242" s="0" t="n">
        <v>3.5</v>
      </c>
      <c r="AB242" s="0" t="n">
        <v>3.3</v>
      </c>
      <c r="AC242" s="0" t="n">
        <v>11922.428413611</v>
      </c>
      <c r="AD242" s="0" t="n">
        <v>75945.5123413393</v>
      </c>
      <c r="AE242" s="0" t="n">
        <v>62673.0954884227</v>
      </c>
      <c r="AF242" s="0" t="n">
        <v>0</v>
      </c>
      <c r="AG242" s="0" t="n">
        <v>0</v>
      </c>
      <c r="AH242" s="0" t="n">
        <v>0.75</v>
      </c>
      <c r="AI242" s="4" t="n">
        <v>1</v>
      </c>
      <c r="AJ242" s="5" t="n">
        <v>0</v>
      </c>
      <c r="AK242" s="5" t="n">
        <v>0</v>
      </c>
      <c r="AL242" s="6" t="n">
        <v>0</v>
      </c>
      <c r="AM242" s="0" t="n">
        <v>1</v>
      </c>
      <c r="AN242" s="0" t="n">
        <v>0</v>
      </c>
      <c r="AO242" s="6" t="n">
        <v>0</v>
      </c>
      <c r="AP242" s="0" t="n">
        <v>0</v>
      </c>
      <c r="AQ242" s="0" t="n">
        <v>0</v>
      </c>
      <c r="AR242" s="0" t="n">
        <v>1</v>
      </c>
      <c r="AS242" s="6" t="n">
        <v>0</v>
      </c>
    </row>
    <row r="243" customFormat="false" ht="15" hidden="false" customHeight="false" outlineLevel="0" collapsed="false">
      <c r="D243" s="3"/>
      <c r="F243" s="3"/>
      <c r="H243" s="3"/>
      <c r="J243" s="3"/>
      <c r="K243" s="55"/>
      <c r="L243" s="58"/>
      <c r="M243" s="3"/>
      <c r="N243" s="3"/>
      <c r="O243" s="3"/>
      <c r="P243" s="3"/>
      <c r="Q243" s="3" t="s">
        <v>73</v>
      </c>
      <c r="R243" s="54" t="n">
        <v>0.9257</v>
      </c>
      <c r="S243" s="3" t="n">
        <f aca="false">IF(AND(X243&lt;1,Y243&lt;1,Z243&lt;1,AA243&lt;3),1,0)</f>
        <v>0</v>
      </c>
      <c r="T243" s="27" t="n">
        <f aca="false">R243*P244*N244*L249*J249*H249*F237*D228*B180</f>
        <v>0.000575820562858715</v>
      </c>
      <c r="V243" s="15"/>
      <c r="W243" s="3" t="n">
        <v>103</v>
      </c>
      <c r="X243" s="0" t="n">
        <v>0.88</v>
      </c>
      <c r="Y243" s="0" t="n">
        <v>1.19</v>
      </c>
      <c r="Z243" s="0" t="n">
        <v>1.42</v>
      </c>
      <c r="AA243" s="0" t="n">
        <v>3.5</v>
      </c>
      <c r="AB243" s="0" t="n">
        <v>3.3</v>
      </c>
      <c r="AC243" s="0" t="n">
        <v>11922.428413611</v>
      </c>
      <c r="AD243" s="0" t="n">
        <v>75945.5123413393</v>
      </c>
      <c r="AE243" s="0" t="n">
        <v>62673.0954884227</v>
      </c>
      <c r="AF243" s="0" t="n">
        <v>0</v>
      </c>
      <c r="AG243" s="0" t="n">
        <v>0</v>
      </c>
      <c r="AH243" s="0" t="n">
        <v>0.75</v>
      </c>
      <c r="AI243" s="4" t="n">
        <v>1</v>
      </c>
      <c r="AJ243" s="5" t="n">
        <v>0</v>
      </c>
      <c r="AK243" s="5" t="n">
        <v>0</v>
      </c>
      <c r="AL243" s="6" t="n">
        <v>0</v>
      </c>
      <c r="AM243" s="0" t="n">
        <v>0</v>
      </c>
      <c r="AN243" s="0" t="n">
        <v>1</v>
      </c>
      <c r="AO243" s="6" t="n">
        <v>0</v>
      </c>
      <c r="AP243" s="0" t="n">
        <v>1</v>
      </c>
      <c r="AQ243" s="0" t="n">
        <v>0</v>
      </c>
      <c r="AR243" s="0" t="n">
        <v>0</v>
      </c>
      <c r="AS243" s="6" t="n">
        <v>0</v>
      </c>
    </row>
    <row r="244" customFormat="false" ht="15" hidden="false" customHeight="false" outlineLevel="0" collapsed="false">
      <c r="D244" s="3"/>
      <c r="F244" s="3"/>
      <c r="H244" s="3"/>
      <c r="J244" s="3"/>
      <c r="K244" s="55"/>
      <c r="L244" s="58"/>
      <c r="M244" s="3" t="s">
        <v>73</v>
      </c>
      <c r="N244" s="54" t="n">
        <v>0.411</v>
      </c>
      <c r="O244" s="3" t="s">
        <v>76</v>
      </c>
      <c r="P244" s="54" t="n">
        <v>0.108433735</v>
      </c>
      <c r="Q244" s="3" t="s">
        <v>75</v>
      </c>
      <c r="R244" s="54" t="n">
        <v>0.0743</v>
      </c>
      <c r="S244" s="3" t="n">
        <f aca="false">IF(AND(X244&lt;1,Y244&lt;1,Z244&lt;1,AA244&lt;3),1,0)</f>
        <v>0</v>
      </c>
      <c r="T244" s="27" t="n">
        <f aca="false">R244*P244*N244*L249*J249*H249*F237*D228*B180</f>
        <v>4.62174222970752E-005</v>
      </c>
      <c r="V244" s="15"/>
      <c r="W244" s="3" t="n">
        <v>103</v>
      </c>
      <c r="X244" s="0" t="n">
        <v>0.88</v>
      </c>
      <c r="Y244" s="0" t="n">
        <v>1.19</v>
      </c>
      <c r="Z244" s="0" t="n">
        <v>1.42</v>
      </c>
      <c r="AA244" s="0" t="n">
        <v>3.5</v>
      </c>
      <c r="AB244" s="0" t="n">
        <v>3.3</v>
      </c>
      <c r="AC244" s="0" t="n">
        <v>11922.428413611</v>
      </c>
      <c r="AD244" s="0" t="n">
        <v>75945.5123413393</v>
      </c>
      <c r="AE244" s="0" t="n">
        <v>62673.0954884227</v>
      </c>
      <c r="AF244" s="0" t="n">
        <v>0</v>
      </c>
      <c r="AG244" s="0" t="n">
        <v>0</v>
      </c>
      <c r="AH244" s="0" t="n">
        <v>0.75</v>
      </c>
      <c r="AI244" s="4" t="n">
        <v>1</v>
      </c>
      <c r="AJ244" s="5" t="n">
        <v>0</v>
      </c>
      <c r="AK244" s="5" t="n">
        <v>0</v>
      </c>
      <c r="AL244" s="6" t="n">
        <v>0</v>
      </c>
      <c r="AM244" s="0" t="n">
        <v>0</v>
      </c>
      <c r="AN244" s="0" t="n">
        <v>1</v>
      </c>
      <c r="AO244" s="6" t="n">
        <v>0</v>
      </c>
      <c r="AP244" s="0" t="n">
        <v>0</v>
      </c>
      <c r="AQ244" s="0" t="n">
        <v>0</v>
      </c>
      <c r="AR244" s="0" t="n">
        <v>1</v>
      </c>
      <c r="AS244" s="6" t="n">
        <v>0</v>
      </c>
    </row>
    <row r="245" customFormat="false" ht="15" hidden="false" customHeight="false" outlineLevel="0" collapsed="false">
      <c r="D245" s="3"/>
      <c r="F245" s="3"/>
      <c r="H245" s="3"/>
      <c r="J245" s="3"/>
      <c r="K245" s="55"/>
      <c r="L245" s="58"/>
      <c r="M245" s="3"/>
      <c r="N245" s="3"/>
      <c r="O245" s="3"/>
      <c r="P245" s="3"/>
      <c r="Q245" s="3" t="s">
        <v>77</v>
      </c>
      <c r="R245" s="54" t="n">
        <v>0.6075</v>
      </c>
      <c r="S245" s="3" t="n">
        <f aca="false">IF(AND(X245&lt;1,Y245&lt;1,Z245&lt;1,AA245&lt;3),1,0)</f>
        <v>0</v>
      </c>
      <c r="T245" s="27" t="n">
        <f aca="false">R245*P246*N248*L249*J249*H249*F237*D228*B180</f>
        <v>0.00376206938660848</v>
      </c>
      <c r="V245" s="15"/>
      <c r="W245" s="3" t="n">
        <v>103</v>
      </c>
      <c r="X245" s="0" t="n">
        <v>0.88</v>
      </c>
      <c r="Y245" s="0" t="n">
        <v>1.19</v>
      </c>
      <c r="Z245" s="0" t="n">
        <v>1.42</v>
      </c>
      <c r="AA245" s="0" t="n">
        <v>3.5</v>
      </c>
      <c r="AB245" s="0" t="n">
        <v>3.3</v>
      </c>
      <c r="AC245" s="0" t="n">
        <v>11922.428413611</v>
      </c>
      <c r="AD245" s="0" t="n">
        <v>75945.5123413393</v>
      </c>
      <c r="AE245" s="0" t="n">
        <v>62673.0954884227</v>
      </c>
      <c r="AF245" s="0" t="n">
        <v>0</v>
      </c>
      <c r="AG245" s="0" t="n">
        <v>0</v>
      </c>
      <c r="AH245" s="0" t="n">
        <v>0.75</v>
      </c>
      <c r="AI245" s="4" t="n">
        <v>0</v>
      </c>
      <c r="AJ245" s="5" t="n">
        <v>1</v>
      </c>
      <c r="AK245" s="5" t="n">
        <v>0</v>
      </c>
      <c r="AL245" s="6" t="n">
        <v>0</v>
      </c>
      <c r="AM245" s="0" t="n">
        <v>1</v>
      </c>
      <c r="AN245" s="0" t="n">
        <v>0</v>
      </c>
      <c r="AO245" s="6" t="n">
        <v>0</v>
      </c>
      <c r="AP245" s="0" t="n">
        <v>0</v>
      </c>
      <c r="AQ245" s="0" t="n">
        <v>1</v>
      </c>
      <c r="AR245" s="0" t="n">
        <v>0</v>
      </c>
      <c r="AS245" s="6" t="n">
        <v>0</v>
      </c>
    </row>
    <row r="246" customFormat="false" ht="15" hidden="false" customHeight="false" outlineLevel="0" collapsed="false">
      <c r="D246" s="3"/>
      <c r="F246" s="3"/>
      <c r="H246" s="3"/>
      <c r="J246" s="3"/>
      <c r="K246" s="55"/>
      <c r="L246" s="58"/>
      <c r="M246" s="3"/>
      <c r="N246" s="3"/>
      <c r="O246" s="3" t="s">
        <v>74</v>
      </c>
      <c r="P246" s="54" t="n">
        <v>0.944</v>
      </c>
      <c r="Q246" s="3" t="s">
        <v>75</v>
      </c>
      <c r="R246" s="54" t="n">
        <v>0.3925</v>
      </c>
      <c r="S246" s="3" t="n">
        <f aca="false">IF(AND(X246&lt;1,Y246&lt;1,Z246&lt;1,AA246&lt;3),1,0)</f>
        <v>0</v>
      </c>
      <c r="T246" s="27" t="n">
        <f aca="false">R246*P246*N248*L249*J249*H249*F237*D228*B180</f>
        <v>0.00243063742262359</v>
      </c>
      <c r="V246" s="15"/>
      <c r="W246" s="3" t="n">
        <v>103</v>
      </c>
      <c r="X246" s="0" t="n">
        <v>0.88</v>
      </c>
      <c r="Y246" s="0" t="n">
        <v>1.19</v>
      </c>
      <c r="Z246" s="0" t="n">
        <v>1.42</v>
      </c>
      <c r="AA246" s="0" t="n">
        <v>3.5</v>
      </c>
      <c r="AB246" s="0" t="n">
        <v>3.3</v>
      </c>
      <c r="AC246" s="0" t="n">
        <v>11922.428413611</v>
      </c>
      <c r="AD246" s="0" t="n">
        <v>75945.5123413393</v>
      </c>
      <c r="AE246" s="0" t="n">
        <v>62673.0954884227</v>
      </c>
      <c r="AF246" s="0" t="n">
        <v>0</v>
      </c>
      <c r="AG246" s="0" t="n">
        <v>0</v>
      </c>
      <c r="AH246" s="0" t="n">
        <v>0.75</v>
      </c>
      <c r="AI246" s="4" t="n">
        <v>0</v>
      </c>
      <c r="AJ246" s="5" t="n">
        <v>1</v>
      </c>
      <c r="AK246" s="5" t="n">
        <v>0</v>
      </c>
      <c r="AL246" s="6" t="n">
        <v>0</v>
      </c>
      <c r="AM246" s="0" t="n">
        <v>1</v>
      </c>
      <c r="AN246" s="0" t="n">
        <v>0</v>
      </c>
      <c r="AO246" s="6" t="n">
        <v>0</v>
      </c>
      <c r="AP246" s="0" t="n">
        <v>0</v>
      </c>
      <c r="AQ246" s="0" t="n">
        <v>0</v>
      </c>
      <c r="AR246" s="0" t="n">
        <v>1</v>
      </c>
      <c r="AS246" s="6" t="n">
        <v>0</v>
      </c>
    </row>
    <row r="247" customFormat="false" ht="15" hidden="false" customHeight="false" outlineLevel="0" collapsed="false">
      <c r="D247" s="3"/>
      <c r="F247" s="3"/>
      <c r="H247" s="3"/>
      <c r="J247" s="3"/>
      <c r="K247" s="55"/>
      <c r="L247" s="58"/>
      <c r="M247" s="3"/>
      <c r="N247" s="3"/>
      <c r="O247" s="3"/>
      <c r="P247" s="3"/>
      <c r="Q247" s="3" t="s">
        <v>77</v>
      </c>
      <c r="R247" s="54" t="n">
        <v>0.3925</v>
      </c>
      <c r="S247" s="3" t="n">
        <f aca="false">IF(AND(X247&lt;1,Y247&lt;1,Z247&lt;1,AA247&lt;3),1,0)</f>
        <v>0</v>
      </c>
      <c r="T247" s="27" t="n">
        <f aca="false">R247*P248*N248*L249*J249*H249*F237*D228*B180</f>
        <v>0.000144190355579365</v>
      </c>
      <c r="V247" s="15"/>
      <c r="W247" s="3" t="n">
        <v>103</v>
      </c>
      <c r="X247" s="0" t="n">
        <v>0.88</v>
      </c>
      <c r="Y247" s="0" t="n">
        <v>1.19</v>
      </c>
      <c r="Z247" s="0" t="n">
        <v>1.42</v>
      </c>
      <c r="AA247" s="0" t="n">
        <v>3.5</v>
      </c>
      <c r="AB247" s="0" t="n">
        <v>3.3</v>
      </c>
      <c r="AC247" s="0" t="n">
        <v>11922.428413611</v>
      </c>
      <c r="AD247" s="0" t="n">
        <v>75945.5123413393</v>
      </c>
      <c r="AE247" s="0" t="n">
        <v>62673.0954884227</v>
      </c>
      <c r="AF247" s="0" t="n">
        <v>0</v>
      </c>
      <c r="AG247" s="0" t="n">
        <v>0</v>
      </c>
      <c r="AH247" s="0" t="n">
        <v>0.75</v>
      </c>
      <c r="AI247" s="4" t="n">
        <v>0</v>
      </c>
      <c r="AJ247" s="5" t="n">
        <v>1</v>
      </c>
      <c r="AK247" s="5" t="n">
        <v>0</v>
      </c>
      <c r="AL247" s="6" t="n">
        <v>0</v>
      </c>
      <c r="AM247" s="0" t="n">
        <v>0</v>
      </c>
      <c r="AN247" s="0" t="n">
        <v>1</v>
      </c>
      <c r="AO247" s="6" t="n">
        <v>0</v>
      </c>
      <c r="AP247" s="0" t="n">
        <v>0</v>
      </c>
      <c r="AQ247" s="0" t="n">
        <v>1</v>
      </c>
      <c r="AR247" s="0" t="n">
        <v>0</v>
      </c>
      <c r="AS247" s="6" t="n">
        <v>0</v>
      </c>
    </row>
    <row r="248" customFormat="false" ht="15" hidden="false" customHeight="false" outlineLevel="0" collapsed="false">
      <c r="D248" s="3"/>
      <c r="F248" s="3"/>
      <c r="H248" s="3"/>
      <c r="J248" s="3"/>
      <c r="K248" s="3"/>
      <c r="L248" s="57"/>
      <c r="M248" s="3" t="s">
        <v>77</v>
      </c>
      <c r="N248" s="54" t="n">
        <v>0.47</v>
      </c>
      <c r="O248" s="3" t="s">
        <v>78</v>
      </c>
      <c r="P248" s="54" t="n">
        <v>0.056</v>
      </c>
      <c r="Q248" s="3" t="s">
        <v>75</v>
      </c>
      <c r="R248" s="54" t="n">
        <v>0.6075</v>
      </c>
      <c r="S248" s="3" t="n">
        <f aca="false">IF(AND(X248&lt;1,Y248&lt;1,Z248&lt;1,AA248&lt;3),1,0)</f>
        <v>0</v>
      </c>
      <c r="T248" s="27" t="n">
        <f aca="false">R248*P248*N248*L249*J249*H249*F237*D228*B180</f>
        <v>0.000223173607680164</v>
      </c>
      <c r="V248" s="15"/>
      <c r="W248" s="3" t="n">
        <v>103</v>
      </c>
      <c r="X248" s="0" t="n">
        <v>0.88</v>
      </c>
      <c r="Y248" s="0" t="n">
        <v>1.19</v>
      </c>
      <c r="Z248" s="0" t="n">
        <v>1.42</v>
      </c>
      <c r="AA248" s="0" t="n">
        <v>3.5</v>
      </c>
      <c r="AB248" s="0" t="n">
        <v>3.3</v>
      </c>
      <c r="AC248" s="0" t="n">
        <v>11922.428413611</v>
      </c>
      <c r="AD248" s="0" t="n">
        <v>75945.5123413393</v>
      </c>
      <c r="AE248" s="0" t="n">
        <v>62673.0954884227</v>
      </c>
      <c r="AF248" s="0" t="n">
        <v>0</v>
      </c>
      <c r="AG248" s="0" t="n">
        <v>0</v>
      </c>
      <c r="AH248" s="0" t="n">
        <v>0.75</v>
      </c>
      <c r="AI248" s="4" t="n">
        <v>0</v>
      </c>
      <c r="AJ248" s="5" t="n">
        <v>1</v>
      </c>
      <c r="AK248" s="5" t="n">
        <v>0</v>
      </c>
      <c r="AL248" s="6" t="n">
        <v>0</v>
      </c>
      <c r="AM248" s="0" t="n">
        <v>0</v>
      </c>
      <c r="AN248" s="0" t="n">
        <v>1</v>
      </c>
      <c r="AO248" s="6" t="n">
        <v>0</v>
      </c>
      <c r="AP248" s="0" t="n">
        <v>0</v>
      </c>
      <c r="AQ248" s="0" t="n">
        <v>0</v>
      </c>
      <c r="AR248" s="0" t="n">
        <v>1</v>
      </c>
      <c r="AS248" s="6" t="n">
        <v>0</v>
      </c>
    </row>
    <row r="249" customFormat="false" ht="15" hidden="false" customHeight="false" outlineLevel="0" collapsed="false">
      <c r="D249" s="3"/>
      <c r="F249" s="3"/>
      <c r="G249" s="0" t="s">
        <v>90</v>
      </c>
      <c r="H249" s="54" t="n">
        <v>0.3748</v>
      </c>
      <c r="I249" s="0" t="s">
        <v>89</v>
      </c>
      <c r="J249" s="54" t="n">
        <v>1</v>
      </c>
      <c r="K249" s="55" t="s">
        <v>85</v>
      </c>
      <c r="L249" s="67" t="n">
        <v>1</v>
      </c>
      <c r="M249" s="3" t="s">
        <v>75</v>
      </c>
      <c r="N249" s="54" t="n">
        <f aca="false">1-N248-N244</f>
        <v>0.119</v>
      </c>
      <c r="O249" s="3" t="s">
        <v>30</v>
      </c>
      <c r="P249" s="54" t="n">
        <v>1</v>
      </c>
      <c r="Q249" s="3" t="s">
        <v>75</v>
      </c>
      <c r="R249" s="54" t="n">
        <v>1</v>
      </c>
      <c r="S249" s="3" t="n">
        <f aca="false">IF(AND(X249&lt;1,Y249&lt;1,Z249&lt;1,AA249&lt;3),1,0)</f>
        <v>0</v>
      </c>
      <c r="T249" s="27" t="n">
        <f aca="false">R249*P249*N249*L249*J249*H249*F237*D228*B180</f>
        <v>0.00166095408920532</v>
      </c>
      <c r="U249" s="64" t="s">
        <v>11</v>
      </c>
      <c r="V249" s="15"/>
      <c r="W249" s="3" t="n">
        <v>103</v>
      </c>
      <c r="X249" s="0" t="n">
        <v>0.88</v>
      </c>
      <c r="Y249" s="0" t="n">
        <v>1.19</v>
      </c>
      <c r="Z249" s="0" t="n">
        <v>1.42</v>
      </c>
      <c r="AA249" s="0" t="n">
        <v>3.5</v>
      </c>
      <c r="AB249" s="0" t="n">
        <v>3.3</v>
      </c>
      <c r="AC249" s="0" t="n">
        <v>11922.428413611</v>
      </c>
      <c r="AD249" s="0" t="n">
        <v>75945.5123413393</v>
      </c>
      <c r="AE249" s="0" t="n">
        <v>62673.0954884227</v>
      </c>
      <c r="AF249" s="0" t="n">
        <v>0</v>
      </c>
      <c r="AG249" s="0" t="n">
        <v>0</v>
      </c>
      <c r="AH249" s="0" t="n">
        <v>0.75</v>
      </c>
      <c r="AI249" s="4" t="n">
        <v>0</v>
      </c>
      <c r="AJ249" s="5" t="n">
        <v>0</v>
      </c>
      <c r="AK249" s="5" t="n">
        <v>1</v>
      </c>
      <c r="AL249" s="6" t="n">
        <v>0</v>
      </c>
      <c r="AM249" s="0" t="n">
        <v>0</v>
      </c>
      <c r="AN249" s="0" t="n">
        <v>0</v>
      </c>
      <c r="AO249" s="6" t="n">
        <v>1</v>
      </c>
      <c r="AP249" s="0" t="n">
        <v>0</v>
      </c>
      <c r="AQ249" s="0" t="n">
        <v>0</v>
      </c>
      <c r="AR249" s="0" t="n">
        <v>1</v>
      </c>
      <c r="AS249" s="6" t="n">
        <v>0</v>
      </c>
    </row>
    <row r="250" s="65" customFormat="true" ht="15" hidden="false" customHeight="false" outlineLevel="0" collapsed="false">
      <c r="A250" s="56" t="n">
        <v>-1</v>
      </c>
      <c r="B250" s="56" t="n">
        <v>-1</v>
      </c>
      <c r="C250" s="56" t="n">
        <v>-1</v>
      </c>
      <c r="D250" s="56" t="n">
        <v>-1</v>
      </c>
      <c r="E250" s="56" t="n">
        <v>-1</v>
      </c>
      <c r="F250" s="56" t="n">
        <v>-1</v>
      </c>
      <c r="G250" s="56" t="n">
        <v>-1</v>
      </c>
      <c r="H250" s="56" t="n">
        <v>-1</v>
      </c>
      <c r="I250" s="56" t="n">
        <v>-1</v>
      </c>
      <c r="J250" s="56" t="n">
        <v>-1</v>
      </c>
      <c r="K250" s="56" t="n">
        <v>-1</v>
      </c>
      <c r="L250" s="56" t="n">
        <v>-1</v>
      </c>
      <c r="M250" s="56" t="n">
        <v>-1</v>
      </c>
      <c r="N250" s="56" t="n">
        <v>-1</v>
      </c>
      <c r="O250" s="56" t="n">
        <v>-1</v>
      </c>
      <c r="P250" s="56" t="n">
        <v>-1</v>
      </c>
      <c r="Q250" s="56" t="n">
        <v>-1</v>
      </c>
      <c r="R250" s="56" t="n">
        <v>-1</v>
      </c>
      <c r="S250" s="56" t="n">
        <v>-1</v>
      </c>
      <c r="T250" s="56" t="n">
        <v>-1</v>
      </c>
      <c r="U250" s="56" t="n">
        <v>-1</v>
      </c>
      <c r="V250" s="56" t="n">
        <v>-1</v>
      </c>
      <c r="W250" s="56" t="n">
        <v>-1</v>
      </c>
      <c r="X250" s="56" t="n">
        <v>-1</v>
      </c>
      <c r="Y250" s="56" t="n">
        <v>-1</v>
      </c>
      <c r="Z250" s="56" t="n">
        <v>-1</v>
      </c>
      <c r="AA250" s="56" t="n">
        <v>-1</v>
      </c>
      <c r="AB250" s="56" t="n">
        <v>-1</v>
      </c>
      <c r="AC250" s="56" t="n">
        <v>-1</v>
      </c>
      <c r="AD250" s="56" t="n">
        <v>-1</v>
      </c>
      <c r="AE250" s="56" t="n">
        <v>-1</v>
      </c>
      <c r="AF250" s="56" t="n">
        <v>-1</v>
      </c>
      <c r="AG250" s="56" t="n">
        <v>-1</v>
      </c>
      <c r="AH250" s="56" t="n">
        <v>-1</v>
      </c>
      <c r="AI250" s="56" t="n">
        <v>-1</v>
      </c>
      <c r="AJ250" s="56" t="n">
        <v>-1</v>
      </c>
      <c r="AK250" s="56" t="n">
        <v>-1</v>
      </c>
      <c r="AL250" s="56" t="n">
        <v>-1</v>
      </c>
      <c r="AM250" s="56" t="n">
        <v>-1</v>
      </c>
      <c r="AN250" s="56" t="n">
        <v>-1</v>
      </c>
      <c r="AO250" s="56" t="n">
        <v>-1</v>
      </c>
      <c r="AP250" s="56" t="n">
        <v>-1</v>
      </c>
      <c r="AQ250" s="56" t="n">
        <v>-1</v>
      </c>
      <c r="AR250" s="56" t="n">
        <v>-1</v>
      </c>
      <c r="AS250" s="56" t="n">
        <v>-1</v>
      </c>
      <c r="AT250" s="56" t="n">
        <v>-1</v>
      </c>
      <c r="AU250" s="56" t="n">
        <v>-1</v>
      </c>
    </row>
    <row r="251" s="57" customFormat="true" ht="15" hidden="false" customHeight="false" outlineLevel="0" collapsed="false">
      <c r="D251" s="58"/>
      <c r="F251" s="58"/>
      <c r="M251" s="58"/>
      <c r="N251" s="58"/>
      <c r="O251" s="58"/>
      <c r="P251" s="58"/>
      <c r="Q251" s="58" t="s">
        <v>73</v>
      </c>
      <c r="R251" s="54" t="n">
        <v>0.8107</v>
      </c>
      <c r="S251" s="3" t="n">
        <f aca="false">IF(AND(X251&lt;1,Y251&lt;1,Z251&lt;1,AA251&lt;3),1,0)</f>
        <v>1</v>
      </c>
      <c r="T251" s="27" t="n">
        <f aca="false">R251*P252*N254*L259*J259*H259*F259*D289*B180</f>
        <v>0.0110241543725123</v>
      </c>
      <c r="V251" s="15"/>
      <c r="W251" s="3" t="n">
        <v>104</v>
      </c>
      <c r="X251" s="0" t="n">
        <v>0.24</v>
      </c>
      <c r="Y251" s="0" t="n">
        <v>0.32</v>
      </c>
      <c r="Z251" s="0" t="n">
        <v>0.45</v>
      </c>
      <c r="AA251" s="0" t="n">
        <v>2</v>
      </c>
      <c r="AB251" s="0" t="n">
        <v>3.3</v>
      </c>
      <c r="AC251" s="0" t="n">
        <v>14536.8546173198</v>
      </c>
      <c r="AD251" s="0" t="n">
        <v>73366.15583755</v>
      </c>
      <c r="AE251" s="0" t="n">
        <v>65937.8091994397</v>
      </c>
      <c r="AF251" s="57" t="n">
        <v>0</v>
      </c>
      <c r="AG251" s="57" t="n">
        <v>0</v>
      </c>
      <c r="AH251" s="0" t="n">
        <v>0.6</v>
      </c>
      <c r="AI251" s="60" t="n">
        <v>1</v>
      </c>
      <c r="AJ251" s="61" t="n">
        <v>0</v>
      </c>
      <c r="AK251" s="61" t="n">
        <v>0</v>
      </c>
      <c r="AL251" s="62" t="n">
        <v>0</v>
      </c>
      <c r="AM251" s="57" t="n">
        <v>1</v>
      </c>
      <c r="AN251" s="57" t="n">
        <v>0</v>
      </c>
      <c r="AO251" s="62" t="n">
        <v>0</v>
      </c>
      <c r="AP251" s="57" t="n">
        <v>1</v>
      </c>
      <c r="AQ251" s="57" t="n">
        <v>0</v>
      </c>
      <c r="AR251" s="57" t="n">
        <v>0</v>
      </c>
      <c r="AS251" s="62" t="n">
        <v>0</v>
      </c>
    </row>
    <row r="252" s="57" customFormat="true" ht="15" hidden="false" customHeight="false" outlineLevel="0" collapsed="false">
      <c r="D252" s="58"/>
      <c r="F252" s="58"/>
      <c r="M252" s="58"/>
      <c r="N252" s="58"/>
      <c r="O252" s="58" t="s">
        <v>74</v>
      </c>
      <c r="P252" s="54" t="n">
        <v>0.962121212</v>
      </c>
      <c r="Q252" s="58" t="s">
        <v>75</v>
      </c>
      <c r="R252" s="54" t="n">
        <v>0.1893</v>
      </c>
      <c r="S252" s="3" t="n">
        <f aca="false">IF(AND(X252&lt;1,Y252&lt;1,Z252&lt;1,AA252&lt;3),1,0)</f>
        <v>1</v>
      </c>
      <c r="T252" s="27" t="n">
        <f aca="false">R252*P252*N254*L259*J259*H259*F259*D289*B180</f>
        <v>0.00257416112337065</v>
      </c>
      <c r="V252" s="15"/>
      <c r="W252" s="3" t="n">
        <v>104</v>
      </c>
      <c r="X252" s="0" t="n">
        <v>0.24</v>
      </c>
      <c r="Y252" s="0" t="n">
        <v>0.32</v>
      </c>
      <c r="Z252" s="0" t="n">
        <v>0.45</v>
      </c>
      <c r="AA252" s="0" t="n">
        <v>2</v>
      </c>
      <c r="AB252" s="0" t="n">
        <v>3.3</v>
      </c>
      <c r="AC252" s="0" t="n">
        <v>14536.8546173198</v>
      </c>
      <c r="AD252" s="0" t="n">
        <v>73366.15583755</v>
      </c>
      <c r="AE252" s="0" t="n">
        <v>65937.8091994397</v>
      </c>
      <c r="AF252" s="57" t="n">
        <v>0</v>
      </c>
      <c r="AG252" s="57" t="n">
        <v>0</v>
      </c>
      <c r="AH252" s="0" t="n">
        <v>0.6</v>
      </c>
      <c r="AI252" s="60" t="n">
        <v>1</v>
      </c>
      <c r="AJ252" s="61" t="n">
        <v>0</v>
      </c>
      <c r="AK252" s="61" t="n">
        <v>0</v>
      </c>
      <c r="AL252" s="62" t="n">
        <v>0</v>
      </c>
      <c r="AM252" s="57" t="n">
        <v>1</v>
      </c>
      <c r="AN252" s="57" t="n">
        <v>0</v>
      </c>
      <c r="AO252" s="62" t="n">
        <v>0</v>
      </c>
      <c r="AP252" s="57" t="n">
        <v>0</v>
      </c>
      <c r="AQ252" s="57" t="n">
        <v>0</v>
      </c>
      <c r="AR252" s="57" t="n">
        <v>1</v>
      </c>
      <c r="AS252" s="62" t="n">
        <v>0</v>
      </c>
    </row>
    <row r="253" s="57" customFormat="true" ht="15" hidden="false" customHeight="false" outlineLevel="0" collapsed="false">
      <c r="D253" s="58"/>
      <c r="F253" s="58"/>
      <c r="M253" s="58"/>
      <c r="N253" s="58"/>
      <c r="O253" s="58"/>
      <c r="P253" s="58"/>
      <c r="Q253" s="58" t="s">
        <v>73</v>
      </c>
      <c r="R253" s="54" t="n">
        <v>0.8107</v>
      </c>
      <c r="S253" s="3" t="n">
        <f aca="false">IF(AND(X253&lt;1,Y253&lt;1,Z253&lt;1,AA253&lt;3),1,0)</f>
        <v>1</v>
      </c>
      <c r="T253" s="27" t="n">
        <f aca="false">R253*P254*N254*L259*J259*H259*F259*D289*B180</f>
        <v>0.000434021827133011</v>
      </c>
      <c r="V253" s="15"/>
      <c r="W253" s="3" t="n">
        <v>104</v>
      </c>
      <c r="X253" s="0" t="n">
        <v>0.24</v>
      </c>
      <c r="Y253" s="0" t="n">
        <v>0.32</v>
      </c>
      <c r="Z253" s="0" t="n">
        <v>0.45</v>
      </c>
      <c r="AA253" s="0" t="n">
        <v>2</v>
      </c>
      <c r="AB253" s="0" t="n">
        <v>3.3</v>
      </c>
      <c r="AC253" s="0" t="n">
        <v>14536.8546173198</v>
      </c>
      <c r="AD253" s="0" t="n">
        <v>73366.15583755</v>
      </c>
      <c r="AE253" s="0" t="n">
        <v>65937.8091994397</v>
      </c>
      <c r="AF253" s="57" t="n">
        <v>0</v>
      </c>
      <c r="AG253" s="57" t="n">
        <v>0</v>
      </c>
      <c r="AH253" s="0" t="n">
        <v>0.6</v>
      </c>
      <c r="AI253" s="60" t="n">
        <v>1</v>
      </c>
      <c r="AJ253" s="61" t="n">
        <v>0</v>
      </c>
      <c r="AK253" s="61" t="n">
        <v>0</v>
      </c>
      <c r="AL253" s="62" t="n">
        <v>0</v>
      </c>
      <c r="AM253" s="57" t="n">
        <v>0</v>
      </c>
      <c r="AN253" s="57" t="n">
        <v>1</v>
      </c>
      <c r="AO253" s="62" t="n">
        <v>0</v>
      </c>
      <c r="AP253" s="57" t="n">
        <v>1</v>
      </c>
      <c r="AQ253" s="57" t="n">
        <v>0</v>
      </c>
      <c r="AR253" s="57" t="n">
        <v>0</v>
      </c>
      <c r="AS253" s="62" t="n">
        <v>0</v>
      </c>
    </row>
    <row r="254" s="57" customFormat="true" ht="15" hidden="false" customHeight="false" outlineLevel="0" collapsed="false">
      <c r="D254" s="58"/>
      <c r="F254" s="58"/>
      <c r="M254" s="58" t="s">
        <v>73</v>
      </c>
      <c r="N254" s="54" t="n">
        <v>0.5</v>
      </c>
      <c r="O254" s="58" t="s">
        <v>76</v>
      </c>
      <c r="P254" s="54" t="n">
        <v>0.037878788</v>
      </c>
      <c r="Q254" s="58" t="s">
        <v>75</v>
      </c>
      <c r="R254" s="54" t="n">
        <v>0.1893</v>
      </c>
      <c r="S254" s="3" t="n">
        <f aca="false">IF(AND(X254&lt;1,Y254&lt;1,Z254&lt;1,AA254&lt;3),1,0)</f>
        <v>1</v>
      </c>
      <c r="T254" s="27" t="n">
        <f aca="false">R254*P254*N254*L259*J259*H259*F259*D289*B180</f>
        <v>0.000101344926454026</v>
      </c>
      <c r="V254" s="15"/>
      <c r="W254" s="3" t="n">
        <v>104</v>
      </c>
      <c r="X254" s="0" t="n">
        <v>0.24</v>
      </c>
      <c r="Y254" s="0" t="n">
        <v>0.32</v>
      </c>
      <c r="Z254" s="0" t="n">
        <v>0.45</v>
      </c>
      <c r="AA254" s="0" t="n">
        <v>2</v>
      </c>
      <c r="AB254" s="0" t="n">
        <v>3.3</v>
      </c>
      <c r="AC254" s="0" t="n">
        <v>14536.8546173198</v>
      </c>
      <c r="AD254" s="0" t="n">
        <v>73366.15583755</v>
      </c>
      <c r="AE254" s="0" t="n">
        <v>65937.8091994397</v>
      </c>
      <c r="AF254" s="57" t="n">
        <v>0</v>
      </c>
      <c r="AG254" s="57" t="n">
        <v>0</v>
      </c>
      <c r="AH254" s="0" t="n">
        <v>0.6</v>
      </c>
      <c r="AI254" s="60" t="n">
        <v>1</v>
      </c>
      <c r="AJ254" s="61" t="n">
        <v>0</v>
      </c>
      <c r="AK254" s="61" t="n">
        <v>0</v>
      </c>
      <c r="AL254" s="62" t="n">
        <v>0</v>
      </c>
      <c r="AM254" s="57" t="n">
        <v>0</v>
      </c>
      <c r="AN254" s="57" t="n">
        <v>1</v>
      </c>
      <c r="AO254" s="62" t="n">
        <v>0</v>
      </c>
      <c r="AP254" s="57" t="n">
        <v>0</v>
      </c>
      <c r="AQ254" s="57" t="n">
        <v>0</v>
      </c>
      <c r="AR254" s="57" t="n">
        <v>1</v>
      </c>
      <c r="AS254" s="62" t="n">
        <v>0</v>
      </c>
    </row>
    <row r="255" customFormat="false" ht="15" hidden="false" customHeight="false" outlineLevel="0" collapsed="false">
      <c r="D255" s="3"/>
      <c r="F255" s="3"/>
      <c r="M255" s="3"/>
      <c r="N255" s="3"/>
      <c r="O255" s="3"/>
      <c r="P255" s="3"/>
      <c r="Q255" s="3" t="s">
        <v>77</v>
      </c>
      <c r="R255" s="54" t="n">
        <v>0.81</v>
      </c>
      <c r="S255" s="3" t="n">
        <f aca="false">IF(AND(X255&lt;1,Y255&lt;1,Z255&lt;1,AA255&lt;3),1,0)</f>
        <v>1</v>
      </c>
      <c r="T255" s="27" t="n">
        <f aca="false">R255*P256*N258*L259*J259*H259*F259*D289*B180</f>
        <v>0.00824949777414324</v>
      </c>
      <c r="V255" s="15"/>
      <c r="W255" s="3" t="n">
        <v>104</v>
      </c>
      <c r="X255" s="0" t="n">
        <v>0.24</v>
      </c>
      <c r="Y255" s="0" t="n">
        <v>0.32</v>
      </c>
      <c r="Z255" s="0" t="n">
        <v>0.45</v>
      </c>
      <c r="AA255" s="0" t="n">
        <v>2</v>
      </c>
      <c r="AB255" s="0" t="n">
        <v>3.3</v>
      </c>
      <c r="AC255" s="0" t="n">
        <v>14536.8546173198</v>
      </c>
      <c r="AD255" s="0" t="n">
        <v>73366.15583755</v>
      </c>
      <c r="AE255" s="0" t="n">
        <v>65937.8091994397</v>
      </c>
      <c r="AF255" s="57" t="n">
        <v>0</v>
      </c>
      <c r="AG255" s="57" t="n">
        <v>0</v>
      </c>
      <c r="AH255" s="0" t="n">
        <v>0.6</v>
      </c>
      <c r="AI255" s="4" t="n">
        <v>0</v>
      </c>
      <c r="AJ255" s="5" t="n">
        <v>1</v>
      </c>
      <c r="AK255" s="5" t="n">
        <v>0</v>
      </c>
      <c r="AL255" s="6" t="n">
        <v>0</v>
      </c>
      <c r="AM255" s="0" t="n">
        <v>1</v>
      </c>
      <c r="AN255" s="0" t="n">
        <v>0</v>
      </c>
      <c r="AO255" s="6" t="n">
        <v>0</v>
      </c>
      <c r="AP255" s="0" t="n">
        <v>0</v>
      </c>
      <c r="AQ255" s="0" t="n">
        <v>1</v>
      </c>
      <c r="AR255" s="0" t="n">
        <v>0</v>
      </c>
      <c r="AS255" s="6" t="n">
        <v>0</v>
      </c>
    </row>
    <row r="256" customFormat="false" ht="15" hidden="false" customHeight="false" outlineLevel="0" collapsed="false">
      <c r="D256" s="3"/>
      <c r="F256" s="3"/>
      <c r="H256" s="3"/>
      <c r="J256" s="3"/>
      <c r="K256" s="3"/>
      <c r="L256" s="3"/>
      <c r="M256" s="3"/>
      <c r="N256" s="3"/>
      <c r="O256" s="3" t="s">
        <v>74</v>
      </c>
      <c r="P256" s="54" t="n">
        <v>0.960784314</v>
      </c>
      <c r="Q256" s="3" t="s">
        <v>75</v>
      </c>
      <c r="R256" s="54" t="n">
        <v>0.19</v>
      </c>
      <c r="S256" s="3" t="n">
        <f aca="false">IF(AND(X256&lt;1,Y256&lt;1,Z256&lt;1,AA256&lt;3),1,0)</f>
        <v>1</v>
      </c>
      <c r="T256" s="27" t="n">
        <f aca="false">R256*P256*N258*L259*J259*H259*F259*D289*B180</f>
        <v>0.00193506737912002</v>
      </c>
      <c r="V256" s="15"/>
      <c r="W256" s="3" t="n">
        <v>104</v>
      </c>
      <c r="X256" s="0" t="n">
        <v>0.24</v>
      </c>
      <c r="Y256" s="0" t="n">
        <v>0.32</v>
      </c>
      <c r="Z256" s="0" t="n">
        <v>0.45</v>
      </c>
      <c r="AA256" s="0" t="n">
        <v>2</v>
      </c>
      <c r="AB256" s="0" t="n">
        <v>3.3</v>
      </c>
      <c r="AC256" s="0" t="n">
        <v>14536.8546173198</v>
      </c>
      <c r="AD256" s="0" t="n">
        <v>73366.15583755</v>
      </c>
      <c r="AE256" s="0" t="n">
        <v>65937.8091994397</v>
      </c>
      <c r="AF256" s="57" t="n">
        <v>0</v>
      </c>
      <c r="AG256" s="57" t="n">
        <v>0</v>
      </c>
      <c r="AH256" s="0" t="n">
        <v>0.6</v>
      </c>
      <c r="AI256" s="4" t="n">
        <v>0</v>
      </c>
      <c r="AJ256" s="5" t="n">
        <v>1</v>
      </c>
      <c r="AK256" s="5" t="n">
        <v>0</v>
      </c>
      <c r="AL256" s="6" t="n">
        <v>0</v>
      </c>
      <c r="AM256" s="0" t="n">
        <v>1</v>
      </c>
      <c r="AN256" s="0" t="n">
        <v>0</v>
      </c>
      <c r="AO256" s="6" t="n">
        <v>0</v>
      </c>
      <c r="AP256" s="0" t="n">
        <v>0</v>
      </c>
      <c r="AQ256" s="0" t="n">
        <v>0</v>
      </c>
      <c r="AR256" s="0" t="n">
        <v>1</v>
      </c>
      <c r="AS256" s="6" t="n">
        <v>0</v>
      </c>
    </row>
    <row r="257" customFormat="false" ht="15" hidden="false" customHeight="false" outlineLevel="0" collapsed="false">
      <c r="D257" s="3"/>
      <c r="F257" s="3"/>
      <c r="H257" s="3"/>
      <c r="J257" s="3"/>
      <c r="K257" s="3"/>
      <c r="L257" s="3"/>
      <c r="M257" s="3"/>
      <c r="N257" s="3"/>
      <c r="O257" s="3"/>
      <c r="P257" s="3"/>
      <c r="Q257" s="3" t="s">
        <v>77</v>
      </c>
      <c r="R257" s="54" t="n">
        <v>0.81</v>
      </c>
      <c r="S257" s="3" t="n">
        <f aca="false">IF(AND(X257&lt;1,Y257&lt;1,Z257&lt;1,AA257&lt;3),1,0)</f>
        <v>1</v>
      </c>
      <c r="T257" s="27" t="n">
        <f aca="false">R257*P258*N258*L259*J259*H259*F259*D289*B180</f>
        <v>0.000336714192409786</v>
      </c>
      <c r="V257" s="15"/>
      <c r="W257" s="3" t="n">
        <v>104</v>
      </c>
      <c r="X257" s="0" t="n">
        <v>0.24</v>
      </c>
      <c r="Y257" s="0" t="n">
        <v>0.32</v>
      </c>
      <c r="Z257" s="0" t="n">
        <v>0.45</v>
      </c>
      <c r="AA257" s="0" t="n">
        <v>2</v>
      </c>
      <c r="AB257" s="0" t="n">
        <v>3.3</v>
      </c>
      <c r="AC257" s="0" t="n">
        <v>14536.8546173198</v>
      </c>
      <c r="AD257" s="0" t="n">
        <v>73366.15583755</v>
      </c>
      <c r="AE257" s="0" t="n">
        <v>65937.8091994397</v>
      </c>
      <c r="AF257" s="57" t="n">
        <v>0</v>
      </c>
      <c r="AG257" s="57" t="n">
        <v>0</v>
      </c>
      <c r="AH257" s="0" t="n">
        <v>0.6</v>
      </c>
      <c r="AI257" s="4" t="n">
        <v>0</v>
      </c>
      <c r="AJ257" s="5" t="n">
        <v>1</v>
      </c>
      <c r="AK257" s="5" t="n">
        <v>0</v>
      </c>
      <c r="AL257" s="6" t="n">
        <v>0</v>
      </c>
      <c r="AM257" s="0" t="n">
        <v>0</v>
      </c>
      <c r="AN257" s="0" t="n">
        <v>1</v>
      </c>
      <c r="AO257" s="6" t="n">
        <v>0</v>
      </c>
      <c r="AP257" s="0" t="n">
        <v>0</v>
      </c>
      <c r="AQ257" s="0" t="n">
        <v>1</v>
      </c>
      <c r="AR257" s="0" t="n">
        <v>0</v>
      </c>
      <c r="AS257" s="6" t="n">
        <v>0</v>
      </c>
    </row>
    <row r="258" customFormat="false" ht="15" hidden="false" customHeight="false" outlineLevel="0" collapsed="false">
      <c r="D258" s="3"/>
      <c r="F258" s="3"/>
      <c r="H258" s="3"/>
      <c r="J258" s="3"/>
      <c r="K258" s="3"/>
      <c r="L258" s="3"/>
      <c r="M258" s="3" t="s">
        <v>77</v>
      </c>
      <c r="N258" s="54" t="n">
        <v>0.375</v>
      </c>
      <c r="O258" s="3" t="s">
        <v>78</v>
      </c>
      <c r="P258" s="54" t="n">
        <v>0.039215686</v>
      </c>
      <c r="Q258" s="3" t="s">
        <v>75</v>
      </c>
      <c r="R258" s="54" t="n">
        <v>0.19</v>
      </c>
      <c r="S258" s="3" t="n">
        <f aca="false">IF(AND(X258&lt;1,Y258&lt;1,Z258&lt;1,AA258&lt;3),1,0)</f>
        <v>1</v>
      </c>
      <c r="T258" s="27" t="n">
        <f aca="false">R258*P258*N258*L259*J259*H259*F259*D289*B180</f>
        <v>7.8982341429456E-005</v>
      </c>
      <c r="V258" s="15"/>
      <c r="W258" s="3" t="n">
        <v>104</v>
      </c>
      <c r="X258" s="0" t="n">
        <v>0.24</v>
      </c>
      <c r="Y258" s="0" t="n">
        <v>0.32</v>
      </c>
      <c r="Z258" s="0" t="n">
        <v>0.45</v>
      </c>
      <c r="AA258" s="0" t="n">
        <v>2</v>
      </c>
      <c r="AB258" s="0" t="n">
        <v>3.3</v>
      </c>
      <c r="AC258" s="0" t="n">
        <v>14536.8546173198</v>
      </c>
      <c r="AD258" s="0" t="n">
        <v>73366.15583755</v>
      </c>
      <c r="AE258" s="0" t="n">
        <v>65937.8091994397</v>
      </c>
      <c r="AF258" s="57" t="n">
        <v>0</v>
      </c>
      <c r="AG258" s="57" t="n">
        <v>0</v>
      </c>
      <c r="AH258" s="0" t="n">
        <v>0.6</v>
      </c>
      <c r="AI258" s="4" t="n">
        <v>0</v>
      </c>
      <c r="AJ258" s="5" t="n">
        <v>1</v>
      </c>
      <c r="AK258" s="5" t="n">
        <v>0</v>
      </c>
      <c r="AL258" s="6" t="n">
        <v>0</v>
      </c>
      <c r="AM258" s="0" t="n">
        <v>0</v>
      </c>
      <c r="AN258" s="0" t="n">
        <v>1</v>
      </c>
      <c r="AO258" s="6" t="n">
        <v>0</v>
      </c>
      <c r="AP258" s="0" t="n">
        <v>0</v>
      </c>
      <c r="AQ258" s="0" t="n">
        <v>0</v>
      </c>
      <c r="AR258" s="0" t="n">
        <v>1</v>
      </c>
      <c r="AS258" s="6" t="n">
        <v>0</v>
      </c>
    </row>
    <row r="259" customFormat="false" ht="15" hidden="false" customHeight="false" outlineLevel="0" collapsed="false">
      <c r="D259" s="3"/>
      <c r="E259" s="0" t="s">
        <v>80</v>
      </c>
      <c r="F259" s="54" t="n">
        <v>0.87</v>
      </c>
      <c r="G259" s="0" t="s">
        <v>81</v>
      </c>
      <c r="H259" s="54" t="n">
        <v>1</v>
      </c>
      <c r="I259" s="0" t="s">
        <v>82</v>
      </c>
      <c r="J259" s="54" t="n">
        <v>1</v>
      </c>
      <c r="K259" s="55" t="s">
        <v>83</v>
      </c>
      <c r="L259" s="54" t="n">
        <f aca="false">1-L269</f>
        <v>0.4997</v>
      </c>
      <c r="M259" s="3" t="s">
        <v>75</v>
      </c>
      <c r="N259" s="54" t="n">
        <v>0.125</v>
      </c>
      <c r="O259" s="3" t="s">
        <v>30</v>
      </c>
      <c r="P259" s="54" t="n">
        <v>1</v>
      </c>
      <c r="Q259" s="3" t="s">
        <v>75</v>
      </c>
      <c r="R259" s="54" t="n">
        <v>1</v>
      </c>
      <c r="S259" s="3" t="n">
        <f aca="false">IF(AND(X259&lt;1,Y259&lt;1,Z259&lt;1,AA259&lt;3),1,0)</f>
        <v>1</v>
      </c>
      <c r="T259" s="27" t="n">
        <f aca="false">R259*P259*N259*L259*J259*H259*F259*D289*B180</f>
        <v>0.0035334205623675</v>
      </c>
      <c r="V259" s="15"/>
      <c r="W259" s="3" t="n">
        <v>104</v>
      </c>
      <c r="X259" s="0" t="n">
        <v>0.24</v>
      </c>
      <c r="Y259" s="0" t="n">
        <v>0.32</v>
      </c>
      <c r="Z259" s="0" t="n">
        <v>0.45</v>
      </c>
      <c r="AA259" s="0" t="n">
        <v>2</v>
      </c>
      <c r="AB259" s="0" t="n">
        <v>3.3</v>
      </c>
      <c r="AC259" s="0" t="n">
        <v>14536.8546173198</v>
      </c>
      <c r="AD259" s="0" t="n">
        <v>73366.15583755</v>
      </c>
      <c r="AE259" s="0" t="n">
        <v>65937.8091994397</v>
      </c>
      <c r="AF259" s="57" t="n">
        <v>0</v>
      </c>
      <c r="AG259" s="57" t="n">
        <v>0</v>
      </c>
      <c r="AH259" s="0" t="n">
        <v>0.6</v>
      </c>
      <c r="AI259" s="4" t="n">
        <v>0</v>
      </c>
      <c r="AJ259" s="5" t="n">
        <v>0</v>
      </c>
      <c r="AK259" s="5" t="n">
        <v>1</v>
      </c>
      <c r="AL259" s="6" t="n">
        <v>0</v>
      </c>
      <c r="AM259" s="0" t="n">
        <v>0</v>
      </c>
      <c r="AN259" s="0" t="n">
        <v>0</v>
      </c>
      <c r="AO259" s="6" t="n">
        <v>1</v>
      </c>
      <c r="AP259" s="0" t="n">
        <v>0</v>
      </c>
      <c r="AQ259" s="0" t="n">
        <v>0</v>
      </c>
      <c r="AR259" s="0" t="n">
        <v>1</v>
      </c>
      <c r="AS259" s="6" t="n">
        <v>0</v>
      </c>
    </row>
    <row r="260" s="56" customFormat="true" ht="15" hidden="false" customHeight="false" outlineLevel="0" collapsed="false">
      <c r="A260" s="56" t="n">
        <v>-1</v>
      </c>
      <c r="B260" s="56" t="n">
        <v>-1</v>
      </c>
      <c r="C260" s="56" t="n">
        <v>-1</v>
      </c>
      <c r="D260" s="56" t="n">
        <v>-1</v>
      </c>
      <c r="E260" s="56" t="n">
        <v>-1</v>
      </c>
      <c r="F260" s="56" t="n">
        <v>-1</v>
      </c>
      <c r="G260" s="56" t="n">
        <v>-1</v>
      </c>
      <c r="H260" s="56" t="n">
        <v>-1</v>
      </c>
      <c r="I260" s="56" t="n">
        <v>-1</v>
      </c>
      <c r="J260" s="56" t="n">
        <v>-1</v>
      </c>
      <c r="K260" s="56" t="n">
        <v>-1</v>
      </c>
      <c r="L260" s="56" t="n">
        <v>-1</v>
      </c>
      <c r="M260" s="56" t="n">
        <v>-1</v>
      </c>
      <c r="N260" s="56" t="n">
        <v>-1</v>
      </c>
      <c r="O260" s="56" t="n">
        <v>-1</v>
      </c>
      <c r="P260" s="56" t="n">
        <v>-1</v>
      </c>
      <c r="Q260" s="56" t="n">
        <v>-1</v>
      </c>
      <c r="R260" s="56" t="n">
        <v>-1</v>
      </c>
      <c r="S260" s="56" t="n">
        <v>-1</v>
      </c>
      <c r="T260" s="56" t="n">
        <v>-1</v>
      </c>
      <c r="U260" s="56" t="n">
        <v>-1</v>
      </c>
      <c r="V260" s="56" t="n">
        <v>-1</v>
      </c>
      <c r="W260" s="56" t="n">
        <v>-1</v>
      </c>
      <c r="X260" s="56" t="n">
        <v>-1</v>
      </c>
      <c r="Y260" s="56" t="n">
        <v>-1</v>
      </c>
      <c r="Z260" s="56" t="n">
        <v>-1</v>
      </c>
      <c r="AA260" s="56" t="n">
        <v>-1</v>
      </c>
      <c r="AB260" s="56" t="n">
        <v>-1</v>
      </c>
      <c r="AC260" s="56" t="n">
        <v>-1</v>
      </c>
      <c r="AD260" s="56" t="n">
        <v>-1</v>
      </c>
      <c r="AE260" s="56" t="n">
        <v>-1</v>
      </c>
      <c r="AF260" s="56" t="n">
        <v>-1</v>
      </c>
      <c r="AG260" s="56" t="n">
        <v>-1</v>
      </c>
      <c r="AH260" s="56" t="n">
        <v>-1</v>
      </c>
      <c r="AI260" s="56" t="n">
        <v>-1</v>
      </c>
      <c r="AJ260" s="56" t="n">
        <v>-1</v>
      </c>
      <c r="AK260" s="56" t="n">
        <v>-1</v>
      </c>
      <c r="AL260" s="56" t="n">
        <v>-1</v>
      </c>
      <c r="AM260" s="56" t="n">
        <v>-1</v>
      </c>
      <c r="AN260" s="56" t="n">
        <v>-1</v>
      </c>
      <c r="AO260" s="56" t="n">
        <v>-1</v>
      </c>
      <c r="AP260" s="56" t="n">
        <v>-1</v>
      </c>
      <c r="AQ260" s="56" t="n">
        <v>-1</v>
      </c>
      <c r="AR260" s="56" t="n">
        <v>-1</v>
      </c>
      <c r="AS260" s="56" t="n">
        <v>-1</v>
      </c>
      <c r="AT260" s="56" t="n">
        <v>-1</v>
      </c>
      <c r="AU260" s="56" t="n">
        <v>-1</v>
      </c>
    </row>
    <row r="261" s="57" customFormat="true" ht="15" hidden="false" customHeight="false" outlineLevel="0" collapsed="false">
      <c r="D261" s="58"/>
      <c r="F261" s="58"/>
      <c r="H261" s="58"/>
      <c r="J261" s="58"/>
      <c r="K261" s="59"/>
      <c r="L261" s="58"/>
      <c r="M261" s="3"/>
      <c r="N261" s="3"/>
      <c r="O261" s="3"/>
      <c r="P261" s="3"/>
      <c r="Q261" s="3" t="s">
        <v>73</v>
      </c>
      <c r="R261" s="54" t="n">
        <v>0.8107</v>
      </c>
      <c r="S261" s="3" t="n">
        <f aca="false">IF(AND(X261&lt;1,Y261&lt;1,Z261&lt;1,AA261&lt;3),1,0)</f>
        <v>1</v>
      </c>
      <c r="T261" s="27" t="n">
        <f aca="false">R261*P262*N264*L$269*J$259*H$259*F$259*D$289*B$180</f>
        <v>0.0110373912999158</v>
      </c>
      <c r="U261" s="0"/>
      <c r="V261" s="15"/>
      <c r="W261" s="3" t="n">
        <v>104</v>
      </c>
      <c r="X261" s="0" t="n">
        <v>0.24</v>
      </c>
      <c r="Y261" s="0" t="n">
        <v>0.32</v>
      </c>
      <c r="Z261" s="0" t="n">
        <v>0.83</v>
      </c>
      <c r="AA261" s="0" t="n">
        <v>2</v>
      </c>
      <c r="AB261" s="0" t="n">
        <v>3.3</v>
      </c>
      <c r="AC261" s="0" t="n">
        <v>14536.8546173198</v>
      </c>
      <c r="AD261" s="0" t="n">
        <v>73366.15583755</v>
      </c>
      <c r="AE261" s="0" t="n">
        <v>69245.598260155</v>
      </c>
      <c r="AF261" s="57" t="n">
        <v>0</v>
      </c>
      <c r="AG261" s="57" t="n">
        <v>0</v>
      </c>
      <c r="AH261" s="0" t="n">
        <v>0.6</v>
      </c>
      <c r="AI261" s="60" t="n">
        <v>1</v>
      </c>
      <c r="AJ261" s="61" t="n">
        <v>0</v>
      </c>
      <c r="AK261" s="61" t="n">
        <v>0</v>
      </c>
      <c r="AL261" s="62" t="n">
        <v>0</v>
      </c>
      <c r="AM261" s="57" t="n">
        <v>1</v>
      </c>
      <c r="AN261" s="57" t="n">
        <v>0</v>
      </c>
      <c r="AO261" s="62" t="n">
        <v>0</v>
      </c>
      <c r="AP261" s="57" t="n">
        <v>1</v>
      </c>
      <c r="AQ261" s="57" t="n">
        <v>0</v>
      </c>
      <c r="AR261" s="57" t="n">
        <v>0</v>
      </c>
      <c r="AS261" s="62" t="n">
        <v>0</v>
      </c>
    </row>
    <row r="262" s="57" customFormat="true" ht="15" hidden="false" customHeight="false" outlineLevel="0" collapsed="false">
      <c r="D262" s="58"/>
      <c r="F262" s="58"/>
      <c r="H262" s="58"/>
      <c r="J262" s="58"/>
      <c r="K262" s="59"/>
      <c r="L262" s="58"/>
      <c r="M262" s="3"/>
      <c r="N262" s="3"/>
      <c r="O262" s="3" t="s">
        <v>74</v>
      </c>
      <c r="P262" s="54" t="n">
        <v>0.962121212</v>
      </c>
      <c r="Q262" s="3" t="s">
        <v>75</v>
      </c>
      <c r="R262" s="54" t="n">
        <v>0.1893</v>
      </c>
      <c r="S262" s="3" t="n">
        <f aca="false">IF(AND(X262&lt;1,Y262&lt;1,Z262&lt;1,AA262&lt;3),1,0)</f>
        <v>1</v>
      </c>
      <c r="T262" s="27" t="n">
        <f aca="false">R262*P262*N264*L$269*J$259*H$259*F$259*D$289*B$180</f>
        <v>0.0025772519712274</v>
      </c>
      <c r="U262" s="0"/>
      <c r="V262" s="15"/>
      <c r="W262" s="3" t="n">
        <v>104</v>
      </c>
      <c r="X262" s="0" t="n">
        <v>0.24</v>
      </c>
      <c r="Y262" s="0" t="n">
        <v>0.32</v>
      </c>
      <c r="Z262" s="0" t="n">
        <v>0.83</v>
      </c>
      <c r="AA262" s="0" t="n">
        <v>2</v>
      </c>
      <c r="AB262" s="0" t="n">
        <v>3.3</v>
      </c>
      <c r="AC262" s="0" t="n">
        <v>14536.8546173198</v>
      </c>
      <c r="AD262" s="0" t="n">
        <v>73366.15583755</v>
      </c>
      <c r="AE262" s="0" t="n">
        <v>69245.598260155</v>
      </c>
      <c r="AF262" s="57" t="n">
        <v>0</v>
      </c>
      <c r="AG262" s="57" t="n">
        <v>0</v>
      </c>
      <c r="AH262" s="0" t="n">
        <v>0.6</v>
      </c>
      <c r="AI262" s="60" t="n">
        <v>1</v>
      </c>
      <c r="AJ262" s="61" t="n">
        <v>0</v>
      </c>
      <c r="AK262" s="61" t="n">
        <v>0</v>
      </c>
      <c r="AL262" s="62" t="n">
        <v>0</v>
      </c>
      <c r="AM262" s="57" t="n">
        <v>1</v>
      </c>
      <c r="AN262" s="57" t="n">
        <v>0</v>
      </c>
      <c r="AO262" s="62" t="n">
        <v>0</v>
      </c>
      <c r="AP262" s="57" t="n">
        <v>0</v>
      </c>
      <c r="AQ262" s="57" t="n">
        <v>0</v>
      </c>
      <c r="AR262" s="57" t="n">
        <v>1</v>
      </c>
      <c r="AS262" s="62" t="n">
        <v>0</v>
      </c>
    </row>
    <row r="263" s="57" customFormat="true" ht="15" hidden="false" customHeight="false" outlineLevel="0" collapsed="false">
      <c r="D263" s="58"/>
      <c r="F263" s="58"/>
      <c r="H263" s="58"/>
      <c r="J263" s="58"/>
      <c r="K263" s="59"/>
      <c r="L263" s="58"/>
      <c r="M263" s="3"/>
      <c r="N263" s="3"/>
      <c r="O263" s="3"/>
      <c r="P263" s="3"/>
      <c r="Q263" s="3" t="s">
        <v>73</v>
      </c>
      <c r="R263" s="54" t="n">
        <v>0.8107</v>
      </c>
      <c r="S263" s="3" t="n">
        <f aca="false">IF(AND(X263&lt;1,Y263&lt;1,Z263&lt;1,AA263&lt;3),1,0)</f>
        <v>1</v>
      </c>
      <c r="T263" s="27" t="n">
        <f aca="false">R263*P264*N264*L$269*J$259*H$259*F$259*D$289*B$180</f>
        <v>0.000434542966008896</v>
      </c>
      <c r="U263" s="0"/>
      <c r="V263" s="15"/>
      <c r="W263" s="3" t="n">
        <v>104</v>
      </c>
      <c r="X263" s="0" t="n">
        <v>0.24</v>
      </c>
      <c r="Y263" s="0" t="n">
        <v>0.32</v>
      </c>
      <c r="Z263" s="0" t="n">
        <v>0.83</v>
      </c>
      <c r="AA263" s="0" t="n">
        <v>2</v>
      </c>
      <c r="AB263" s="0" t="n">
        <v>3.3</v>
      </c>
      <c r="AC263" s="0" t="n">
        <v>14536.8546173198</v>
      </c>
      <c r="AD263" s="0" t="n">
        <v>73366.15583755</v>
      </c>
      <c r="AE263" s="0" t="n">
        <v>69245.598260155</v>
      </c>
      <c r="AF263" s="57" t="n">
        <v>0</v>
      </c>
      <c r="AG263" s="57" t="n">
        <v>0</v>
      </c>
      <c r="AH263" s="0" t="n">
        <v>0.6</v>
      </c>
      <c r="AI263" s="60" t="n">
        <v>1</v>
      </c>
      <c r="AJ263" s="61" t="n">
        <v>0</v>
      </c>
      <c r="AK263" s="61" t="n">
        <v>0</v>
      </c>
      <c r="AL263" s="62" t="n">
        <v>0</v>
      </c>
      <c r="AM263" s="57" t="n">
        <v>0</v>
      </c>
      <c r="AN263" s="57" t="n">
        <v>1</v>
      </c>
      <c r="AO263" s="62" t="n">
        <v>0</v>
      </c>
      <c r="AP263" s="57" t="n">
        <v>1</v>
      </c>
      <c r="AQ263" s="57" t="n">
        <v>0</v>
      </c>
      <c r="AR263" s="57" t="n">
        <v>0</v>
      </c>
      <c r="AS263" s="62" t="n">
        <v>0</v>
      </c>
    </row>
    <row r="264" s="57" customFormat="true" ht="15" hidden="false" customHeight="false" outlineLevel="0" collapsed="false">
      <c r="D264" s="58"/>
      <c r="F264" s="58"/>
      <c r="H264" s="58"/>
      <c r="J264" s="58"/>
      <c r="K264" s="59"/>
      <c r="L264" s="58"/>
      <c r="M264" s="3" t="s">
        <v>73</v>
      </c>
      <c r="N264" s="54" t="n">
        <v>0.5</v>
      </c>
      <c r="O264" s="3" t="s">
        <v>76</v>
      </c>
      <c r="P264" s="54" t="n">
        <v>0.037878788</v>
      </c>
      <c r="Q264" s="3" t="s">
        <v>75</v>
      </c>
      <c r="R264" s="54" t="n">
        <v>0.1893</v>
      </c>
      <c r="S264" s="3" t="n">
        <f aca="false">IF(AND(X264&lt;1,Y264&lt;1,Z264&lt;1,AA264&lt;3),1,0)</f>
        <v>1</v>
      </c>
      <c r="T264" s="27" t="n">
        <f aca="false">R264*P264*N264*L$269*J$259*H$259*F$259*D$289*B$180</f>
        <v>0.000101466613377925</v>
      </c>
      <c r="U264" s="0"/>
      <c r="V264" s="15"/>
      <c r="W264" s="3" t="n">
        <v>104</v>
      </c>
      <c r="X264" s="0" t="n">
        <v>0.24</v>
      </c>
      <c r="Y264" s="0" t="n">
        <v>0.32</v>
      </c>
      <c r="Z264" s="0" t="n">
        <v>0.83</v>
      </c>
      <c r="AA264" s="0" t="n">
        <v>2</v>
      </c>
      <c r="AB264" s="0" t="n">
        <v>3.3</v>
      </c>
      <c r="AC264" s="0" t="n">
        <v>14536.8546173198</v>
      </c>
      <c r="AD264" s="0" t="n">
        <v>73366.15583755</v>
      </c>
      <c r="AE264" s="0" t="n">
        <v>69245.598260155</v>
      </c>
      <c r="AF264" s="57" t="n">
        <v>0</v>
      </c>
      <c r="AG264" s="57" t="n">
        <v>0</v>
      </c>
      <c r="AH264" s="0" t="n">
        <v>0.6</v>
      </c>
      <c r="AI264" s="60" t="n">
        <v>1</v>
      </c>
      <c r="AJ264" s="61" t="n">
        <v>0</v>
      </c>
      <c r="AK264" s="61" t="n">
        <v>0</v>
      </c>
      <c r="AL264" s="62" t="n">
        <v>0</v>
      </c>
      <c r="AM264" s="57" t="n">
        <v>0</v>
      </c>
      <c r="AN264" s="57" t="n">
        <v>1</v>
      </c>
      <c r="AO264" s="62" t="n">
        <v>0</v>
      </c>
      <c r="AP264" s="57" t="n">
        <v>0</v>
      </c>
      <c r="AQ264" s="57" t="n">
        <v>0</v>
      </c>
      <c r="AR264" s="57" t="n">
        <v>1</v>
      </c>
      <c r="AS264" s="62" t="n">
        <v>0</v>
      </c>
    </row>
    <row r="265" s="57" customFormat="true" ht="15" hidden="false" customHeight="false" outlineLevel="0" collapsed="false">
      <c r="D265" s="58"/>
      <c r="F265" s="58"/>
      <c r="H265" s="58"/>
      <c r="J265" s="58"/>
      <c r="K265" s="59"/>
      <c r="L265" s="58"/>
      <c r="M265" s="3"/>
      <c r="N265" s="3"/>
      <c r="O265" s="3"/>
      <c r="P265" s="3"/>
      <c r="Q265" s="3" t="s">
        <v>77</v>
      </c>
      <c r="R265" s="54" t="n">
        <v>0.81</v>
      </c>
      <c r="S265" s="3" t="n">
        <f aca="false">IF(AND(X265&lt;1,Y265&lt;1,Z265&lt;1,AA265&lt;3),1,0)</f>
        <v>1</v>
      </c>
      <c r="T265" s="27" t="n">
        <f aca="false">R265*P266*N268*L$269*J$259*H$259*F$259*D$289*B$180</f>
        <v>0.00825940311467653</v>
      </c>
      <c r="U265" s="0"/>
      <c r="V265" s="15"/>
      <c r="W265" s="3" t="n">
        <v>104</v>
      </c>
      <c r="X265" s="0" t="n">
        <v>0.24</v>
      </c>
      <c r="Y265" s="0" t="n">
        <v>0.32</v>
      </c>
      <c r="Z265" s="0" t="n">
        <v>0.83</v>
      </c>
      <c r="AA265" s="0" t="n">
        <v>2</v>
      </c>
      <c r="AB265" s="0" t="n">
        <v>3.3</v>
      </c>
      <c r="AC265" s="0" t="n">
        <v>14536.8546173198</v>
      </c>
      <c r="AD265" s="0" t="n">
        <v>73366.15583755</v>
      </c>
      <c r="AE265" s="0" t="n">
        <v>69245.598260155</v>
      </c>
      <c r="AF265" s="57" t="n">
        <v>0</v>
      </c>
      <c r="AG265" s="57" t="n">
        <v>0</v>
      </c>
      <c r="AH265" s="0" t="n">
        <v>0.6</v>
      </c>
      <c r="AI265" s="4" t="n">
        <v>0</v>
      </c>
      <c r="AJ265" s="5" t="n">
        <v>1</v>
      </c>
      <c r="AK265" s="5" t="n">
        <v>0</v>
      </c>
      <c r="AL265" s="6" t="n">
        <v>0</v>
      </c>
      <c r="AM265" s="0" t="n">
        <v>1</v>
      </c>
      <c r="AN265" s="0" t="n">
        <v>0</v>
      </c>
      <c r="AO265" s="6" t="n">
        <v>0</v>
      </c>
      <c r="AP265" s="0" t="n">
        <v>0</v>
      </c>
      <c r="AQ265" s="0" t="n">
        <v>1</v>
      </c>
      <c r="AR265" s="0" t="n">
        <v>0</v>
      </c>
      <c r="AS265" s="6" t="n">
        <v>0</v>
      </c>
    </row>
    <row r="266" s="57" customFormat="true" ht="15" hidden="false" customHeight="false" outlineLevel="0" collapsed="false">
      <c r="D266" s="58"/>
      <c r="F266" s="58"/>
      <c r="H266" s="58"/>
      <c r="J266" s="58"/>
      <c r="K266" s="59"/>
      <c r="L266" s="58"/>
      <c r="M266" s="3"/>
      <c r="N266" s="3"/>
      <c r="O266" s="3" t="s">
        <v>74</v>
      </c>
      <c r="P266" s="54" t="n">
        <v>0.960784314</v>
      </c>
      <c r="Q266" s="3" t="s">
        <v>75</v>
      </c>
      <c r="R266" s="54" t="n">
        <v>0.19</v>
      </c>
      <c r="S266" s="3" t="n">
        <f aca="false">IF(AND(X266&lt;1,Y266&lt;1,Z266&lt;1,AA266&lt;3),1,0)</f>
        <v>1</v>
      </c>
      <c r="T266" s="27" t="n">
        <f aca="false">R266*P266*N268*L$269*J$259*H$259*F$259*D$289*B$180</f>
        <v>0.00193739085405993</v>
      </c>
      <c r="U266" s="0"/>
      <c r="V266" s="15"/>
      <c r="W266" s="3" t="n">
        <v>104</v>
      </c>
      <c r="X266" s="0" t="n">
        <v>0.24</v>
      </c>
      <c r="Y266" s="0" t="n">
        <v>0.32</v>
      </c>
      <c r="Z266" s="0" t="n">
        <v>0.83</v>
      </c>
      <c r="AA266" s="0" t="n">
        <v>2</v>
      </c>
      <c r="AB266" s="0" t="n">
        <v>3.3</v>
      </c>
      <c r="AC266" s="0" t="n">
        <v>14536.8546173198</v>
      </c>
      <c r="AD266" s="0" t="n">
        <v>73366.15583755</v>
      </c>
      <c r="AE266" s="0" t="n">
        <v>69245.598260155</v>
      </c>
      <c r="AF266" s="57" t="n">
        <v>0</v>
      </c>
      <c r="AG266" s="57" t="n">
        <v>0</v>
      </c>
      <c r="AH266" s="0" t="n">
        <v>0.6</v>
      </c>
      <c r="AI266" s="4" t="n">
        <v>0</v>
      </c>
      <c r="AJ266" s="5" t="n">
        <v>1</v>
      </c>
      <c r="AK266" s="5" t="n">
        <v>0</v>
      </c>
      <c r="AL266" s="6" t="n">
        <v>0</v>
      </c>
      <c r="AM266" s="0" t="n">
        <v>1</v>
      </c>
      <c r="AN266" s="0" t="n">
        <v>0</v>
      </c>
      <c r="AO266" s="6" t="n">
        <v>0</v>
      </c>
      <c r="AP266" s="0" t="n">
        <v>0</v>
      </c>
      <c r="AQ266" s="0" t="n">
        <v>0</v>
      </c>
      <c r="AR266" s="0" t="n">
        <v>1</v>
      </c>
      <c r="AS266" s="6" t="n">
        <v>0</v>
      </c>
    </row>
    <row r="267" s="57" customFormat="true" ht="15" hidden="false" customHeight="false" outlineLevel="0" collapsed="false">
      <c r="D267" s="58"/>
      <c r="F267" s="58"/>
      <c r="H267" s="58"/>
      <c r="J267" s="58"/>
      <c r="K267" s="3"/>
      <c r="L267" s="3"/>
      <c r="M267" s="3"/>
      <c r="N267" s="3"/>
      <c r="O267" s="3"/>
      <c r="P267" s="3"/>
      <c r="Q267" s="3" t="s">
        <v>77</v>
      </c>
      <c r="R267" s="54" t="n">
        <v>0.81</v>
      </c>
      <c r="S267" s="3" t="n">
        <f aca="false">IF(AND(X267&lt;1,Y267&lt;1,Z267&lt;1,AA267&lt;3),1,0)</f>
        <v>1</v>
      </c>
      <c r="T267" s="27" t="n">
        <f aca="false">R267*P268*N268*L$269*J$259*H$259*F$259*D$289*B$180</f>
        <v>0.000337118492020444</v>
      </c>
      <c r="U267" s="0"/>
      <c r="V267" s="15"/>
      <c r="W267" s="3" t="n">
        <v>104</v>
      </c>
      <c r="X267" s="0" t="n">
        <v>0.24</v>
      </c>
      <c r="Y267" s="0" t="n">
        <v>0.32</v>
      </c>
      <c r="Z267" s="0" t="n">
        <v>0.83</v>
      </c>
      <c r="AA267" s="0" t="n">
        <v>2</v>
      </c>
      <c r="AB267" s="0" t="n">
        <v>3.3</v>
      </c>
      <c r="AC267" s="0" t="n">
        <v>14536.8546173198</v>
      </c>
      <c r="AD267" s="0" t="n">
        <v>73366.15583755</v>
      </c>
      <c r="AE267" s="0" t="n">
        <v>69245.598260155</v>
      </c>
      <c r="AF267" s="57" t="n">
        <v>0</v>
      </c>
      <c r="AG267" s="57" t="n">
        <v>0</v>
      </c>
      <c r="AH267" s="0" t="n">
        <v>0.6</v>
      </c>
      <c r="AI267" s="4" t="n">
        <v>0</v>
      </c>
      <c r="AJ267" s="5" t="n">
        <v>1</v>
      </c>
      <c r="AK267" s="5" t="n">
        <v>0</v>
      </c>
      <c r="AL267" s="6" t="n">
        <v>0</v>
      </c>
      <c r="AM267" s="0" t="n">
        <v>0</v>
      </c>
      <c r="AN267" s="0" t="n">
        <v>1</v>
      </c>
      <c r="AO267" s="6" t="n">
        <v>0</v>
      </c>
      <c r="AP267" s="0" t="n">
        <v>0</v>
      </c>
      <c r="AQ267" s="0" t="n">
        <v>1</v>
      </c>
      <c r="AR267" s="0" t="n">
        <v>0</v>
      </c>
      <c r="AS267" s="6" t="n">
        <v>0</v>
      </c>
    </row>
    <row r="268" s="57" customFormat="true" ht="15" hidden="false" customHeight="false" outlineLevel="0" collapsed="false">
      <c r="D268" s="58"/>
      <c r="F268" s="58"/>
      <c r="H268" s="58"/>
      <c r="J268" s="58"/>
      <c r="K268" s="3"/>
      <c r="L268" s="3"/>
      <c r="M268" s="3" t="s">
        <v>77</v>
      </c>
      <c r="N268" s="54" t="n">
        <v>0.375</v>
      </c>
      <c r="O268" s="3" t="s">
        <v>78</v>
      </c>
      <c r="P268" s="54" t="n">
        <v>0.039215686</v>
      </c>
      <c r="Q268" s="3" t="s">
        <v>75</v>
      </c>
      <c r="R268" s="54" t="n">
        <v>0.19</v>
      </c>
      <c r="S268" s="3" t="n">
        <f aca="false">IF(AND(X268&lt;1,Y268&lt;1,Z268&lt;1,AA268&lt;3),1,0)</f>
        <v>1</v>
      </c>
      <c r="T268" s="27" t="n">
        <f aca="false">R268*P268*N268*L$269*J$259*H$259*F$259*D$289*B$180</f>
        <v>7.9077177140598E-005</v>
      </c>
      <c r="U268" s="0"/>
      <c r="V268" s="15"/>
      <c r="W268" s="3" t="n">
        <v>104</v>
      </c>
      <c r="X268" s="0" t="n">
        <v>0.24</v>
      </c>
      <c r="Y268" s="0" t="n">
        <v>0.32</v>
      </c>
      <c r="Z268" s="0" t="n">
        <v>0.83</v>
      </c>
      <c r="AA268" s="0" t="n">
        <v>2</v>
      </c>
      <c r="AB268" s="0" t="n">
        <v>3.3</v>
      </c>
      <c r="AC268" s="0" t="n">
        <v>14536.8546173198</v>
      </c>
      <c r="AD268" s="0" t="n">
        <v>73366.15583755</v>
      </c>
      <c r="AE268" s="0" t="n">
        <v>69245.598260155</v>
      </c>
      <c r="AF268" s="57" t="n">
        <v>0</v>
      </c>
      <c r="AG268" s="57" t="n">
        <v>0</v>
      </c>
      <c r="AH268" s="0" t="n">
        <v>0.6</v>
      </c>
      <c r="AI268" s="4" t="n">
        <v>0</v>
      </c>
      <c r="AJ268" s="5" t="n">
        <v>1</v>
      </c>
      <c r="AK268" s="5" t="n">
        <v>0</v>
      </c>
      <c r="AL268" s="6" t="n">
        <v>0</v>
      </c>
      <c r="AM268" s="0" t="n">
        <v>0</v>
      </c>
      <c r="AN268" s="0" t="n">
        <v>1</v>
      </c>
      <c r="AO268" s="6" t="n">
        <v>0</v>
      </c>
      <c r="AP268" s="0" t="n">
        <v>0</v>
      </c>
      <c r="AQ268" s="0" t="n">
        <v>0</v>
      </c>
      <c r="AR268" s="0" t="n">
        <v>1</v>
      </c>
      <c r="AS268" s="6" t="n">
        <v>0</v>
      </c>
    </row>
    <row r="269" s="57" customFormat="true" ht="15" hidden="false" customHeight="false" outlineLevel="0" collapsed="false">
      <c r="D269" s="58"/>
      <c r="F269" s="58"/>
      <c r="H269" s="58"/>
      <c r="J269" s="58"/>
      <c r="K269" s="55" t="s">
        <v>84</v>
      </c>
      <c r="L269" s="54" t="n">
        <f aca="false">0.5003</f>
        <v>0.5003</v>
      </c>
      <c r="M269" s="3" t="s">
        <v>75</v>
      </c>
      <c r="N269" s="54" t="n">
        <v>0.125</v>
      </c>
      <c r="O269" s="3" t="s">
        <v>30</v>
      </c>
      <c r="P269" s="54" t="n">
        <v>1</v>
      </c>
      <c r="Q269" s="3" t="s">
        <v>75</v>
      </c>
      <c r="R269" s="54" t="n">
        <v>1</v>
      </c>
      <c r="S269" s="3" t="n">
        <f aca="false">IF(AND(X269&lt;1,Y269&lt;1,Z269&lt;1,AA269&lt;3),1,0)</f>
        <v>1</v>
      </c>
      <c r="T269" s="27" t="n">
        <f aca="false">R269*P269*N269*L$269*J$259*H$259*F$259*D$289*B$180</f>
        <v>0.0035376632126325</v>
      </c>
      <c r="U269" s="0"/>
      <c r="V269" s="15"/>
      <c r="W269" s="3" t="n">
        <v>104</v>
      </c>
      <c r="X269" s="0" t="n">
        <v>0.24</v>
      </c>
      <c r="Y269" s="0" t="n">
        <v>0.32</v>
      </c>
      <c r="Z269" s="0" t="n">
        <v>0.83</v>
      </c>
      <c r="AA269" s="0" t="n">
        <v>2</v>
      </c>
      <c r="AB269" s="0" t="n">
        <v>3.3</v>
      </c>
      <c r="AC269" s="0" t="n">
        <v>14536.8546173198</v>
      </c>
      <c r="AD269" s="0" t="n">
        <v>73366.15583755</v>
      </c>
      <c r="AE269" s="0" t="n">
        <v>69245.598260155</v>
      </c>
      <c r="AF269" s="57" t="n">
        <v>0</v>
      </c>
      <c r="AG269" s="57" t="n">
        <v>0</v>
      </c>
      <c r="AH269" s="0" t="n">
        <v>0.6</v>
      </c>
      <c r="AI269" s="4" t="n">
        <v>0</v>
      </c>
      <c r="AJ269" s="5" t="n">
        <v>0</v>
      </c>
      <c r="AK269" s="5" t="n">
        <v>1</v>
      </c>
      <c r="AL269" s="6" t="n">
        <v>0</v>
      </c>
      <c r="AM269" s="0" t="n">
        <v>0</v>
      </c>
      <c r="AN269" s="0" t="n">
        <v>0</v>
      </c>
      <c r="AO269" s="6" t="n">
        <v>1</v>
      </c>
      <c r="AP269" s="0" t="n">
        <v>0</v>
      </c>
      <c r="AQ269" s="0" t="n">
        <v>0</v>
      </c>
      <c r="AR269" s="0" t="n">
        <v>1</v>
      </c>
      <c r="AS269" s="6" t="n">
        <v>0</v>
      </c>
    </row>
    <row r="270" s="66" customFormat="true" ht="15" hidden="false" customHeight="false" outlineLevel="0" collapsed="false">
      <c r="A270" s="56" t="n">
        <v>-1</v>
      </c>
      <c r="B270" s="56" t="n">
        <v>-1</v>
      </c>
      <c r="C270" s="56" t="n">
        <v>-1</v>
      </c>
      <c r="D270" s="56" t="n">
        <v>-1</v>
      </c>
      <c r="E270" s="56" t="n">
        <v>-1</v>
      </c>
      <c r="F270" s="56" t="n">
        <v>-1</v>
      </c>
      <c r="G270" s="56" t="n">
        <v>-1</v>
      </c>
      <c r="H270" s="56" t="n">
        <v>-1</v>
      </c>
      <c r="I270" s="56" t="n">
        <v>-1</v>
      </c>
      <c r="J270" s="56" t="n">
        <v>-1</v>
      </c>
      <c r="K270" s="56" t="n">
        <v>-1</v>
      </c>
      <c r="L270" s="56" t="n">
        <v>-1</v>
      </c>
      <c r="M270" s="56" t="n">
        <v>-1</v>
      </c>
      <c r="N270" s="56" t="n">
        <v>-1</v>
      </c>
      <c r="O270" s="56" t="n">
        <v>-1</v>
      </c>
      <c r="P270" s="56" t="n">
        <v>-1</v>
      </c>
      <c r="Q270" s="56" t="n">
        <v>-1</v>
      </c>
      <c r="R270" s="56" t="n">
        <v>-1</v>
      </c>
      <c r="S270" s="56" t="n">
        <v>-1</v>
      </c>
      <c r="T270" s="56" t="n">
        <v>-1</v>
      </c>
      <c r="U270" s="56" t="n">
        <v>-1</v>
      </c>
      <c r="V270" s="56" t="n">
        <v>-1</v>
      </c>
      <c r="W270" s="56" t="n">
        <v>-1</v>
      </c>
      <c r="X270" s="56" t="n">
        <v>-1</v>
      </c>
      <c r="Y270" s="56" t="n">
        <v>-1</v>
      </c>
      <c r="Z270" s="56" t="n">
        <v>-1</v>
      </c>
      <c r="AA270" s="56" t="n">
        <v>-1</v>
      </c>
      <c r="AB270" s="56" t="n">
        <v>-1</v>
      </c>
      <c r="AC270" s="56" t="n">
        <v>-1</v>
      </c>
      <c r="AD270" s="56" t="n">
        <v>-1</v>
      </c>
      <c r="AE270" s="56" t="n">
        <v>-1</v>
      </c>
      <c r="AF270" s="56" t="n">
        <v>-1</v>
      </c>
      <c r="AG270" s="56" t="n">
        <v>-1</v>
      </c>
      <c r="AH270" s="56" t="n">
        <v>-1</v>
      </c>
      <c r="AI270" s="56" t="n">
        <v>-1</v>
      </c>
      <c r="AJ270" s="56" t="n">
        <v>-1</v>
      </c>
      <c r="AK270" s="56" t="n">
        <v>-1</v>
      </c>
      <c r="AL270" s="56" t="n">
        <v>-1</v>
      </c>
      <c r="AM270" s="56" t="n">
        <v>-1</v>
      </c>
      <c r="AN270" s="56" t="n">
        <v>-1</v>
      </c>
      <c r="AO270" s="56" t="n">
        <v>-1</v>
      </c>
      <c r="AP270" s="56" t="n">
        <v>-1</v>
      </c>
      <c r="AQ270" s="56" t="n">
        <v>-1</v>
      </c>
      <c r="AR270" s="56" t="n">
        <v>-1</v>
      </c>
      <c r="AS270" s="56" t="n">
        <v>-1</v>
      </c>
      <c r="AT270" s="56" t="n">
        <v>-1</v>
      </c>
      <c r="AU270" s="56" t="n">
        <v>-1</v>
      </c>
    </row>
    <row r="271" customFormat="false" ht="15" hidden="false" customHeight="false" outlineLevel="0" collapsed="false">
      <c r="D271" s="3"/>
      <c r="F271" s="58"/>
      <c r="G271" s="57"/>
      <c r="H271" s="58"/>
      <c r="I271" s="57"/>
      <c r="J271" s="58"/>
      <c r="K271" s="59"/>
      <c r="L271" s="58"/>
      <c r="M271" s="3"/>
      <c r="N271" s="3"/>
      <c r="O271" s="3"/>
      <c r="P271" s="3"/>
      <c r="Q271" s="3" t="s">
        <v>73</v>
      </c>
      <c r="R271" s="54" t="n">
        <v>0.8107</v>
      </c>
      <c r="S271" s="3" t="n">
        <f aca="false">IF(AND(X271&lt;1,Y271&lt;1,Z271&lt;1,AA271&lt;3),1,0)</f>
        <v>1</v>
      </c>
      <c r="T271" s="27" t="n">
        <f aca="false">R271*P272*N274*L279*J287*H297*F299*D289*B180</f>
        <v>0</v>
      </c>
      <c r="V271" s="15"/>
      <c r="W271" s="3" t="n">
        <v>104</v>
      </c>
      <c r="X271" s="0" t="n">
        <v>0.24</v>
      </c>
      <c r="Y271" s="0" t="n">
        <v>0.54</v>
      </c>
      <c r="Z271" s="0" t="n">
        <v>0.45</v>
      </c>
      <c r="AA271" s="0" t="n">
        <v>2</v>
      </c>
      <c r="AB271" s="0" t="n">
        <v>3.3</v>
      </c>
      <c r="AC271" s="0" t="n">
        <v>14536.8546173198</v>
      </c>
      <c r="AD271" s="0" t="n">
        <v>75022.0495916694</v>
      </c>
      <c r="AE271" s="0" t="n">
        <v>65937.8091994397</v>
      </c>
      <c r="AF271" s="57" t="n">
        <v>0</v>
      </c>
      <c r="AG271" s="57" t="n">
        <v>0</v>
      </c>
      <c r="AH271" s="0" t="n">
        <v>0.6</v>
      </c>
      <c r="AI271" s="4" t="n">
        <v>1</v>
      </c>
      <c r="AJ271" s="5" t="n">
        <v>0</v>
      </c>
      <c r="AK271" s="5" t="n">
        <v>0</v>
      </c>
      <c r="AL271" s="6" t="n">
        <v>0</v>
      </c>
      <c r="AM271" s="0" t="n">
        <v>1</v>
      </c>
      <c r="AN271" s="0" t="n">
        <v>0</v>
      </c>
      <c r="AO271" s="6" t="n">
        <v>0</v>
      </c>
      <c r="AP271" s="0" t="n">
        <v>1</v>
      </c>
      <c r="AQ271" s="0" t="n">
        <v>0</v>
      </c>
      <c r="AR271" s="0" t="n">
        <v>0</v>
      </c>
      <c r="AS271" s="6" t="n">
        <v>0</v>
      </c>
    </row>
    <row r="272" customFormat="false" ht="15" hidden="false" customHeight="false" outlineLevel="0" collapsed="false">
      <c r="D272" s="3"/>
      <c r="F272" s="58"/>
      <c r="G272" s="57"/>
      <c r="H272" s="58"/>
      <c r="I272" s="57"/>
      <c r="J272" s="58"/>
      <c r="K272" s="59"/>
      <c r="L272" s="58"/>
      <c r="M272" s="3"/>
      <c r="N272" s="3"/>
      <c r="O272" s="3" t="s">
        <v>74</v>
      </c>
      <c r="P272" s="54" t="n">
        <v>0.962121212</v>
      </c>
      <c r="Q272" s="3" t="s">
        <v>75</v>
      </c>
      <c r="R272" s="54" t="n">
        <v>0.1893</v>
      </c>
      <c r="S272" s="3" t="n">
        <f aca="false">IF(AND(X272&lt;1,Y272&lt;1,Z272&lt;1,AA272&lt;3),1,0)</f>
        <v>1</v>
      </c>
      <c r="T272" s="27" t="n">
        <f aca="false">R272*P272*N274*L279*J287*H297*F299*D289*B179</f>
        <v>0</v>
      </c>
      <c r="V272" s="15"/>
      <c r="W272" s="3" t="n">
        <v>104</v>
      </c>
      <c r="X272" s="0" t="n">
        <v>0.24</v>
      </c>
      <c r="Y272" s="0" t="n">
        <v>0.54</v>
      </c>
      <c r="Z272" s="0" t="n">
        <v>0.45</v>
      </c>
      <c r="AA272" s="0" t="n">
        <v>2</v>
      </c>
      <c r="AB272" s="0" t="n">
        <v>3.3</v>
      </c>
      <c r="AC272" s="0" t="n">
        <v>14536.8546173198</v>
      </c>
      <c r="AD272" s="0" t="n">
        <v>75022.0495916694</v>
      </c>
      <c r="AE272" s="0" t="n">
        <v>65937.8091994397</v>
      </c>
      <c r="AF272" s="57" t="n">
        <v>0</v>
      </c>
      <c r="AG272" s="57" t="n">
        <v>0</v>
      </c>
      <c r="AH272" s="0" t="n">
        <v>0.6</v>
      </c>
      <c r="AI272" s="4" t="n">
        <v>1</v>
      </c>
      <c r="AJ272" s="5" t="n">
        <v>0</v>
      </c>
      <c r="AK272" s="5" t="n">
        <v>0</v>
      </c>
      <c r="AL272" s="6" t="n">
        <v>0</v>
      </c>
      <c r="AM272" s="0" t="n">
        <v>1</v>
      </c>
      <c r="AN272" s="0" t="n">
        <v>0</v>
      </c>
      <c r="AO272" s="6" t="n">
        <v>0</v>
      </c>
      <c r="AP272" s="0" t="n">
        <v>0</v>
      </c>
      <c r="AQ272" s="0" t="n">
        <v>0</v>
      </c>
      <c r="AR272" s="0" t="n">
        <v>1</v>
      </c>
      <c r="AS272" s="6" t="n">
        <v>0</v>
      </c>
    </row>
    <row r="273" customFormat="false" ht="15" hidden="false" customHeight="false" outlineLevel="0" collapsed="false">
      <c r="D273" s="3"/>
      <c r="F273" s="58"/>
      <c r="G273" s="57"/>
      <c r="H273" s="58"/>
      <c r="I273" s="57"/>
      <c r="J273" s="58"/>
      <c r="K273" s="59"/>
      <c r="L273" s="58"/>
      <c r="M273" s="3"/>
      <c r="N273" s="3"/>
      <c r="O273" s="3"/>
      <c r="P273" s="3"/>
      <c r="Q273" s="3" t="s">
        <v>73</v>
      </c>
      <c r="R273" s="54" t="n">
        <v>0.8107</v>
      </c>
      <c r="S273" s="3" t="n">
        <f aca="false">IF(AND(X273&lt;1,Y273&lt;1,Z273&lt;1,AA273&lt;3),1,0)</f>
        <v>1</v>
      </c>
      <c r="T273" s="27" t="n">
        <f aca="false">R273*P274*N274*L279*J287*H297*F299*D289*B180</f>
        <v>0</v>
      </c>
      <c r="V273" s="15"/>
      <c r="W273" s="3" t="n">
        <v>104</v>
      </c>
      <c r="X273" s="0" t="n">
        <v>0.24</v>
      </c>
      <c r="Y273" s="0" t="n">
        <v>0.54</v>
      </c>
      <c r="Z273" s="0" t="n">
        <v>0.45</v>
      </c>
      <c r="AA273" s="0" t="n">
        <v>2</v>
      </c>
      <c r="AB273" s="0" t="n">
        <v>3.3</v>
      </c>
      <c r="AC273" s="0" t="n">
        <v>14536.8546173198</v>
      </c>
      <c r="AD273" s="0" t="n">
        <v>75022.0495916694</v>
      </c>
      <c r="AE273" s="0" t="n">
        <v>65937.8091994397</v>
      </c>
      <c r="AF273" s="57" t="n">
        <v>0</v>
      </c>
      <c r="AG273" s="57" t="n">
        <v>0</v>
      </c>
      <c r="AH273" s="0" t="n">
        <v>0.6</v>
      </c>
      <c r="AI273" s="4" t="n">
        <v>1</v>
      </c>
      <c r="AJ273" s="5" t="n">
        <v>0</v>
      </c>
      <c r="AK273" s="5" t="n">
        <v>0</v>
      </c>
      <c r="AL273" s="6" t="n">
        <v>0</v>
      </c>
      <c r="AM273" s="0" t="n">
        <v>0</v>
      </c>
      <c r="AN273" s="0" t="n">
        <v>1</v>
      </c>
      <c r="AO273" s="6" t="n">
        <v>0</v>
      </c>
      <c r="AP273" s="0" t="n">
        <v>1</v>
      </c>
      <c r="AQ273" s="0" t="n">
        <v>0</v>
      </c>
      <c r="AR273" s="0" t="n">
        <v>0</v>
      </c>
      <c r="AS273" s="6" t="n">
        <v>0</v>
      </c>
    </row>
    <row r="274" customFormat="false" ht="15" hidden="false" customHeight="false" outlineLevel="0" collapsed="false">
      <c r="D274" s="3"/>
      <c r="F274" s="58"/>
      <c r="G274" s="57"/>
      <c r="H274" s="58"/>
      <c r="I274" s="57"/>
      <c r="J274" s="58"/>
      <c r="K274" s="59"/>
      <c r="L274" s="58"/>
      <c r="M274" s="3" t="s">
        <v>73</v>
      </c>
      <c r="N274" s="54" t="n">
        <v>0.5</v>
      </c>
      <c r="O274" s="3" t="s">
        <v>76</v>
      </c>
      <c r="P274" s="54" t="n">
        <v>0.037878788</v>
      </c>
      <c r="Q274" s="3" t="s">
        <v>75</v>
      </c>
      <c r="R274" s="54" t="n">
        <v>0.1893</v>
      </c>
      <c r="S274" s="3" t="n">
        <f aca="false">IF(AND(X274&lt;1,Y274&lt;1,Z274&lt;1,AA274&lt;3),1,0)</f>
        <v>1</v>
      </c>
      <c r="T274" s="27" t="n">
        <f aca="false">R274*P274*N274*L279*J287*H297*F299*D289*B180</f>
        <v>0</v>
      </c>
      <c r="V274" s="15"/>
      <c r="W274" s="3" t="n">
        <v>104</v>
      </c>
      <c r="X274" s="0" t="n">
        <v>0.24</v>
      </c>
      <c r="Y274" s="0" t="n">
        <v>0.54</v>
      </c>
      <c r="Z274" s="0" t="n">
        <v>0.45</v>
      </c>
      <c r="AA274" s="0" t="n">
        <v>2</v>
      </c>
      <c r="AB274" s="0" t="n">
        <v>3.3</v>
      </c>
      <c r="AC274" s="0" t="n">
        <v>14536.8546173198</v>
      </c>
      <c r="AD274" s="0" t="n">
        <v>75022.0495916694</v>
      </c>
      <c r="AE274" s="0" t="n">
        <v>65937.8091994397</v>
      </c>
      <c r="AF274" s="57" t="n">
        <v>0</v>
      </c>
      <c r="AG274" s="57" t="n">
        <v>0</v>
      </c>
      <c r="AH274" s="0" t="n">
        <v>0.6</v>
      </c>
      <c r="AI274" s="4" t="n">
        <v>1</v>
      </c>
      <c r="AJ274" s="5" t="n">
        <v>0</v>
      </c>
      <c r="AK274" s="5" t="n">
        <v>0</v>
      </c>
      <c r="AL274" s="6" t="n">
        <v>0</v>
      </c>
      <c r="AM274" s="0" t="n">
        <v>0</v>
      </c>
      <c r="AN274" s="0" t="n">
        <v>1</v>
      </c>
      <c r="AO274" s="6" t="n">
        <v>0</v>
      </c>
      <c r="AP274" s="0" t="n">
        <v>0</v>
      </c>
      <c r="AQ274" s="0" t="n">
        <v>0</v>
      </c>
      <c r="AR274" s="0" t="n">
        <v>1</v>
      </c>
      <c r="AS274" s="6" t="n">
        <v>0</v>
      </c>
    </row>
    <row r="275" customFormat="false" ht="15" hidden="false" customHeight="false" outlineLevel="0" collapsed="false">
      <c r="D275" s="3"/>
      <c r="F275" s="58"/>
      <c r="G275" s="57"/>
      <c r="H275" s="58"/>
      <c r="I275" s="57"/>
      <c r="J275" s="58"/>
      <c r="K275" s="59"/>
      <c r="L275" s="58"/>
      <c r="M275" s="3"/>
      <c r="N275" s="3"/>
      <c r="O275" s="3"/>
      <c r="P275" s="3"/>
      <c r="Q275" s="3" t="s">
        <v>77</v>
      </c>
      <c r="R275" s="54" t="n">
        <v>0.81</v>
      </c>
      <c r="S275" s="3" t="n">
        <f aca="false">IF(AND(X275&lt;1,Y275&lt;1,Z275&lt;1,AA275&lt;3),1,0)</f>
        <v>1</v>
      </c>
      <c r="T275" s="27" t="n">
        <f aca="false">R275*P276*N278*L279*J287*H297*F299*D289*B180</f>
        <v>0</v>
      </c>
      <c r="V275" s="15"/>
      <c r="W275" s="3" t="n">
        <v>104</v>
      </c>
      <c r="X275" s="0" t="n">
        <v>0.24</v>
      </c>
      <c r="Y275" s="0" t="n">
        <v>0.54</v>
      </c>
      <c r="Z275" s="0" t="n">
        <v>0.45</v>
      </c>
      <c r="AA275" s="0" t="n">
        <v>2</v>
      </c>
      <c r="AB275" s="0" t="n">
        <v>3.3</v>
      </c>
      <c r="AC275" s="0" t="n">
        <v>14536.8546173198</v>
      </c>
      <c r="AD275" s="0" t="n">
        <v>75022.0495916694</v>
      </c>
      <c r="AE275" s="0" t="n">
        <v>65937.8091994397</v>
      </c>
      <c r="AF275" s="57" t="n">
        <v>0</v>
      </c>
      <c r="AG275" s="57" t="n">
        <v>0</v>
      </c>
      <c r="AH275" s="0" t="n">
        <v>0.6</v>
      </c>
      <c r="AI275" s="4" t="n">
        <v>0</v>
      </c>
      <c r="AJ275" s="5" t="n">
        <v>1</v>
      </c>
      <c r="AK275" s="5" t="n">
        <v>0</v>
      </c>
      <c r="AL275" s="6" t="n">
        <v>0</v>
      </c>
      <c r="AM275" s="0" t="n">
        <v>1</v>
      </c>
      <c r="AN275" s="0" t="n">
        <v>0</v>
      </c>
      <c r="AO275" s="6" t="n">
        <v>0</v>
      </c>
      <c r="AP275" s="0" t="n">
        <v>0</v>
      </c>
      <c r="AQ275" s="0" t="n">
        <v>1</v>
      </c>
      <c r="AR275" s="0" t="n">
        <v>0</v>
      </c>
      <c r="AS275" s="6" t="n">
        <v>0</v>
      </c>
    </row>
    <row r="276" customFormat="false" ht="15" hidden="false" customHeight="false" outlineLevel="0" collapsed="false">
      <c r="D276" s="3"/>
      <c r="F276" s="58"/>
      <c r="G276" s="57"/>
      <c r="H276" s="58"/>
      <c r="I276" s="57"/>
      <c r="J276" s="58"/>
      <c r="K276" s="59"/>
      <c r="L276" s="58"/>
      <c r="M276" s="3"/>
      <c r="N276" s="3"/>
      <c r="O276" s="3" t="s">
        <v>74</v>
      </c>
      <c r="P276" s="54" t="n">
        <v>0.960784314</v>
      </c>
      <c r="Q276" s="3" t="s">
        <v>75</v>
      </c>
      <c r="R276" s="54" t="n">
        <v>0.19</v>
      </c>
      <c r="S276" s="3" t="n">
        <f aca="false">IF(AND(X276&lt;1,Y276&lt;1,Z276&lt;1,AA276&lt;3),1,0)</f>
        <v>1</v>
      </c>
      <c r="T276" s="27" t="n">
        <f aca="false">R276*P276*N278*L279*J287*H297*F299*D289*B180</f>
        <v>0</v>
      </c>
      <c r="V276" s="15"/>
      <c r="W276" s="3" t="n">
        <v>104</v>
      </c>
      <c r="X276" s="0" t="n">
        <v>0.24</v>
      </c>
      <c r="Y276" s="0" t="n">
        <v>0.54</v>
      </c>
      <c r="Z276" s="0" t="n">
        <v>0.45</v>
      </c>
      <c r="AA276" s="0" t="n">
        <v>2</v>
      </c>
      <c r="AB276" s="0" t="n">
        <v>3.3</v>
      </c>
      <c r="AC276" s="0" t="n">
        <v>14536.8546173198</v>
      </c>
      <c r="AD276" s="0" t="n">
        <v>75022.0495916694</v>
      </c>
      <c r="AE276" s="0" t="n">
        <v>65937.8091994397</v>
      </c>
      <c r="AF276" s="57" t="n">
        <v>0</v>
      </c>
      <c r="AG276" s="57" t="n">
        <v>0</v>
      </c>
      <c r="AH276" s="0" t="n">
        <v>0.6</v>
      </c>
      <c r="AI276" s="4" t="n">
        <v>0</v>
      </c>
      <c r="AJ276" s="5" t="n">
        <v>1</v>
      </c>
      <c r="AK276" s="5" t="n">
        <v>0</v>
      </c>
      <c r="AL276" s="6" t="n">
        <v>0</v>
      </c>
      <c r="AM276" s="0" t="n">
        <v>1</v>
      </c>
      <c r="AN276" s="0" t="n">
        <v>0</v>
      </c>
      <c r="AO276" s="6" t="n">
        <v>0</v>
      </c>
      <c r="AP276" s="0" t="n">
        <v>0</v>
      </c>
      <c r="AQ276" s="0" t="n">
        <v>0</v>
      </c>
      <c r="AR276" s="0" t="n">
        <v>1</v>
      </c>
      <c r="AS276" s="6" t="n">
        <v>0</v>
      </c>
    </row>
    <row r="277" customFormat="false" ht="15" hidden="false" customHeight="false" outlineLevel="0" collapsed="false">
      <c r="D277" s="3"/>
      <c r="F277" s="3"/>
      <c r="H277" s="3"/>
      <c r="J277" s="3"/>
      <c r="K277" s="3"/>
      <c r="L277" s="3"/>
      <c r="M277" s="3"/>
      <c r="N277" s="3"/>
      <c r="O277" s="3"/>
      <c r="P277" s="3"/>
      <c r="Q277" s="3" t="s">
        <v>77</v>
      </c>
      <c r="R277" s="54" t="n">
        <v>0.81</v>
      </c>
      <c r="S277" s="3" t="n">
        <f aca="false">IF(AND(X277&lt;1,Y277&lt;1,Z277&lt;1,AA277&lt;3),1,0)</f>
        <v>1</v>
      </c>
      <c r="T277" s="27" t="n">
        <f aca="false">R277*P278*N278*L279*J287*H297*F299*D289*B180</f>
        <v>0</v>
      </c>
      <c r="V277" s="15"/>
      <c r="W277" s="3" t="n">
        <v>104</v>
      </c>
      <c r="X277" s="0" t="n">
        <v>0.24</v>
      </c>
      <c r="Y277" s="0" t="n">
        <v>0.54</v>
      </c>
      <c r="Z277" s="0" t="n">
        <v>0.45</v>
      </c>
      <c r="AA277" s="0" t="n">
        <v>2</v>
      </c>
      <c r="AB277" s="0" t="n">
        <v>3.3</v>
      </c>
      <c r="AC277" s="0" t="n">
        <v>14536.8546173198</v>
      </c>
      <c r="AD277" s="0" t="n">
        <v>75022.0495916694</v>
      </c>
      <c r="AE277" s="0" t="n">
        <v>65937.8091994397</v>
      </c>
      <c r="AF277" s="57" t="n">
        <v>0</v>
      </c>
      <c r="AG277" s="57" t="n">
        <v>0</v>
      </c>
      <c r="AH277" s="0" t="n">
        <v>0.6</v>
      </c>
      <c r="AI277" s="4" t="n">
        <v>0</v>
      </c>
      <c r="AJ277" s="5" t="n">
        <v>1</v>
      </c>
      <c r="AK277" s="5" t="n">
        <v>0</v>
      </c>
      <c r="AL277" s="6" t="n">
        <v>0</v>
      </c>
      <c r="AM277" s="0" t="n">
        <v>0</v>
      </c>
      <c r="AN277" s="0" t="n">
        <v>1</v>
      </c>
      <c r="AO277" s="6" t="n">
        <v>0</v>
      </c>
      <c r="AP277" s="0" t="n">
        <v>0</v>
      </c>
      <c r="AQ277" s="0" t="n">
        <v>1</v>
      </c>
      <c r="AR277" s="0" t="n">
        <v>0</v>
      </c>
      <c r="AS277" s="6" t="n">
        <v>0</v>
      </c>
    </row>
    <row r="278" customFormat="false" ht="15" hidden="false" customHeight="false" outlineLevel="0" collapsed="false">
      <c r="D278" s="3"/>
      <c r="F278" s="3"/>
      <c r="J278" s="3"/>
      <c r="K278" s="3"/>
      <c r="L278" s="3"/>
      <c r="M278" s="3" t="s">
        <v>77</v>
      </c>
      <c r="N278" s="54" t="n">
        <v>0.375</v>
      </c>
      <c r="O278" s="3" t="s">
        <v>78</v>
      </c>
      <c r="P278" s="54" t="n">
        <v>0.039215686</v>
      </c>
      <c r="Q278" s="3" t="s">
        <v>75</v>
      </c>
      <c r="R278" s="54" t="n">
        <v>0.19</v>
      </c>
      <c r="S278" s="3" t="n">
        <f aca="false">IF(AND(X278&lt;1,Y278&lt;1,Z278&lt;1,AA278&lt;3),1,0)</f>
        <v>1</v>
      </c>
      <c r="T278" s="27" t="n">
        <f aca="false">R278*P278*N278*L279*J287*H297*F299*D289*B180</f>
        <v>0</v>
      </c>
      <c r="V278" s="15"/>
      <c r="W278" s="3" t="n">
        <v>104</v>
      </c>
      <c r="X278" s="0" t="n">
        <v>0.24</v>
      </c>
      <c r="Y278" s="0" t="n">
        <v>0.54</v>
      </c>
      <c r="Z278" s="0" t="n">
        <v>0.45</v>
      </c>
      <c r="AA278" s="0" t="n">
        <v>2</v>
      </c>
      <c r="AB278" s="0" t="n">
        <v>3.3</v>
      </c>
      <c r="AC278" s="0" t="n">
        <v>14536.8546173198</v>
      </c>
      <c r="AD278" s="0" t="n">
        <v>75022.0495916694</v>
      </c>
      <c r="AE278" s="0" t="n">
        <v>65937.8091994397</v>
      </c>
      <c r="AF278" s="57" t="n">
        <v>0</v>
      </c>
      <c r="AG278" s="57" t="n">
        <v>0</v>
      </c>
      <c r="AH278" s="0" t="n">
        <v>0.6</v>
      </c>
      <c r="AI278" s="4" t="n">
        <v>0</v>
      </c>
      <c r="AJ278" s="5" t="n">
        <v>1</v>
      </c>
      <c r="AK278" s="5" t="n">
        <v>0</v>
      </c>
      <c r="AL278" s="6" t="n">
        <v>0</v>
      </c>
      <c r="AM278" s="0" t="n">
        <v>0</v>
      </c>
      <c r="AN278" s="0" t="n">
        <v>1</v>
      </c>
      <c r="AO278" s="6" t="n">
        <v>0</v>
      </c>
      <c r="AP278" s="0" t="n">
        <v>0</v>
      </c>
      <c r="AQ278" s="0" t="n">
        <v>0</v>
      </c>
      <c r="AR278" s="0" t="n">
        <v>1</v>
      </c>
      <c r="AS278" s="6" t="n">
        <v>0</v>
      </c>
    </row>
    <row r="279" customFormat="false" ht="15" hidden="false" customHeight="false" outlineLevel="0" collapsed="false">
      <c r="D279" s="3"/>
      <c r="F279" s="3"/>
      <c r="J279" s="3"/>
      <c r="K279" s="55" t="s">
        <v>83</v>
      </c>
      <c r="L279" s="54" t="n">
        <f aca="false">1-L289</f>
        <v>0</v>
      </c>
      <c r="M279" s="3" t="s">
        <v>75</v>
      </c>
      <c r="N279" s="54" t="n">
        <v>0.125</v>
      </c>
      <c r="O279" s="3" t="s">
        <v>30</v>
      </c>
      <c r="P279" s="54" t="n">
        <v>1</v>
      </c>
      <c r="Q279" s="3" t="s">
        <v>75</v>
      </c>
      <c r="R279" s="54" t="n">
        <v>1</v>
      </c>
      <c r="S279" s="3" t="n">
        <f aca="false">IF(AND(X279&lt;1,Y279&lt;1,Z279&lt;1,AA279&lt;3),1,0)</f>
        <v>1</v>
      </c>
      <c r="T279" s="27" t="n">
        <f aca="false">R279*P279*N279*L279*J287*H297*F299*D289*B180</f>
        <v>0</v>
      </c>
      <c r="V279" s="15"/>
      <c r="W279" s="3" t="n">
        <v>104</v>
      </c>
      <c r="X279" s="0" t="n">
        <v>0.24</v>
      </c>
      <c r="Y279" s="0" t="n">
        <v>0.54</v>
      </c>
      <c r="Z279" s="0" t="n">
        <v>0.45</v>
      </c>
      <c r="AA279" s="0" t="n">
        <v>2</v>
      </c>
      <c r="AB279" s="0" t="n">
        <v>3.3</v>
      </c>
      <c r="AC279" s="0" t="n">
        <v>14536.8546173198</v>
      </c>
      <c r="AD279" s="0" t="n">
        <v>75022.0495916694</v>
      </c>
      <c r="AE279" s="0" t="n">
        <v>65937.8091994397</v>
      </c>
      <c r="AF279" s="57" t="n">
        <v>0</v>
      </c>
      <c r="AG279" s="57" t="n">
        <v>0</v>
      </c>
      <c r="AH279" s="0" t="n">
        <v>0.6</v>
      </c>
      <c r="AI279" s="4" t="n">
        <v>0</v>
      </c>
      <c r="AJ279" s="5" t="n">
        <v>0</v>
      </c>
      <c r="AK279" s="5" t="n">
        <v>1</v>
      </c>
      <c r="AL279" s="6" t="n">
        <v>0</v>
      </c>
      <c r="AM279" s="0" t="n">
        <v>0</v>
      </c>
      <c r="AN279" s="0" t="n">
        <v>0</v>
      </c>
      <c r="AO279" s="6" t="n">
        <v>1</v>
      </c>
      <c r="AP279" s="0" t="n">
        <v>0</v>
      </c>
      <c r="AQ279" s="0" t="n">
        <v>0</v>
      </c>
      <c r="AR279" s="0" t="n">
        <v>1</v>
      </c>
      <c r="AS279" s="6" t="n">
        <v>0</v>
      </c>
    </row>
    <row r="280" s="66" customFormat="true" ht="15" hidden="false" customHeight="false" outlineLevel="0" collapsed="false">
      <c r="A280" s="56" t="n">
        <v>-1</v>
      </c>
      <c r="B280" s="56" t="n">
        <v>-1</v>
      </c>
      <c r="C280" s="56" t="n">
        <v>-1</v>
      </c>
      <c r="D280" s="56" t="n">
        <v>-1</v>
      </c>
      <c r="E280" s="56" t="n">
        <v>-1</v>
      </c>
      <c r="F280" s="56" t="n">
        <v>-1</v>
      </c>
      <c r="G280" s="56" t="n">
        <v>-1</v>
      </c>
      <c r="H280" s="56" t="n">
        <v>-1</v>
      </c>
      <c r="I280" s="56" t="n">
        <v>-1</v>
      </c>
      <c r="J280" s="56" t="n">
        <v>-1</v>
      </c>
      <c r="K280" s="56" t="n">
        <v>-1</v>
      </c>
      <c r="L280" s="56" t="n">
        <v>-1</v>
      </c>
      <c r="M280" s="56" t="n">
        <v>-1</v>
      </c>
      <c r="N280" s="56" t="n">
        <v>-1</v>
      </c>
      <c r="O280" s="56" t="n">
        <v>-1</v>
      </c>
      <c r="P280" s="56" t="n">
        <v>-1</v>
      </c>
      <c r="Q280" s="56" t="n">
        <v>-1</v>
      </c>
      <c r="R280" s="56" t="n">
        <v>-1</v>
      </c>
      <c r="S280" s="56" t="n">
        <v>-1</v>
      </c>
      <c r="T280" s="56" t="n">
        <v>-1</v>
      </c>
      <c r="U280" s="56" t="n">
        <v>-1</v>
      </c>
      <c r="V280" s="56" t="n">
        <v>-1</v>
      </c>
      <c r="W280" s="56" t="n">
        <v>-1</v>
      </c>
      <c r="X280" s="56" t="n">
        <v>-1</v>
      </c>
      <c r="Y280" s="56" t="n">
        <v>-1</v>
      </c>
      <c r="Z280" s="56" t="n">
        <v>-1</v>
      </c>
      <c r="AA280" s="56" t="n">
        <v>-1</v>
      </c>
      <c r="AB280" s="56" t="n">
        <v>-1</v>
      </c>
      <c r="AC280" s="56" t="n">
        <v>-1</v>
      </c>
      <c r="AD280" s="56" t="n">
        <v>-1</v>
      </c>
      <c r="AE280" s="56" t="n">
        <v>-1</v>
      </c>
      <c r="AF280" s="56" t="n">
        <v>-1</v>
      </c>
      <c r="AG280" s="56" t="n">
        <v>-1</v>
      </c>
      <c r="AH280" s="56" t="n">
        <v>-1</v>
      </c>
      <c r="AI280" s="56" t="n">
        <v>-1</v>
      </c>
      <c r="AJ280" s="56" t="n">
        <v>-1</v>
      </c>
      <c r="AK280" s="56" t="n">
        <v>-1</v>
      </c>
      <c r="AL280" s="56" t="n">
        <v>-1</v>
      </c>
      <c r="AM280" s="56" t="n">
        <v>-1</v>
      </c>
      <c r="AN280" s="56" t="n">
        <v>-1</v>
      </c>
      <c r="AO280" s="56" t="n">
        <v>-1</v>
      </c>
      <c r="AP280" s="56" t="n">
        <v>-1</v>
      </c>
      <c r="AQ280" s="56" t="n">
        <v>-1</v>
      </c>
      <c r="AR280" s="56" t="n">
        <v>-1</v>
      </c>
      <c r="AS280" s="56" t="n">
        <v>-1</v>
      </c>
      <c r="AT280" s="56" t="n">
        <v>-1</v>
      </c>
      <c r="AU280" s="56" t="n">
        <v>-1</v>
      </c>
    </row>
    <row r="281" customFormat="false" ht="15" hidden="false" customHeight="false" outlineLevel="0" collapsed="false">
      <c r="D281" s="3"/>
      <c r="F281" s="3"/>
      <c r="J281" s="3"/>
      <c r="K281" s="55"/>
      <c r="L281" s="58"/>
      <c r="M281" s="3"/>
      <c r="N281" s="3"/>
      <c r="O281" s="3"/>
      <c r="P281" s="3"/>
      <c r="Q281" s="3" t="s">
        <v>73</v>
      </c>
      <c r="R281" s="54" t="n">
        <v>0.8107</v>
      </c>
      <c r="S281" s="3" t="n">
        <f aca="false">IF(AND(X281&lt;1,Y281&lt;1,Z281&lt;1,AA281&lt;3),1,0)</f>
        <v>1</v>
      </c>
      <c r="T281" s="27" t="n">
        <f aca="false">R281*P282*N284*L289*J287*H297*F299*D289*B180</f>
        <v>0.000545547973624516</v>
      </c>
      <c r="V281" s="15"/>
      <c r="W281" s="3" t="n">
        <v>104</v>
      </c>
      <c r="X281" s="0" t="n">
        <v>0.24</v>
      </c>
      <c r="Y281" s="0" t="n">
        <v>0.54</v>
      </c>
      <c r="Z281" s="0" t="n">
        <v>0.83</v>
      </c>
      <c r="AA281" s="0" t="n">
        <v>2</v>
      </c>
      <c r="AB281" s="0" t="n">
        <v>3.3</v>
      </c>
      <c r="AC281" s="0" t="n">
        <v>14536.8546173198</v>
      </c>
      <c r="AD281" s="0" t="n">
        <v>75022.0495916694</v>
      </c>
      <c r="AE281" s="0" t="n">
        <v>69245.598260155</v>
      </c>
      <c r="AF281" s="57" t="n">
        <v>0</v>
      </c>
      <c r="AG281" s="57" t="n">
        <v>0</v>
      </c>
      <c r="AH281" s="0" t="n">
        <v>0.6</v>
      </c>
      <c r="AI281" s="4" t="n">
        <v>1</v>
      </c>
      <c r="AJ281" s="5" t="n">
        <v>0</v>
      </c>
      <c r="AK281" s="5" t="n">
        <v>0</v>
      </c>
      <c r="AL281" s="6" t="n">
        <v>0</v>
      </c>
      <c r="AM281" s="0" t="n">
        <v>1</v>
      </c>
      <c r="AN281" s="0" t="n">
        <v>0</v>
      </c>
      <c r="AO281" s="6" t="n">
        <v>0</v>
      </c>
      <c r="AP281" s="0" t="n">
        <v>1</v>
      </c>
      <c r="AQ281" s="0" t="n">
        <v>0</v>
      </c>
      <c r="AR281" s="0" t="n">
        <v>0</v>
      </c>
      <c r="AS281" s="6" t="n">
        <v>0</v>
      </c>
    </row>
    <row r="282" customFormat="false" ht="15" hidden="false" customHeight="false" outlineLevel="0" collapsed="false">
      <c r="D282" s="3"/>
      <c r="F282" s="3"/>
      <c r="J282" s="3"/>
      <c r="K282" s="55"/>
      <c r="L282" s="58"/>
      <c r="M282" s="3"/>
      <c r="N282" s="3"/>
      <c r="O282" s="3" t="s">
        <v>74</v>
      </c>
      <c r="P282" s="54" t="n">
        <v>0.962121212</v>
      </c>
      <c r="Q282" s="3" t="s">
        <v>75</v>
      </c>
      <c r="R282" s="54" t="n">
        <v>0.1893</v>
      </c>
      <c r="S282" s="3" t="n">
        <f aca="false">IF(AND(X282&lt;1,Y282&lt;1,Z282&lt;1,AA282&lt;3),1,0)</f>
        <v>1</v>
      </c>
      <c r="T282" s="27" t="n">
        <f aca="false">R282*P282*N284*L289*J287*H297*F299*D289*B180</f>
        <v>0.000127386494889751</v>
      </c>
      <c r="V282" s="15"/>
      <c r="W282" s="3" t="n">
        <v>104</v>
      </c>
      <c r="X282" s="0" t="n">
        <v>0.24</v>
      </c>
      <c r="Y282" s="0" t="n">
        <v>0.54</v>
      </c>
      <c r="Z282" s="0" t="n">
        <v>0.83</v>
      </c>
      <c r="AA282" s="0" t="n">
        <v>2</v>
      </c>
      <c r="AB282" s="0" t="n">
        <v>3.3</v>
      </c>
      <c r="AC282" s="0" t="n">
        <v>14536.8546173198</v>
      </c>
      <c r="AD282" s="0" t="n">
        <v>75022.0495916694</v>
      </c>
      <c r="AE282" s="0" t="n">
        <v>69245.598260155</v>
      </c>
      <c r="AF282" s="57" t="n">
        <v>0</v>
      </c>
      <c r="AG282" s="57" t="n">
        <v>0</v>
      </c>
      <c r="AH282" s="0" t="n">
        <v>0.6</v>
      </c>
      <c r="AI282" s="4" t="n">
        <v>1</v>
      </c>
      <c r="AJ282" s="5" t="n">
        <v>0</v>
      </c>
      <c r="AK282" s="5" t="n">
        <v>0</v>
      </c>
      <c r="AL282" s="6" t="n">
        <v>0</v>
      </c>
      <c r="AM282" s="0" t="n">
        <v>1</v>
      </c>
      <c r="AN282" s="0" t="n">
        <v>0</v>
      </c>
      <c r="AO282" s="6" t="n">
        <v>0</v>
      </c>
      <c r="AP282" s="0" t="n">
        <v>0</v>
      </c>
      <c r="AQ282" s="0" t="n">
        <v>0</v>
      </c>
      <c r="AR282" s="0" t="n">
        <v>1</v>
      </c>
      <c r="AS282" s="6" t="n">
        <v>0</v>
      </c>
    </row>
    <row r="283" customFormat="false" ht="15" hidden="false" customHeight="false" outlineLevel="0" collapsed="false">
      <c r="D283" s="3"/>
      <c r="F283" s="3"/>
      <c r="J283" s="3"/>
      <c r="K283" s="55"/>
      <c r="L283" s="58"/>
      <c r="M283" s="3"/>
      <c r="N283" s="3"/>
      <c r="O283" s="3"/>
      <c r="P283" s="3"/>
      <c r="Q283" s="3" t="s">
        <v>73</v>
      </c>
      <c r="R283" s="54" t="n">
        <v>0.8107</v>
      </c>
      <c r="S283" s="3" t="n">
        <f aca="false">IF(AND(X283&lt;1,Y283&lt;1,Z283&lt;1,AA283&lt;3),1,0)</f>
        <v>1</v>
      </c>
      <c r="T283" s="27" t="n">
        <f aca="false">R283*P284*N284*L289*J287*H297*F299*D289*B180</f>
        <v>2.14782667495669E-005</v>
      </c>
      <c r="V283" s="15"/>
      <c r="W283" s="3" t="n">
        <v>104</v>
      </c>
      <c r="X283" s="0" t="n">
        <v>0.24</v>
      </c>
      <c r="Y283" s="0" t="n">
        <v>0.54</v>
      </c>
      <c r="Z283" s="0" t="n">
        <v>0.83</v>
      </c>
      <c r="AA283" s="0" t="n">
        <v>2</v>
      </c>
      <c r="AB283" s="0" t="n">
        <v>3.3</v>
      </c>
      <c r="AC283" s="0" t="n">
        <v>14536.8546173198</v>
      </c>
      <c r="AD283" s="0" t="n">
        <v>75022.0495916694</v>
      </c>
      <c r="AE283" s="0" t="n">
        <v>69245.598260155</v>
      </c>
      <c r="AF283" s="57" t="n">
        <v>0</v>
      </c>
      <c r="AG283" s="57" t="n">
        <v>0</v>
      </c>
      <c r="AH283" s="0" t="n">
        <v>0.6</v>
      </c>
      <c r="AI283" s="4" t="n">
        <v>1</v>
      </c>
      <c r="AJ283" s="5" t="n">
        <v>0</v>
      </c>
      <c r="AK283" s="5" t="n">
        <v>0</v>
      </c>
      <c r="AL283" s="6" t="n">
        <v>0</v>
      </c>
      <c r="AM283" s="0" t="n">
        <v>0</v>
      </c>
      <c r="AN283" s="0" t="n">
        <v>1</v>
      </c>
      <c r="AO283" s="6" t="n">
        <v>0</v>
      </c>
      <c r="AP283" s="0" t="n">
        <v>1</v>
      </c>
      <c r="AQ283" s="0" t="n">
        <v>0</v>
      </c>
      <c r="AR283" s="0" t="n">
        <v>0</v>
      </c>
      <c r="AS283" s="6" t="n">
        <v>0</v>
      </c>
    </row>
    <row r="284" customFormat="false" ht="15" hidden="false" customHeight="false" outlineLevel="0" collapsed="false">
      <c r="D284" s="3"/>
      <c r="F284" s="3"/>
      <c r="J284" s="3"/>
      <c r="K284" s="55"/>
      <c r="L284" s="58"/>
      <c r="M284" s="3" t="s">
        <v>73</v>
      </c>
      <c r="N284" s="54" t="n">
        <v>0.5</v>
      </c>
      <c r="O284" s="3" t="s">
        <v>76</v>
      </c>
      <c r="P284" s="54" t="n">
        <v>0.037878788</v>
      </c>
      <c r="Q284" s="3" t="s">
        <v>75</v>
      </c>
      <c r="R284" s="54" t="n">
        <v>0.1893</v>
      </c>
      <c r="S284" s="3" t="n">
        <f aca="false">IF(AND(X284&lt;1,Y284&lt;1,Z284&lt;1,AA284&lt;3),1,0)</f>
        <v>1</v>
      </c>
      <c r="T284" s="27" t="n">
        <f aca="false">R284*P284*N284*L289*J287*H297*F299*D289*B180</f>
        <v>5.01521635092268E-006</v>
      </c>
      <c r="V284" s="15"/>
      <c r="W284" s="3" t="n">
        <v>104</v>
      </c>
      <c r="X284" s="0" t="n">
        <v>0.24</v>
      </c>
      <c r="Y284" s="0" t="n">
        <v>0.54</v>
      </c>
      <c r="Z284" s="0" t="n">
        <v>0.83</v>
      </c>
      <c r="AA284" s="0" t="n">
        <v>2</v>
      </c>
      <c r="AB284" s="0" t="n">
        <v>3.3</v>
      </c>
      <c r="AC284" s="0" t="n">
        <v>14536.8546173198</v>
      </c>
      <c r="AD284" s="0" t="n">
        <v>75022.0495916694</v>
      </c>
      <c r="AE284" s="0" t="n">
        <v>69245.598260155</v>
      </c>
      <c r="AF284" s="57" t="n">
        <v>0</v>
      </c>
      <c r="AG284" s="57" t="n">
        <v>0</v>
      </c>
      <c r="AH284" s="0" t="n">
        <v>0.6</v>
      </c>
      <c r="AI284" s="4" t="n">
        <v>1</v>
      </c>
      <c r="AJ284" s="5" t="n">
        <v>0</v>
      </c>
      <c r="AK284" s="5" t="n">
        <v>0</v>
      </c>
      <c r="AL284" s="6" t="n">
        <v>0</v>
      </c>
      <c r="AM284" s="0" t="n">
        <v>0</v>
      </c>
      <c r="AN284" s="0" t="n">
        <v>1</v>
      </c>
      <c r="AO284" s="6" t="n">
        <v>0</v>
      </c>
      <c r="AP284" s="0" t="n">
        <v>0</v>
      </c>
      <c r="AQ284" s="0" t="n">
        <v>0</v>
      </c>
      <c r="AR284" s="0" t="n">
        <v>1</v>
      </c>
      <c r="AS284" s="6" t="n">
        <v>0</v>
      </c>
    </row>
    <row r="285" customFormat="false" ht="15" hidden="false" customHeight="false" outlineLevel="0" collapsed="false">
      <c r="D285" s="3"/>
      <c r="F285" s="3"/>
      <c r="J285" s="3"/>
      <c r="K285" s="55"/>
      <c r="L285" s="58"/>
      <c r="M285" s="3"/>
      <c r="N285" s="3"/>
      <c r="O285" s="3"/>
      <c r="P285" s="3"/>
      <c r="Q285" s="3" t="s">
        <v>77</v>
      </c>
      <c r="R285" s="54" t="n">
        <v>0.81</v>
      </c>
      <c r="S285" s="3" t="n">
        <f aca="false">IF(AND(X285&lt;1,Y285&lt;1,Z285&lt;1,AA285&lt;3),1,0)</f>
        <v>1</v>
      </c>
      <c r="T285" s="27" t="n">
        <f aca="false">R285*P286*N288*L289*J287*H297*F299*D289*B180</f>
        <v>0.0004082396383459</v>
      </c>
      <c r="V285" s="15"/>
      <c r="W285" s="3" t="n">
        <v>104</v>
      </c>
      <c r="X285" s="0" t="n">
        <v>0.24</v>
      </c>
      <c r="Y285" s="0" t="n">
        <v>0.54</v>
      </c>
      <c r="Z285" s="0" t="n">
        <v>0.83</v>
      </c>
      <c r="AA285" s="0" t="n">
        <v>2</v>
      </c>
      <c r="AB285" s="0" t="n">
        <v>3.3</v>
      </c>
      <c r="AC285" s="0" t="n">
        <v>14536.8546173198</v>
      </c>
      <c r="AD285" s="0" t="n">
        <v>75022.0495916694</v>
      </c>
      <c r="AE285" s="0" t="n">
        <v>69245.598260155</v>
      </c>
      <c r="AF285" s="57" t="n">
        <v>0</v>
      </c>
      <c r="AG285" s="57" t="n">
        <v>0</v>
      </c>
      <c r="AH285" s="0" t="n">
        <v>0.6</v>
      </c>
      <c r="AI285" s="4" t="n">
        <v>0</v>
      </c>
      <c r="AJ285" s="5" t="n">
        <v>1</v>
      </c>
      <c r="AK285" s="5" t="n">
        <v>0</v>
      </c>
      <c r="AL285" s="6" t="n">
        <v>0</v>
      </c>
      <c r="AM285" s="0" t="n">
        <v>1</v>
      </c>
      <c r="AN285" s="0" t="n">
        <v>0</v>
      </c>
      <c r="AO285" s="6" t="n">
        <v>0</v>
      </c>
      <c r="AP285" s="0" t="n">
        <v>0</v>
      </c>
      <c r="AQ285" s="0" t="n">
        <v>1</v>
      </c>
      <c r="AR285" s="0" t="n">
        <v>0</v>
      </c>
      <c r="AS285" s="6" t="n">
        <v>0</v>
      </c>
    </row>
    <row r="286" customFormat="false" ht="15" hidden="false" customHeight="false" outlineLevel="0" collapsed="false">
      <c r="D286" s="3"/>
      <c r="F286" s="3"/>
      <c r="J286" s="3"/>
      <c r="K286" s="3"/>
      <c r="L286" s="3"/>
      <c r="M286" s="3"/>
      <c r="N286" s="3"/>
      <c r="O286" s="3" t="s">
        <v>74</v>
      </c>
      <c r="P286" s="54" t="n">
        <v>0.960784314</v>
      </c>
      <c r="Q286" s="3" t="s">
        <v>75</v>
      </c>
      <c r="R286" s="54" t="n">
        <v>0.19</v>
      </c>
      <c r="S286" s="3" t="n">
        <f aca="false">IF(AND(X286&lt;1,Y286&lt;1,Z286&lt;1,AA286&lt;3),1,0)</f>
        <v>1</v>
      </c>
      <c r="T286" s="27" t="n">
        <f aca="false">R286*P286*N288*L289*J287*H297*F299*D289*B180</f>
        <v>9.57599151675567E-005</v>
      </c>
      <c r="V286" s="15"/>
      <c r="W286" s="3" t="n">
        <v>104</v>
      </c>
      <c r="X286" s="0" t="n">
        <v>0.24</v>
      </c>
      <c r="Y286" s="0" t="n">
        <v>0.54</v>
      </c>
      <c r="Z286" s="0" t="n">
        <v>0.83</v>
      </c>
      <c r="AA286" s="0" t="n">
        <v>2</v>
      </c>
      <c r="AB286" s="0" t="n">
        <v>3.3</v>
      </c>
      <c r="AC286" s="0" t="n">
        <v>14536.8546173198</v>
      </c>
      <c r="AD286" s="0" t="n">
        <v>75022.0495916694</v>
      </c>
      <c r="AE286" s="0" t="n">
        <v>69245.598260155</v>
      </c>
      <c r="AF286" s="57" t="n">
        <v>0</v>
      </c>
      <c r="AG286" s="57" t="n">
        <v>0</v>
      </c>
      <c r="AH286" s="0" t="n">
        <v>0.6</v>
      </c>
      <c r="AI286" s="4" t="n">
        <v>0</v>
      </c>
      <c r="AJ286" s="5" t="n">
        <v>1</v>
      </c>
      <c r="AK286" s="5" t="n">
        <v>0</v>
      </c>
      <c r="AL286" s="6" t="n">
        <v>0</v>
      </c>
      <c r="AM286" s="0" t="n">
        <v>1</v>
      </c>
      <c r="AN286" s="0" t="n">
        <v>0</v>
      </c>
      <c r="AO286" s="6" t="n">
        <v>0</v>
      </c>
      <c r="AP286" s="0" t="n">
        <v>0</v>
      </c>
      <c r="AQ286" s="0" t="n">
        <v>0</v>
      </c>
      <c r="AR286" s="0" t="n">
        <v>1</v>
      </c>
      <c r="AS286" s="6" t="n">
        <v>0</v>
      </c>
    </row>
    <row r="287" customFormat="false" ht="15" hidden="false" customHeight="false" outlineLevel="0" collapsed="false">
      <c r="D287" s="3"/>
      <c r="F287" s="3"/>
      <c r="H287" s="3"/>
      <c r="I287" s="0" t="s">
        <v>82</v>
      </c>
      <c r="J287" s="54" t="n">
        <f aca="false">1-J301</f>
        <v>0.2647</v>
      </c>
      <c r="K287" s="3"/>
      <c r="L287" s="3"/>
      <c r="M287" s="3"/>
      <c r="N287" s="3"/>
      <c r="O287" s="3"/>
      <c r="P287" s="3"/>
      <c r="Q287" s="3" t="s">
        <v>77</v>
      </c>
      <c r="R287" s="54" t="n">
        <v>0.81</v>
      </c>
      <c r="S287" s="3" t="n">
        <f aca="false">IF(AND(X287&lt;1,Y287&lt;1,Z287&lt;1,AA287&lt;3),1,0)</f>
        <v>1</v>
      </c>
      <c r="T287" s="27" t="n">
        <f aca="false">R287*P288*N288*L289*J287*H297*F299*D289*B180</f>
        <v>1.66628422600646E-005</v>
      </c>
      <c r="V287" s="15"/>
      <c r="W287" s="3" t="n">
        <v>104</v>
      </c>
      <c r="X287" s="0" t="n">
        <v>0.24</v>
      </c>
      <c r="Y287" s="0" t="n">
        <v>0.54</v>
      </c>
      <c r="Z287" s="0" t="n">
        <v>0.83</v>
      </c>
      <c r="AA287" s="0" t="n">
        <v>2</v>
      </c>
      <c r="AB287" s="0" t="n">
        <v>3.3</v>
      </c>
      <c r="AC287" s="0" t="n">
        <v>14536.8546173198</v>
      </c>
      <c r="AD287" s="0" t="n">
        <v>75022.0495916694</v>
      </c>
      <c r="AE287" s="0" t="n">
        <v>69245.598260155</v>
      </c>
      <c r="AF287" s="57" t="n">
        <v>0</v>
      </c>
      <c r="AG287" s="57" t="n">
        <v>0</v>
      </c>
      <c r="AH287" s="0" t="n">
        <v>0.6</v>
      </c>
      <c r="AI287" s="4" t="n">
        <v>0</v>
      </c>
      <c r="AJ287" s="5" t="n">
        <v>1</v>
      </c>
      <c r="AK287" s="5" t="n">
        <v>0</v>
      </c>
      <c r="AL287" s="6" t="n">
        <v>0</v>
      </c>
      <c r="AM287" s="0" t="n">
        <v>0</v>
      </c>
      <c r="AN287" s="0" t="n">
        <v>1</v>
      </c>
      <c r="AO287" s="6" t="n">
        <v>0</v>
      </c>
      <c r="AP287" s="0" t="n">
        <v>0</v>
      </c>
      <c r="AQ287" s="0" t="n">
        <v>1</v>
      </c>
      <c r="AR287" s="0" t="n">
        <v>0</v>
      </c>
      <c r="AS287" s="6" t="n">
        <v>0</v>
      </c>
    </row>
    <row r="288" customFormat="false" ht="15" hidden="false" customHeight="false" outlineLevel="0" collapsed="false">
      <c r="D288" s="3"/>
      <c r="F288" s="3"/>
      <c r="H288" s="3"/>
      <c r="J288" s="3"/>
      <c r="K288" s="3"/>
      <c r="L288" s="3"/>
      <c r="M288" s="3" t="s">
        <v>77</v>
      </c>
      <c r="N288" s="54" t="n">
        <v>0.375</v>
      </c>
      <c r="O288" s="3" t="s">
        <v>78</v>
      </c>
      <c r="P288" s="54" t="n">
        <v>0.039215686</v>
      </c>
      <c r="Q288" s="3" t="s">
        <v>75</v>
      </c>
      <c r="R288" s="54" t="n">
        <v>0.19</v>
      </c>
      <c r="S288" s="3" t="n">
        <f aca="false">IF(AND(X288&lt;1,Y288&lt;1,Z288&lt;1,AA288&lt;3),1,0)</f>
        <v>1</v>
      </c>
      <c r="T288" s="27" t="n">
        <f aca="false">R288*P288*N288*L289*J287*H297*F299*D289*B180</f>
        <v>3.90856793754601E-006</v>
      </c>
      <c r="V288" s="15"/>
      <c r="W288" s="3" t="n">
        <v>104</v>
      </c>
      <c r="X288" s="0" t="n">
        <v>0.24</v>
      </c>
      <c r="Y288" s="0" t="n">
        <v>0.54</v>
      </c>
      <c r="Z288" s="0" t="n">
        <v>0.83</v>
      </c>
      <c r="AA288" s="0" t="n">
        <v>2</v>
      </c>
      <c r="AB288" s="0" t="n">
        <v>3.3</v>
      </c>
      <c r="AC288" s="0" t="n">
        <v>14536.8546173198</v>
      </c>
      <c r="AD288" s="0" t="n">
        <v>75022.0495916694</v>
      </c>
      <c r="AE288" s="0" t="n">
        <v>69245.598260155</v>
      </c>
      <c r="AF288" s="57" t="n">
        <v>0</v>
      </c>
      <c r="AG288" s="57" t="n">
        <v>0</v>
      </c>
      <c r="AH288" s="0" t="n">
        <v>0.6</v>
      </c>
      <c r="AI288" s="4" t="n">
        <v>0</v>
      </c>
      <c r="AJ288" s="5" t="n">
        <v>1</v>
      </c>
      <c r="AK288" s="5" t="n">
        <v>0</v>
      </c>
      <c r="AL288" s="6" t="n">
        <v>0</v>
      </c>
      <c r="AM288" s="0" t="n">
        <v>0</v>
      </c>
      <c r="AN288" s="0" t="n">
        <v>1</v>
      </c>
      <c r="AO288" s="6" t="n">
        <v>0</v>
      </c>
      <c r="AP288" s="0" t="n">
        <v>0</v>
      </c>
      <c r="AQ288" s="0" t="n">
        <v>0</v>
      </c>
      <c r="AR288" s="0" t="n">
        <v>1</v>
      </c>
      <c r="AS288" s="6" t="n">
        <v>0</v>
      </c>
    </row>
    <row r="289" customFormat="false" ht="15" hidden="false" customHeight="false" outlineLevel="0" collapsed="false">
      <c r="C289" s="3" t="s">
        <v>94</v>
      </c>
      <c r="D289" s="54" t="n">
        <v>0.2226</v>
      </c>
      <c r="F289" s="3"/>
      <c r="H289" s="3"/>
      <c r="J289" s="3"/>
      <c r="K289" s="55" t="s">
        <v>85</v>
      </c>
      <c r="L289" s="54" t="n">
        <v>1</v>
      </c>
      <c r="M289" s="3" t="s">
        <v>75</v>
      </c>
      <c r="N289" s="54" t="n">
        <v>0.125</v>
      </c>
      <c r="O289" s="3" t="s">
        <v>30</v>
      </c>
      <c r="P289" s="54" t="n">
        <v>1</v>
      </c>
      <c r="Q289" s="3" t="s">
        <v>75</v>
      </c>
      <c r="R289" s="54" t="n">
        <v>1</v>
      </c>
      <c r="S289" s="3" t="n">
        <f aca="false">IF(AND(X289&lt;1,Y289&lt;1,Z289&lt;1,AA289&lt;3),1,0)</f>
        <v>1</v>
      </c>
      <c r="T289" s="27" t="n">
        <f aca="false">R289*P289*N289*L289*J287*H297*F299*D289*B180</f>
        <v>0.000174856987903689</v>
      </c>
      <c r="V289" s="15"/>
      <c r="W289" s="3" t="n">
        <v>104</v>
      </c>
      <c r="X289" s="0" t="n">
        <v>0.24</v>
      </c>
      <c r="Y289" s="0" t="n">
        <v>0.54</v>
      </c>
      <c r="Z289" s="0" t="n">
        <v>0.83</v>
      </c>
      <c r="AA289" s="0" t="n">
        <v>2</v>
      </c>
      <c r="AB289" s="0" t="n">
        <v>3.3</v>
      </c>
      <c r="AC289" s="0" t="n">
        <v>14536.8546173198</v>
      </c>
      <c r="AD289" s="0" t="n">
        <v>75022.0495916694</v>
      </c>
      <c r="AE289" s="0" t="n">
        <v>69245.598260155</v>
      </c>
      <c r="AF289" s="57" t="n">
        <v>0</v>
      </c>
      <c r="AG289" s="57" t="n">
        <v>0</v>
      </c>
      <c r="AH289" s="0" t="n">
        <v>0.6</v>
      </c>
      <c r="AI289" s="4" t="n">
        <v>0</v>
      </c>
      <c r="AJ289" s="5" t="n">
        <v>0</v>
      </c>
      <c r="AK289" s="5" t="n">
        <v>1</v>
      </c>
      <c r="AL289" s="6" t="n">
        <v>0</v>
      </c>
      <c r="AM289" s="0" t="n">
        <v>0</v>
      </c>
      <c r="AN289" s="0" t="n">
        <v>0</v>
      </c>
      <c r="AO289" s="6" t="n">
        <v>1</v>
      </c>
      <c r="AP289" s="0" t="n">
        <v>0</v>
      </c>
      <c r="AQ289" s="0" t="n">
        <v>0</v>
      </c>
      <c r="AR289" s="0" t="n">
        <v>1</v>
      </c>
      <c r="AS289" s="6" t="n">
        <v>0</v>
      </c>
    </row>
    <row r="290" s="66" customFormat="true" ht="15" hidden="false" customHeight="false" outlineLevel="0" collapsed="false">
      <c r="A290" s="56" t="n">
        <v>-1</v>
      </c>
      <c r="B290" s="56" t="n">
        <v>-1</v>
      </c>
      <c r="C290" s="56" t="n">
        <v>-1</v>
      </c>
      <c r="D290" s="56" t="n">
        <v>-1</v>
      </c>
      <c r="E290" s="56" t="n">
        <v>-1</v>
      </c>
      <c r="F290" s="56" t="n">
        <v>-1</v>
      </c>
      <c r="G290" s="56" t="n">
        <v>-1</v>
      </c>
      <c r="H290" s="56" t="n">
        <v>-1</v>
      </c>
      <c r="I290" s="56" t="n">
        <v>-1</v>
      </c>
      <c r="J290" s="56" t="n">
        <v>-1</v>
      </c>
      <c r="K290" s="56" t="n">
        <v>-1</v>
      </c>
      <c r="L290" s="56" t="n">
        <v>-1</v>
      </c>
      <c r="M290" s="56" t="n">
        <v>-1</v>
      </c>
      <c r="N290" s="56" t="n">
        <v>-1</v>
      </c>
      <c r="O290" s="56" t="n">
        <v>-1</v>
      </c>
      <c r="P290" s="56" t="n">
        <v>-1</v>
      </c>
      <c r="Q290" s="56" t="n">
        <v>-1</v>
      </c>
      <c r="R290" s="56" t="n">
        <v>-1</v>
      </c>
      <c r="S290" s="56" t="n">
        <v>-1</v>
      </c>
      <c r="T290" s="56" t="n">
        <v>-1</v>
      </c>
      <c r="U290" s="56" t="n">
        <v>-1</v>
      </c>
      <c r="V290" s="56" t="n">
        <v>-1</v>
      </c>
      <c r="W290" s="56" t="n">
        <v>-1</v>
      </c>
      <c r="X290" s="56" t="n">
        <v>-1</v>
      </c>
      <c r="Y290" s="56" t="n">
        <v>-1</v>
      </c>
      <c r="Z290" s="56" t="n">
        <v>-1</v>
      </c>
      <c r="AA290" s="56" t="n">
        <v>-1</v>
      </c>
      <c r="AB290" s="56" t="n">
        <v>-1</v>
      </c>
      <c r="AC290" s="56" t="n">
        <v>-1</v>
      </c>
      <c r="AD290" s="56" t="n">
        <v>-1</v>
      </c>
      <c r="AE290" s="56" t="n">
        <v>-1</v>
      </c>
      <c r="AF290" s="56" t="n">
        <v>-1</v>
      </c>
      <c r="AG290" s="56" t="n">
        <v>-1</v>
      </c>
      <c r="AH290" s="56" t="n">
        <v>-1</v>
      </c>
      <c r="AI290" s="56" t="n">
        <v>-1</v>
      </c>
      <c r="AJ290" s="56" t="n">
        <v>-1</v>
      </c>
      <c r="AK290" s="56" t="n">
        <v>-1</v>
      </c>
      <c r="AL290" s="56" t="n">
        <v>-1</v>
      </c>
      <c r="AM290" s="56" t="n">
        <v>-1</v>
      </c>
      <c r="AN290" s="56" t="n">
        <v>-1</v>
      </c>
      <c r="AO290" s="56" t="n">
        <v>-1</v>
      </c>
      <c r="AP290" s="56" t="n">
        <v>-1</v>
      </c>
      <c r="AQ290" s="56" t="n">
        <v>-1</v>
      </c>
      <c r="AR290" s="56" t="n">
        <v>-1</v>
      </c>
      <c r="AS290" s="56" t="n">
        <v>-1</v>
      </c>
      <c r="AT290" s="56" t="n">
        <v>-1</v>
      </c>
      <c r="AU290" s="56" t="n">
        <v>-1</v>
      </c>
    </row>
    <row r="291" customFormat="false" ht="15" hidden="false" customHeight="false" outlineLevel="0" collapsed="false">
      <c r="C291" s="3"/>
      <c r="D291" s="58"/>
      <c r="F291" s="3"/>
      <c r="H291" s="3"/>
      <c r="J291" s="3"/>
      <c r="K291" s="55"/>
      <c r="L291" s="58"/>
      <c r="M291" s="3"/>
      <c r="N291" s="3"/>
      <c r="O291" s="3"/>
      <c r="P291" s="3"/>
      <c r="Q291" s="3" t="s">
        <v>73</v>
      </c>
      <c r="R291" s="54" t="n">
        <v>0.8107</v>
      </c>
      <c r="S291" s="3" t="n">
        <f aca="false">IF(AND(X291&lt;1,Y291&lt;1,Z291&lt;1,AA291&lt;3),1,0)</f>
        <v>1</v>
      </c>
      <c r="T291" s="27" t="n">
        <f aca="false">R291*P292*N294*L299*J301*H297*F299*D289*B180</f>
        <v>0</v>
      </c>
      <c r="V291" s="15"/>
      <c r="W291" s="3" t="n">
        <v>104</v>
      </c>
      <c r="X291" s="0" t="n">
        <v>0.47</v>
      </c>
      <c r="Y291" s="0" t="n">
        <v>0.54</v>
      </c>
      <c r="Z291" s="0" t="n">
        <v>0.45</v>
      </c>
      <c r="AA291" s="0" t="n">
        <v>2</v>
      </c>
      <c r="AB291" s="0" t="n">
        <v>3.3</v>
      </c>
      <c r="AC291" s="0" t="n">
        <v>12848.5418872983</v>
      </c>
      <c r="AD291" s="0" t="n">
        <v>75022.0495916694</v>
      </c>
      <c r="AE291" s="0" t="n">
        <v>65937.8091994397</v>
      </c>
      <c r="AF291" s="57" t="n">
        <v>0</v>
      </c>
      <c r="AG291" s="57" t="n">
        <v>0</v>
      </c>
      <c r="AH291" s="0" t="n">
        <v>0.6</v>
      </c>
      <c r="AI291" s="4" t="n">
        <v>1</v>
      </c>
      <c r="AJ291" s="5" t="n">
        <v>0</v>
      </c>
      <c r="AK291" s="5" t="n">
        <v>0</v>
      </c>
      <c r="AL291" s="6" t="n">
        <v>0</v>
      </c>
      <c r="AM291" s="0" t="n">
        <v>1</v>
      </c>
      <c r="AN291" s="0" t="n">
        <v>0</v>
      </c>
      <c r="AO291" s="6" t="n">
        <v>0</v>
      </c>
      <c r="AP291" s="0" t="n">
        <v>1</v>
      </c>
      <c r="AQ291" s="0" t="n">
        <v>0</v>
      </c>
      <c r="AR291" s="0" t="n">
        <v>0</v>
      </c>
      <c r="AS291" s="6" t="n">
        <v>0</v>
      </c>
    </row>
    <row r="292" customFormat="false" ht="15" hidden="false" customHeight="false" outlineLevel="0" collapsed="false">
      <c r="C292" s="3"/>
      <c r="D292" s="58"/>
      <c r="F292" s="3"/>
      <c r="H292" s="3"/>
      <c r="J292" s="3"/>
      <c r="K292" s="55"/>
      <c r="L292" s="58"/>
      <c r="M292" s="3"/>
      <c r="N292" s="3"/>
      <c r="O292" s="3" t="s">
        <v>74</v>
      </c>
      <c r="P292" s="54" t="n">
        <v>0.962121212</v>
      </c>
      <c r="Q292" s="3" t="s">
        <v>75</v>
      </c>
      <c r="R292" s="54" t="n">
        <v>0.1893</v>
      </c>
      <c r="S292" s="3" t="n">
        <f aca="false">IF(AND(X292&lt;1,Y292&lt;1,Z292&lt;1,AA292&lt;3),1,0)</f>
        <v>1</v>
      </c>
      <c r="T292" s="27" t="n">
        <f aca="false">R292*P292*N294*L299*J301*H297*F299*D289*B180</f>
        <v>0</v>
      </c>
      <c r="V292" s="15"/>
      <c r="W292" s="3" t="n">
        <v>104</v>
      </c>
      <c r="X292" s="0" t="n">
        <v>0.47</v>
      </c>
      <c r="Y292" s="0" t="n">
        <v>0.54</v>
      </c>
      <c r="Z292" s="0" t="n">
        <v>0.45</v>
      </c>
      <c r="AA292" s="0" t="n">
        <v>2</v>
      </c>
      <c r="AB292" s="0" t="n">
        <v>3.3</v>
      </c>
      <c r="AC292" s="0" t="n">
        <v>12848.5418872983</v>
      </c>
      <c r="AD292" s="0" t="n">
        <v>75022.0495916694</v>
      </c>
      <c r="AE292" s="0" t="n">
        <v>65937.8091994397</v>
      </c>
      <c r="AF292" s="57" t="n">
        <v>0</v>
      </c>
      <c r="AG292" s="57" t="n">
        <v>0</v>
      </c>
      <c r="AH292" s="0" t="n">
        <v>0.6</v>
      </c>
      <c r="AI292" s="4" t="n">
        <v>1</v>
      </c>
      <c r="AJ292" s="5" t="n">
        <v>0</v>
      </c>
      <c r="AK292" s="5" t="n">
        <v>0</v>
      </c>
      <c r="AL292" s="6" t="n">
        <v>0</v>
      </c>
      <c r="AM292" s="0" t="n">
        <v>1</v>
      </c>
      <c r="AN292" s="0" t="n">
        <v>0</v>
      </c>
      <c r="AO292" s="6" t="n">
        <v>0</v>
      </c>
      <c r="AP292" s="0" t="n">
        <v>0</v>
      </c>
      <c r="AQ292" s="0" t="n">
        <v>0</v>
      </c>
      <c r="AR292" s="0" t="n">
        <v>1</v>
      </c>
      <c r="AS292" s="6" t="n">
        <v>0</v>
      </c>
    </row>
    <row r="293" customFormat="false" ht="15" hidden="false" customHeight="false" outlineLevel="0" collapsed="false">
      <c r="C293" s="3"/>
      <c r="D293" s="58"/>
      <c r="F293" s="3"/>
      <c r="H293" s="3"/>
      <c r="J293" s="3"/>
      <c r="K293" s="55"/>
      <c r="L293" s="58"/>
      <c r="M293" s="3"/>
      <c r="N293" s="3"/>
      <c r="O293" s="3"/>
      <c r="P293" s="3"/>
      <c r="Q293" s="3" t="s">
        <v>73</v>
      </c>
      <c r="R293" s="54" t="n">
        <v>0.8107</v>
      </c>
      <c r="S293" s="3" t="n">
        <f aca="false">IF(AND(X293&lt;1,Y293&lt;1,Z293&lt;1,AA293&lt;3),1,0)</f>
        <v>1</v>
      </c>
      <c r="T293" s="27" t="n">
        <f aca="false">R293*P294*N294*L299*J301*H297*F299*D289*B180</f>
        <v>0</v>
      </c>
      <c r="V293" s="15"/>
      <c r="W293" s="3" t="n">
        <v>104</v>
      </c>
      <c r="X293" s="0" t="n">
        <v>0.47</v>
      </c>
      <c r="Y293" s="0" t="n">
        <v>0.54</v>
      </c>
      <c r="Z293" s="0" t="n">
        <v>0.45</v>
      </c>
      <c r="AA293" s="0" t="n">
        <v>2</v>
      </c>
      <c r="AB293" s="0" t="n">
        <v>3.3</v>
      </c>
      <c r="AC293" s="0" t="n">
        <v>12848.5418872983</v>
      </c>
      <c r="AD293" s="0" t="n">
        <v>75022.0495916694</v>
      </c>
      <c r="AE293" s="0" t="n">
        <v>65937.8091994397</v>
      </c>
      <c r="AF293" s="57" t="n">
        <v>0</v>
      </c>
      <c r="AG293" s="57" t="n">
        <v>0</v>
      </c>
      <c r="AH293" s="0" t="n">
        <v>0.6</v>
      </c>
      <c r="AI293" s="4" t="n">
        <v>1</v>
      </c>
      <c r="AJ293" s="5" t="n">
        <v>0</v>
      </c>
      <c r="AK293" s="5" t="n">
        <v>0</v>
      </c>
      <c r="AL293" s="6" t="n">
        <v>0</v>
      </c>
      <c r="AM293" s="0" t="n">
        <v>0</v>
      </c>
      <c r="AN293" s="0" t="n">
        <v>1</v>
      </c>
      <c r="AO293" s="6" t="n">
        <v>0</v>
      </c>
      <c r="AP293" s="0" t="n">
        <v>1</v>
      </c>
      <c r="AQ293" s="0" t="n">
        <v>0</v>
      </c>
      <c r="AR293" s="0" t="n">
        <v>0</v>
      </c>
      <c r="AS293" s="6" t="n">
        <v>0</v>
      </c>
    </row>
    <row r="294" customFormat="false" ht="15" hidden="false" customHeight="false" outlineLevel="0" collapsed="false">
      <c r="C294" s="3"/>
      <c r="D294" s="58"/>
      <c r="F294" s="3"/>
      <c r="H294" s="3"/>
      <c r="J294" s="3"/>
      <c r="K294" s="55"/>
      <c r="L294" s="58"/>
      <c r="M294" s="3" t="s">
        <v>73</v>
      </c>
      <c r="N294" s="54" t="n">
        <v>0.5</v>
      </c>
      <c r="O294" s="3" t="s">
        <v>76</v>
      </c>
      <c r="P294" s="54" t="n">
        <v>0.037878788</v>
      </c>
      <c r="Q294" s="3" t="s">
        <v>75</v>
      </c>
      <c r="R294" s="54" t="n">
        <v>0.1893</v>
      </c>
      <c r="S294" s="3" t="n">
        <f aca="false">IF(AND(X294&lt;1,Y294&lt;1,Z294&lt;1,AA294&lt;3),1,0)</f>
        <v>1</v>
      </c>
      <c r="T294" s="27" t="n">
        <f aca="false">R294*P294*N294*L299*J301*H297*F299*D289*B180</f>
        <v>0</v>
      </c>
      <c r="V294" s="15"/>
      <c r="W294" s="3" t="n">
        <v>104</v>
      </c>
      <c r="X294" s="0" t="n">
        <v>0.47</v>
      </c>
      <c r="Y294" s="0" t="n">
        <v>0.54</v>
      </c>
      <c r="Z294" s="0" t="n">
        <v>0.45</v>
      </c>
      <c r="AA294" s="0" t="n">
        <v>2</v>
      </c>
      <c r="AB294" s="0" t="n">
        <v>3.3</v>
      </c>
      <c r="AC294" s="0" t="n">
        <v>12848.5418872983</v>
      </c>
      <c r="AD294" s="0" t="n">
        <v>75022.0495916694</v>
      </c>
      <c r="AE294" s="0" t="n">
        <v>65937.8091994397</v>
      </c>
      <c r="AF294" s="57" t="n">
        <v>0</v>
      </c>
      <c r="AG294" s="57" t="n">
        <v>0</v>
      </c>
      <c r="AH294" s="0" t="n">
        <v>0.6</v>
      </c>
      <c r="AI294" s="4" t="n">
        <v>1</v>
      </c>
      <c r="AJ294" s="5" t="n">
        <v>0</v>
      </c>
      <c r="AK294" s="5" t="n">
        <v>0</v>
      </c>
      <c r="AL294" s="6" t="n">
        <v>0</v>
      </c>
      <c r="AM294" s="0" t="n">
        <v>0</v>
      </c>
      <c r="AN294" s="0" t="n">
        <v>1</v>
      </c>
      <c r="AO294" s="6" t="n">
        <v>0</v>
      </c>
      <c r="AP294" s="0" t="n">
        <v>0</v>
      </c>
      <c r="AQ294" s="0" t="n">
        <v>0</v>
      </c>
      <c r="AR294" s="0" t="n">
        <v>1</v>
      </c>
      <c r="AS294" s="6" t="n">
        <v>0</v>
      </c>
    </row>
    <row r="295" customFormat="false" ht="15" hidden="false" customHeight="false" outlineLevel="0" collapsed="false">
      <c r="C295" s="3"/>
      <c r="D295" s="58"/>
      <c r="F295" s="3"/>
      <c r="H295" s="3"/>
      <c r="J295" s="3"/>
      <c r="K295" s="55"/>
      <c r="L295" s="58"/>
      <c r="M295" s="3"/>
      <c r="N295" s="3"/>
      <c r="O295" s="3"/>
      <c r="P295" s="3"/>
      <c r="Q295" s="3" t="s">
        <v>77</v>
      </c>
      <c r="R295" s="54" t="n">
        <v>0.81</v>
      </c>
      <c r="S295" s="3" t="n">
        <f aca="false">IF(AND(X295&lt;1,Y295&lt;1,Z295&lt;1,AA295&lt;3),1,0)</f>
        <v>1</v>
      </c>
      <c r="T295" s="27" t="n">
        <f aca="false">R295*P296*N298*L299*J301*H297*F299*D289*B180</f>
        <v>0</v>
      </c>
      <c r="V295" s="15"/>
      <c r="W295" s="3" t="n">
        <v>104</v>
      </c>
      <c r="X295" s="0" t="n">
        <v>0.47</v>
      </c>
      <c r="Y295" s="0" t="n">
        <v>0.54</v>
      </c>
      <c r="Z295" s="0" t="n">
        <v>0.45</v>
      </c>
      <c r="AA295" s="0" t="n">
        <v>2</v>
      </c>
      <c r="AB295" s="0" t="n">
        <v>3.3</v>
      </c>
      <c r="AC295" s="0" t="n">
        <v>12848.5418872983</v>
      </c>
      <c r="AD295" s="0" t="n">
        <v>75022.0495916694</v>
      </c>
      <c r="AE295" s="0" t="n">
        <v>65937.8091994397</v>
      </c>
      <c r="AF295" s="57" t="n">
        <v>0</v>
      </c>
      <c r="AG295" s="57" t="n">
        <v>0</v>
      </c>
      <c r="AH295" s="0" t="n">
        <v>0.6</v>
      </c>
      <c r="AI295" s="4" t="n">
        <v>0</v>
      </c>
      <c r="AJ295" s="5" t="n">
        <v>1</v>
      </c>
      <c r="AK295" s="5" t="n">
        <v>0</v>
      </c>
      <c r="AL295" s="6" t="n">
        <v>0</v>
      </c>
      <c r="AM295" s="0" t="n">
        <v>1</v>
      </c>
      <c r="AN295" s="0" t="n">
        <v>0</v>
      </c>
      <c r="AO295" s="6" t="n">
        <v>0</v>
      </c>
      <c r="AP295" s="0" t="n">
        <v>0</v>
      </c>
      <c r="AQ295" s="0" t="n">
        <v>1</v>
      </c>
      <c r="AR295" s="0" t="n">
        <v>0</v>
      </c>
      <c r="AS295" s="6" t="n">
        <v>0</v>
      </c>
    </row>
    <row r="296" customFormat="false" ht="15" hidden="false" customHeight="false" outlineLevel="0" collapsed="false">
      <c r="C296" s="3"/>
      <c r="D296" s="58"/>
      <c r="F296" s="3"/>
      <c r="H296" s="3"/>
      <c r="J296" s="3"/>
      <c r="K296" s="55"/>
      <c r="L296" s="58"/>
      <c r="M296" s="3"/>
      <c r="N296" s="3"/>
      <c r="O296" s="3" t="s">
        <v>74</v>
      </c>
      <c r="P296" s="54" t="n">
        <v>0.960784314</v>
      </c>
      <c r="Q296" s="3" t="s">
        <v>75</v>
      </c>
      <c r="R296" s="54" t="n">
        <v>0.19</v>
      </c>
      <c r="S296" s="3" t="n">
        <f aca="false">IF(AND(X296&lt;1,Y296&lt;1,Z296&lt;1,AA296&lt;3),1,0)</f>
        <v>1</v>
      </c>
      <c r="T296" s="27" t="n">
        <f aca="false">R296*P296*N298*L299*J301*H297*F299*D289*B180</f>
        <v>0</v>
      </c>
      <c r="V296" s="15"/>
      <c r="W296" s="3" t="n">
        <v>104</v>
      </c>
      <c r="X296" s="0" t="n">
        <v>0.47</v>
      </c>
      <c r="Y296" s="0" t="n">
        <v>0.54</v>
      </c>
      <c r="Z296" s="0" t="n">
        <v>0.45</v>
      </c>
      <c r="AA296" s="0" t="n">
        <v>2</v>
      </c>
      <c r="AB296" s="0" t="n">
        <v>3.3</v>
      </c>
      <c r="AC296" s="0" t="n">
        <v>12848.5418872983</v>
      </c>
      <c r="AD296" s="0" t="n">
        <v>75022.0495916694</v>
      </c>
      <c r="AE296" s="0" t="n">
        <v>65937.8091994397</v>
      </c>
      <c r="AF296" s="57" t="n">
        <v>0</v>
      </c>
      <c r="AG296" s="57" t="n">
        <v>0</v>
      </c>
      <c r="AH296" s="0" t="n">
        <v>0.6</v>
      </c>
      <c r="AI296" s="4" t="n">
        <v>0</v>
      </c>
      <c r="AJ296" s="5" t="n">
        <v>1</v>
      </c>
      <c r="AK296" s="5" t="n">
        <v>0</v>
      </c>
      <c r="AL296" s="6" t="n">
        <v>0</v>
      </c>
      <c r="AM296" s="0" t="n">
        <v>1</v>
      </c>
      <c r="AN296" s="0" t="n">
        <v>0</v>
      </c>
      <c r="AO296" s="6" t="n">
        <v>0</v>
      </c>
      <c r="AP296" s="0" t="n">
        <v>0</v>
      </c>
      <c r="AQ296" s="0" t="n">
        <v>0</v>
      </c>
      <c r="AR296" s="0" t="n">
        <v>1</v>
      </c>
      <c r="AS296" s="6" t="n">
        <v>0</v>
      </c>
    </row>
    <row r="297" customFormat="false" ht="15" hidden="false" customHeight="false" outlineLevel="0" collapsed="false">
      <c r="C297" s="3"/>
      <c r="D297" s="3"/>
      <c r="F297" s="3"/>
      <c r="G297" s="0" t="s">
        <v>87</v>
      </c>
      <c r="H297" s="54" t="n">
        <f aca="false">1-H319</f>
        <v>0.6252</v>
      </c>
      <c r="J297" s="3"/>
      <c r="M297" s="3"/>
      <c r="N297" s="3"/>
      <c r="O297" s="3"/>
      <c r="P297" s="3"/>
      <c r="Q297" s="3" t="s">
        <v>77</v>
      </c>
      <c r="R297" s="54" t="n">
        <v>0.81</v>
      </c>
      <c r="S297" s="3" t="n">
        <f aca="false">IF(AND(X297&lt;1,Y297&lt;1,Z297&lt;1,AA297&lt;3),1,0)</f>
        <v>1</v>
      </c>
      <c r="T297" s="27" t="n">
        <f aca="false">R297*P298*N298*L299*J301*H297*F299*D289*B180</f>
        <v>0</v>
      </c>
      <c r="V297" s="15"/>
      <c r="W297" s="3" t="n">
        <v>104</v>
      </c>
      <c r="X297" s="0" t="n">
        <v>0.47</v>
      </c>
      <c r="Y297" s="0" t="n">
        <v>0.54</v>
      </c>
      <c r="Z297" s="0" t="n">
        <v>0.45</v>
      </c>
      <c r="AA297" s="0" t="n">
        <v>2</v>
      </c>
      <c r="AB297" s="0" t="n">
        <v>3.3</v>
      </c>
      <c r="AC297" s="0" t="n">
        <v>12848.5418872983</v>
      </c>
      <c r="AD297" s="0" t="n">
        <v>75022.0495916694</v>
      </c>
      <c r="AE297" s="0" t="n">
        <v>65937.8091994397</v>
      </c>
      <c r="AF297" s="57" t="n">
        <v>0</v>
      </c>
      <c r="AG297" s="57" t="n">
        <v>0</v>
      </c>
      <c r="AH297" s="0" t="n">
        <v>0.6</v>
      </c>
      <c r="AI297" s="4" t="n">
        <v>0</v>
      </c>
      <c r="AJ297" s="5" t="n">
        <v>1</v>
      </c>
      <c r="AK297" s="5" t="n">
        <v>0</v>
      </c>
      <c r="AL297" s="6" t="n">
        <v>0</v>
      </c>
      <c r="AM297" s="0" t="n">
        <v>0</v>
      </c>
      <c r="AN297" s="0" t="n">
        <v>1</v>
      </c>
      <c r="AO297" s="6" t="n">
        <v>0</v>
      </c>
      <c r="AP297" s="0" t="n">
        <v>0</v>
      </c>
      <c r="AQ297" s="0" t="n">
        <v>1</v>
      </c>
      <c r="AR297" s="0" t="n">
        <v>0</v>
      </c>
      <c r="AS297" s="6" t="n">
        <v>0</v>
      </c>
    </row>
    <row r="298" customFormat="false" ht="15" hidden="false" customHeight="false" outlineLevel="0" collapsed="false">
      <c r="C298" s="3"/>
      <c r="D298" s="3"/>
      <c r="F298" s="3"/>
      <c r="H298" s="3"/>
      <c r="J298" s="3"/>
      <c r="K298" s="55"/>
      <c r="L298" s="58"/>
      <c r="M298" s="3" t="s">
        <v>77</v>
      </c>
      <c r="N298" s="54" t="n">
        <v>0.375</v>
      </c>
      <c r="O298" s="3" t="s">
        <v>78</v>
      </c>
      <c r="P298" s="54" t="n">
        <v>0.039215686</v>
      </c>
      <c r="Q298" s="3" t="s">
        <v>75</v>
      </c>
      <c r="R298" s="54" t="n">
        <v>0.19</v>
      </c>
      <c r="S298" s="3" t="n">
        <f aca="false">IF(AND(X298&lt;1,Y298&lt;1,Z298&lt;1,AA298&lt;3),1,0)</f>
        <v>1</v>
      </c>
      <c r="T298" s="27" t="n">
        <f aca="false">R298*P298*N298*L299*J301*H297*F299*D289*B180</f>
        <v>0</v>
      </c>
      <c r="V298" s="15"/>
      <c r="W298" s="3" t="n">
        <v>104</v>
      </c>
      <c r="X298" s="0" t="n">
        <v>0.47</v>
      </c>
      <c r="Y298" s="0" t="n">
        <v>0.54</v>
      </c>
      <c r="Z298" s="0" t="n">
        <v>0.45</v>
      </c>
      <c r="AA298" s="0" t="n">
        <v>2</v>
      </c>
      <c r="AB298" s="0" t="n">
        <v>3.3</v>
      </c>
      <c r="AC298" s="0" t="n">
        <v>12848.5418872983</v>
      </c>
      <c r="AD298" s="0" t="n">
        <v>75022.0495916694</v>
      </c>
      <c r="AE298" s="0" t="n">
        <v>65937.8091994397</v>
      </c>
      <c r="AF298" s="57" t="n">
        <v>0</v>
      </c>
      <c r="AG298" s="57" t="n">
        <v>0</v>
      </c>
      <c r="AH298" s="0" t="n">
        <v>0.6</v>
      </c>
      <c r="AI298" s="4" t="n">
        <v>0</v>
      </c>
      <c r="AJ298" s="5" t="n">
        <v>1</v>
      </c>
      <c r="AK298" s="5" t="n">
        <v>0</v>
      </c>
      <c r="AL298" s="6" t="n">
        <v>0</v>
      </c>
      <c r="AM298" s="0" t="n">
        <v>0</v>
      </c>
      <c r="AN298" s="0" t="n">
        <v>1</v>
      </c>
      <c r="AO298" s="6" t="n">
        <v>0</v>
      </c>
      <c r="AP298" s="0" t="n">
        <v>0</v>
      </c>
      <c r="AQ298" s="0" t="n">
        <v>0</v>
      </c>
      <c r="AR298" s="0" t="n">
        <v>1</v>
      </c>
      <c r="AS298" s="6" t="n">
        <v>0</v>
      </c>
    </row>
    <row r="299" customFormat="false" ht="15" hidden="false" customHeight="false" outlineLevel="0" collapsed="false">
      <c r="D299" s="3"/>
      <c r="E299" s="0" t="s">
        <v>88</v>
      </c>
      <c r="F299" s="54" t="n">
        <v>0.13</v>
      </c>
      <c r="H299" s="3"/>
      <c r="J299" s="3"/>
      <c r="K299" s="0" t="s">
        <v>83</v>
      </c>
      <c r="L299" s="68" t="n">
        <v>0</v>
      </c>
      <c r="M299" s="3" t="s">
        <v>75</v>
      </c>
      <c r="N299" s="54" t="n">
        <v>0.125</v>
      </c>
      <c r="O299" s="3" t="s">
        <v>30</v>
      </c>
      <c r="P299" s="54" t="n">
        <v>1</v>
      </c>
      <c r="Q299" s="3" t="s">
        <v>75</v>
      </c>
      <c r="R299" s="54" t="n">
        <v>1</v>
      </c>
      <c r="S299" s="3" t="n">
        <f aca="false">IF(AND(X299&lt;1,Y299&lt;1,Z299&lt;1,AA299&lt;3),1,0)</f>
        <v>1</v>
      </c>
      <c r="T299" s="27" t="n">
        <f aca="false">R299*P299*N299*L299*J301*H297*F299*D289*B180</f>
        <v>0</v>
      </c>
      <c r="V299" s="15"/>
      <c r="W299" s="3" t="n">
        <v>104</v>
      </c>
      <c r="X299" s="0" t="n">
        <v>0.47</v>
      </c>
      <c r="Y299" s="0" t="n">
        <v>0.54</v>
      </c>
      <c r="Z299" s="0" t="n">
        <v>0.45</v>
      </c>
      <c r="AA299" s="0" t="n">
        <v>2</v>
      </c>
      <c r="AB299" s="0" t="n">
        <v>3.3</v>
      </c>
      <c r="AC299" s="0" t="n">
        <v>12848.5418872983</v>
      </c>
      <c r="AD299" s="0" t="n">
        <v>75022.0495916694</v>
      </c>
      <c r="AE299" s="0" t="n">
        <v>65937.8091994397</v>
      </c>
      <c r="AF299" s="57" t="n">
        <v>0</v>
      </c>
      <c r="AG299" s="57" t="n">
        <v>0</v>
      </c>
      <c r="AH299" s="0" t="n">
        <v>0.6</v>
      </c>
      <c r="AI299" s="4" t="n">
        <v>0</v>
      </c>
      <c r="AJ299" s="5" t="n">
        <v>0</v>
      </c>
      <c r="AK299" s="5" t="n">
        <v>1</v>
      </c>
      <c r="AL299" s="6" t="n">
        <v>0</v>
      </c>
      <c r="AM299" s="0" t="n">
        <v>0</v>
      </c>
      <c r="AN299" s="0" t="n">
        <v>0</v>
      </c>
      <c r="AO299" s="6" t="n">
        <v>1</v>
      </c>
      <c r="AP299" s="0" t="n">
        <v>0</v>
      </c>
      <c r="AQ299" s="0" t="n">
        <v>0</v>
      </c>
      <c r="AR299" s="0" t="n">
        <v>1</v>
      </c>
      <c r="AS299" s="6" t="n">
        <v>0</v>
      </c>
    </row>
    <row r="300" s="66" customFormat="true" ht="15" hidden="false" customHeight="false" outlineLevel="0" collapsed="false">
      <c r="A300" s="56" t="n">
        <v>-1</v>
      </c>
      <c r="B300" s="56" t="n">
        <v>-1</v>
      </c>
      <c r="C300" s="56" t="n">
        <v>-1</v>
      </c>
      <c r="D300" s="56" t="n">
        <v>-1</v>
      </c>
      <c r="E300" s="56" t="n">
        <v>-1</v>
      </c>
      <c r="F300" s="56" t="n">
        <v>-1</v>
      </c>
      <c r="G300" s="56" t="n">
        <v>-1</v>
      </c>
      <c r="H300" s="56" t="n">
        <v>-1</v>
      </c>
      <c r="I300" s="56" t="n">
        <v>-1</v>
      </c>
      <c r="J300" s="56" t="n">
        <v>-1</v>
      </c>
      <c r="K300" s="56" t="n">
        <v>-1</v>
      </c>
      <c r="L300" s="56" t="n">
        <v>-1</v>
      </c>
      <c r="M300" s="56" t="n">
        <v>-1</v>
      </c>
      <c r="N300" s="56" t="n">
        <v>-1</v>
      </c>
      <c r="O300" s="56" t="n">
        <v>-1</v>
      </c>
      <c r="P300" s="56" t="n">
        <v>-1</v>
      </c>
      <c r="Q300" s="56" t="n">
        <v>-1</v>
      </c>
      <c r="R300" s="56" t="n">
        <v>-1</v>
      </c>
      <c r="S300" s="56" t="n">
        <v>-1</v>
      </c>
      <c r="T300" s="56" t="n">
        <v>-1</v>
      </c>
      <c r="U300" s="56" t="n">
        <v>-1</v>
      </c>
      <c r="V300" s="56" t="n">
        <v>-1</v>
      </c>
      <c r="W300" s="56" t="n">
        <v>-1</v>
      </c>
      <c r="X300" s="56" t="n">
        <v>-1</v>
      </c>
      <c r="Y300" s="56" t="n">
        <v>-1</v>
      </c>
      <c r="Z300" s="56" t="n">
        <v>-1</v>
      </c>
      <c r="AA300" s="56" t="n">
        <v>-1</v>
      </c>
      <c r="AB300" s="56" t="n">
        <v>-1</v>
      </c>
      <c r="AC300" s="56" t="n">
        <v>-1</v>
      </c>
      <c r="AD300" s="56" t="n">
        <v>-1</v>
      </c>
      <c r="AE300" s="56" t="n">
        <v>-1</v>
      </c>
      <c r="AF300" s="56" t="n">
        <v>-1</v>
      </c>
      <c r="AG300" s="56" t="n">
        <v>-1</v>
      </c>
      <c r="AH300" s="56" t="n">
        <v>-1</v>
      </c>
      <c r="AI300" s="56" t="n">
        <v>-1</v>
      </c>
      <c r="AJ300" s="56" t="n">
        <v>-1</v>
      </c>
      <c r="AK300" s="56" t="n">
        <v>-1</v>
      </c>
      <c r="AL300" s="56" t="n">
        <v>-1</v>
      </c>
      <c r="AM300" s="56" t="n">
        <v>-1</v>
      </c>
      <c r="AN300" s="56" t="n">
        <v>-1</v>
      </c>
      <c r="AO300" s="56" t="n">
        <v>-1</v>
      </c>
      <c r="AP300" s="56" t="n">
        <v>-1</v>
      </c>
      <c r="AQ300" s="56" t="n">
        <v>-1</v>
      </c>
      <c r="AR300" s="56" t="n">
        <v>-1</v>
      </c>
      <c r="AS300" s="56" t="n">
        <v>-1</v>
      </c>
      <c r="AT300" s="56" t="n">
        <v>-1</v>
      </c>
      <c r="AU300" s="56" t="n">
        <v>-1</v>
      </c>
    </row>
    <row r="301" customFormat="false" ht="15" hidden="false" customHeight="false" outlineLevel="0" collapsed="false">
      <c r="D301" s="3"/>
      <c r="E301" s="69" t="s">
        <v>95</v>
      </c>
      <c r="F301" s="70" t="n">
        <f aca="false">F259*D289+F189*D228+F107*D154+F23*D70</f>
        <v>0.477346</v>
      </c>
      <c r="I301" s="0" t="s">
        <v>89</v>
      </c>
      <c r="J301" s="54" t="n">
        <v>0.7353</v>
      </c>
      <c r="K301" s="3"/>
      <c r="L301" s="3"/>
      <c r="M301" s="3"/>
      <c r="N301" s="3"/>
      <c r="O301" s="3"/>
      <c r="P301" s="3"/>
      <c r="Q301" s="3" t="s">
        <v>73</v>
      </c>
      <c r="R301" s="54" t="n">
        <v>0.8107</v>
      </c>
      <c r="S301" s="3" t="n">
        <f aca="false">IF(AND(X301&lt;1,Y301&lt;1,Z301&lt;1,AA301&lt;3),1,0)</f>
        <v>1</v>
      </c>
      <c r="T301" s="27" t="n">
        <f aca="false">R301*P302*N304*L309*J301*H297*F299*D289*B180</f>
        <v>0.0015154568379528</v>
      </c>
      <c r="V301" s="15"/>
      <c r="W301" s="3" t="n">
        <v>104</v>
      </c>
      <c r="X301" s="0" t="n">
        <v>0.47</v>
      </c>
      <c r="Y301" s="0" t="n">
        <v>0.54</v>
      </c>
      <c r="Z301" s="0" t="n">
        <v>0.83</v>
      </c>
      <c r="AA301" s="0" t="n">
        <v>2</v>
      </c>
      <c r="AB301" s="0" t="n">
        <v>3.3</v>
      </c>
      <c r="AC301" s="0" t="n">
        <v>12848.5418872983</v>
      </c>
      <c r="AD301" s="0" t="n">
        <v>75022.0495916694</v>
      </c>
      <c r="AE301" s="0" t="n">
        <v>69245.598260155</v>
      </c>
      <c r="AF301" s="57" t="n">
        <v>0</v>
      </c>
      <c r="AG301" s="57" t="n">
        <v>0</v>
      </c>
      <c r="AH301" s="0" t="n">
        <v>0.6</v>
      </c>
      <c r="AI301" s="4" t="n">
        <v>1</v>
      </c>
      <c r="AJ301" s="5" t="n">
        <v>0</v>
      </c>
      <c r="AK301" s="5" t="n">
        <v>0</v>
      </c>
      <c r="AL301" s="6" t="n">
        <v>0</v>
      </c>
      <c r="AM301" s="0" t="n">
        <v>1</v>
      </c>
      <c r="AN301" s="0" t="n">
        <v>0</v>
      </c>
      <c r="AO301" s="6" t="n">
        <v>0</v>
      </c>
      <c r="AP301" s="0" t="n">
        <v>1</v>
      </c>
      <c r="AQ301" s="0" t="n">
        <v>0</v>
      </c>
      <c r="AR301" s="0" t="n">
        <v>0</v>
      </c>
      <c r="AS301" s="6" t="n">
        <v>0</v>
      </c>
    </row>
    <row r="302" customFormat="false" ht="15" hidden="false" customHeight="false" outlineLevel="0" collapsed="false">
      <c r="D302" s="3"/>
      <c r="F302" s="3"/>
      <c r="H302" s="3"/>
      <c r="J302" s="3"/>
      <c r="K302" s="3"/>
      <c r="L302" s="58"/>
      <c r="M302" s="3"/>
      <c r="N302" s="3"/>
      <c r="O302" s="3" t="s">
        <v>74</v>
      </c>
      <c r="P302" s="54" t="n">
        <v>0.962121212</v>
      </c>
      <c r="Q302" s="3" t="s">
        <v>75</v>
      </c>
      <c r="R302" s="54" t="n">
        <v>0.1893</v>
      </c>
      <c r="S302" s="3" t="n">
        <f aca="false">IF(AND(X302&lt;1,Y302&lt;1,Z302&lt;1,AA302&lt;3),1,0)</f>
        <v>1</v>
      </c>
      <c r="T302" s="27" t="n">
        <f aca="false">R302*P302*N304*L309*J301*H297*F299*D289*B180</f>
        <v>0.000353862069106285</v>
      </c>
      <c r="V302" s="15"/>
      <c r="W302" s="3" t="n">
        <v>104</v>
      </c>
      <c r="X302" s="0" t="n">
        <v>0.47</v>
      </c>
      <c r="Y302" s="0" t="n">
        <v>0.54</v>
      </c>
      <c r="Z302" s="0" t="n">
        <v>0.83</v>
      </c>
      <c r="AA302" s="0" t="n">
        <v>2</v>
      </c>
      <c r="AB302" s="0" t="n">
        <v>3.3</v>
      </c>
      <c r="AC302" s="0" t="n">
        <v>12848.5418872983</v>
      </c>
      <c r="AD302" s="0" t="n">
        <v>75022.0495916694</v>
      </c>
      <c r="AE302" s="0" t="n">
        <v>69245.598260155</v>
      </c>
      <c r="AF302" s="57" t="n">
        <v>0</v>
      </c>
      <c r="AG302" s="57" t="n">
        <v>0</v>
      </c>
      <c r="AH302" s="0" t="n">
        <v>0.6</v>
      </c>
      <c r="AI302" s="4" t="n">
        <v>1</v>
      </c>
      <c r="AJ302" s="5" t="n">
        <v>0</v>
      </c>
      <c r="AK302" s="5" t="n">
        <v>0</v>
      </c>
      <c r="AL302" s="6" t="n">
        <v>0</v>
      </c>
      <c r="AM302" s="0" t="n">
        <v>1</v>
      </c>
      <c r="AN302" s="0" t="n">
        <v>0</v>
      </c>
      <c r="AO302" s="6" t="n">
        <v>0</v>
      </c>
      <c r="AP302" s="0" t="n">
        <v>0</v>
      </c>
      <c r="AQ302" s="0" t="n">
        <v>0</v>
      </c>
      <c r="AR302" s="0" t="n">
        <v>1</v>
      </c>
      <c r="AS302" s="6" t="n">
        <v>0</v>
      </c>
    </row>
    <row r="303" customFormat="false" ht="15" hidden="false" customHeight="false" outlineLevel="0" collapsed="false">
      <c r="D303" s="3"/>
      <c r="F303" s="3"/>
      <c r="H303" s="3"/>
      <c r="J303" s="3"/>
      <c r="K303" s="3"/>
      <c r="L303" s="58"/>
      <c r="M303" s="3"/>
      <c r="N303" s="3"/>
      <c r="O303" s="3"/>
      <c r="P303" s="3"/>
      <c r="Q303" s="3" t="s">
        <v>73</v>
      </c>
      <c r="R303" s="54" t="n">
        <v>0.8107</v>
      </c>
      <c r="S303" s="3" t="n">
        <f aca="false">IF(AND(X303&lt;1,Y303&lt;1,Z303&lt;1,AA303&lt;3),1,0)</f>
        <v>1</v>
      </c>
      <c r="T303" s="27" t="n">
        <f aca="false">R303*P304*N304*L309*J301*H297*F299*D289*B180</f>
        <v>5.96636552359522E-005</v>
      </c>
      <c r="V303" s="15"/>
      <c r="W303" s="3" t="n">
        <v>104</v>
      </c>
      <c r="X303" s="0" t="n">
        <v>0.47</v>
      </c>
      <c r="Y303" s="0" t="n">
        <v>0.54</v>
      </c>
      <c r="Z303" s="0" t="n">
        <v>0.83</v>
      </c>
      <c r="AA303" s="0" t="n">
        <v>2</v>
      </c>
      <c r="AB303" s="0" t="n">
        <v>3.3</v>
      </c>
      <c r="AC303" s="0" t="n">
        <v>12848.5418872983</v>
      </c>
      <c r="AD303" s="0" t="n">
        <v>75022.0495916694</v>
      </c>
      <c r="AE303" s="0" t="n">
        <v>69245.598260155</v>
      </c>
      <c r="AF303" s="57" t="n">
        <v>0</v>
      </c>
      <c r="AG303" s="57" t="n">
        <v>0</v>
      </c>
      <c r="AH303" s="0" t="n">
        <v>0.6</v>
      </c>
      <c r="AI303" s="4" t="n">
        <v>1</v>
      </c>
      <c r="AJ303" s="5" t="n">
        <v>0</v>
      </c>
      <c r="AK303" s="5" t="n">
        <v>0</v>
      </c>
      <c r="AL303" s="6" t="n">
        <v>0</v>
      </c>
      <c r="AM303" s="0" t="n">
        <v>0</v>
      </c>
      <c r="AN303" s="0" t="n">
        <v>1</v>
      </c>
      <c r="AO303" s="6" t="n">
        <v>0</v>
      </c>
      <c r="AP303" s="0" t="n">
        <v>1</v>
      </c>
      <c r="AQ303" s="0" t="n">
        <v>0</v>
      </c>
      <c r="AR303" s="0" t="n">
        <v>0</v>
      </c>
      <c r="AS303" s="6" t="n">
        <v>0</v>
      </c>
    </row>
    <row r="304" customFormat="false" ht="15" hidden="false" customHeight="false" outlineLevel="0" collapsed="false">
      <c r="D304" s="3"/>
      <c r="F304" s="3"/>
      <c r="H304" s="3"/>
      <c r="J304" s="3"/>
      <c r="K304" s="3"/>
      <c r="L304" s="58"/>
      <c r="M304" s="3" t="s">
        <v>73</v>
      </c>
      <c r="N304" s="54" t="n">
        <v>0.5</v>
      </c>
      <c r="O304" s="3" t="s">
        <v>76</v>
      </c>
      <c r="P304" s="54" t="n">
        <v>0.037878788</v>
      </c>
      <c r="Q304" s="3" t="s">
        <v>75</v>
      </c>
      <c r="R304" s="54" t="n">
        <v>0.1893</v>
      </c>
      <c r="S304" s="3" t="n">
        <f aca="false">IF(AND(X304&lt;1,Y304&lt;1,Z304&lt;1,AA304&lt;3),1,0)</f>
        <v>1</v>
      </c>
      <c r="T304" s="27" t="n">
        <f aca="false">R304*P304*N304*L309*J301*H297*F299*D289*B180</f>
        <v>1.39315775702057E-005</v>
      </c>
      <c r="V304" s="15"/>
      <c r="W304" s="3" t="n">
        <v>104</v>
      </c>
      <c r="X304" s="0" t="n">
        <v>0.47</v>
      </c>
      <c r="Y304" s="0" t="n">
        <v>0.54</v>
      </c>
      <c r="Z304" s="0" t="n">
        <v>0.83</v>
      </c>
      <c r="AA304" s="0" t="n">
        <v>2</v>
      </c>
      <c r="AB304" s="0" t="n">
        <v>3.3</v>
      </c>
      <c r="AC304" s="0" t="n">
        <v>12848.5418872983</v>
      </c>
      <c r="AD304" s="0" t="n">
        <v>75022.0495916694</v>
      </c>
      <c r="AE304" s="0" t="n">
        <v>69245.598260155</v>
      </c>
      <c r="AF304" s="57" t="n">
        <v>0</v>
      </c>
      <c r="AG304" s="57" t="n">
        <v>0</v>
      </c>
      <c r="AH304" s="0" t="n">
        <v>0.6</v>
      </c>
      <c r="AI304" s="4" t="n">
        <v>1</v>
      </c>
      <c r="AJ304" s="5" t="n">
        <v>0</v>
      </c>
      <c r="AK304" s="5" t="n">
        <v>0</v>
      </c>
      <c r="AL304" s="6" t="n">
        <v>0</v>
      </c>
      <c r="AM304" s="0" t="n">
        <v>0</v>
      </c>
      <c r="AN304" s="0" t="n">
        <v>1</v>
      </c>
      <c r="AO304" s="6" t="n">
        <v>0</v>
      </c>
      <c r="AP304" s="0" t="n">
        <v>0</v>
      </c>
      <c r="AQ304" s="0" t="n">
        <v>0</v>
      </c>
      <c r="AR304" s="0" t="n">
        <v>1</v>
      </c>
      <c r="AS304" s="6" t="n">
        <v>0</v>
      </c>
    </row>
    <row r="305" customFormat="false" ht="15" hidden="false" customHeight="false" outlineLevel="0" collapsed="false">
      <c r="D305" s="3"/>
      <c r="F305" s="3"/>
      <c r="H305" s="3"/>
      <c r="J305" s="3"/>
      <c r="K305" s="3"/>
      <c r="L305" s="58"/>
      <c r="M305" s="3"/>
      <c r="N305" s="3"/>
      <c r="O305" s="3"/>
      <c r="P305" s="3"/>
      <c r="Q305" s="3" t="s">
        <v>77</v>
      </c>
      <c r="R305" s="54" t="n">
        <v>0.81</v>
      </c>
      <c r="S305" s="3" t="n">
        <f aca="false">IF(AND(X305&lt;1,Y305&lt;1,Z305&lt;1,AA305&lt;3),1,0)</f>
        <v>1</v>
      </c>
      <c r="T305" s="27" t="n">
        <f aca="false">R305*P306*N308*L309*J301*H297*F299*D289*B180</f>
        <v>0.00113403326813653</v>
      </c>
      <c r="V305" s="15"/>
      <c r="W305" s="3" t="n">
        <v>104</v>
      </c>
      <c r="X305" s="0" t="n">
        <v>0.47</v>
      </c>
      <c r="Y305" s="0" t="n">
        <v>0.54</v>
      </c>
      <c r="Z305" s="0" t="n">
        <v>0.83</v>
      </c>
      <c r="AA305" s="0" t="n">
        <v>2</v>
      </c>
      <c r="AB305" s="0" t="n">
        <v>3.3</v>
      </c>
      <c r="AC305" s="0" t="n">
        <v>12848.5418872983</v>
      </c>
      <c r="AD305" s="0" t="n">
        <v>75022.0495916694</v>
      </c>
      <c r="AE305" s="0" t="n">
        <v>69245.598260155</v>
      </c>
      <c r="AF305" s="57" t="n">
        <v>0</v>
      </c>
      <c r="AG305" s="57" t="n">
        <v>0</v>
      </c>
      <c r="AH305" s="0" t="n">
        <v>0.6</v>
      </c>
      <c r="AI305" s="4" t="n">
        <v>0</v>
      </c>
      <c r="AJ305" s="5" t="n">
        <v>1</v>
      </c>
      <c r="AK305" s="5" t="n">
        <v>0</v>
      </c>
      <c r="AL305" s="6" t="n">
        <v>0</v>
      </c>
      <c r="AM305" s="0" t="n">
        <v>1</v>
      </c>
      <c r="AN305" s="0" t="n">
        <v>0</v>
      </c>
      <c r="AO305" s="6" t="n">
        <v>0</v>
      </c>
      <c r="AP305" s="0" t="n">
        <v>0</v>
      </c>
      <c r="AQ305" s="0" t="n">
        <v>1</v>
      </c>
      <c r="AR305" s="0" t="n">
        <v>0</v>
      </c>
      <c r="AS305" s="6" t="n">
        <v>0</v>
      </c>
    </row>
    <row r="306" customFormat="false" ht="15" hidden="false" customHeight="false" outlineLevel="0" collapsed="false">
      <c r="D306" s="3"/>
      <c r="F306" s="3"/>
      <c r="H306" s="3"/>
      <c r="J306" s="3"/>
      <c r="K306" s="3"/>
      <c r="L306" s="58"/>
      <c r="M306" s="3"/>
      <c r="N306" s="3"/>
      <c r="O306" s="3" t="s">
        <v>74</v>
      </c>
      <c r="P306" s="54" t="n">
        <v>0.960784314</v>
      </c>
      <c r="Q306" s="3" t="s">
        <v>75</v>
      </c>
      <c r="R306" s="54" t="n">
        <v>0.19</v>
      </c>
      <c r="S306" s="3" t="n">
        <f aca="false">IF(AND(X306&lt;1,Y306&lt;1,Z306&lt;1,AA306&lt;3),1,0)</f>
        <v>1</v>
      </c>
      <c r="T306" s="27" t="n">
        <f aca="false">R306*P306*N308*L309*J301*H297*F299*D289*B180</f>
        <v>0.000266007803636964</v>
      </c>
      <c r="V306" s="15"/>
      <c r="W306" s="3" t="n">
        <v>104</v>
      </c>
      <c r="X306" s="0" t="n">
        <v>0.47</v>
      </c>
      <c r="Y306" s="0" t="n">
        <v>0.54</v>
      </c>
      <c r="Z306" s="0" t="n">
        <v>0.83</v>
      </c>
      <c r="AA306" s="0" t="n">
        <v>2</v>
      </c>
      <c r="AB306" s="0" t="n">
        <v>3.3</v>
      </c>
      <c r="AC306" s="0" t="n">
        <v>12848.5418872983</v>
      </c>
      <c r="AD306" s="0" t="n">
        <v>75022.0495916694</v>
      </c>
      <c r="AE306" s="0" t="n">
        <v>69245.598260155</v>
      </c>
      <c r="AF306" s="57" t="n">
        <v>0</v>
      </c>
      <c r="AG306" s="57" t="n">
        <v>0</v>
      </c>
      <c r="AH306" s="0" t="n">
        <v>0.6</v>
      </c>
      <c r="AI306" s="4" t="n">
        <v>0</v>
      </c>
      <c r="AJ306" s="5" t="n">
        <v>1</v>
      </c>
      <c r="AK306" s="5" t="n">
        <v>0</v>
      </c>
      <c r="AL306" s="6" t="n">
        <v>0</v>
      </c>
      <c r="AM306" s="0" t="n">
        <v>1</v>
      </c>
      <c r="AN306" s="0" t="n">
        <v>0</v>
      </c>
      <c r="AO306" s="6" t="n">
        <v>0</v>
      </c>
      <c r="AP306" s="0" t="n">
        <v>0</v>
      </c>
      <c r="AQ306" s="0" t="n">
        <v>0</v>
      </c>
      <c r="AR306" s="0" t="n">
        <v>1</v>
      </c>
      <c r="AS306" s="6" t="n">
        <v>0</v>
      </c>
    </row>
    <row r="307" customFormat="false" ht="15" hidden="false" customHeight="false" outlineLevel="0" collapsed="false">
      <c r="D307" s="3"/>
      <c r="F307" s="3"/>
      <c r="H307" s="3"/>
      <c r="J307" s="3"/>
      <c r="K307" s="3"/>
      <c r="L307" s="58"/>
      <c r="M307" s="3"/>
      <c r="N307" s="3"/>
      <c r="O307" s="3"/>
      <c r="P307" s="3"/>
      <c r="Q307" s="3" t="s">
        <v>77</v>
      </c>
      <c r="R307" s="54" t="n">
        <v>0.81</v>
      </c>
      <c r="S307" s="3" t="n">
        <f aca="false">IF(AND(X307&lt;1,Y307&lt;1,Z307&lt;1,AA307&lt;3),1,0)</f>
        <v>1</v>
      </c>
      <c r="T307" s="27" t="n">
        <f aca="false">R307*P308*N308*L309*J301*H297*F299*D289*B180</f>
        <v>4.62870718316037E-005</v>
      </c>
      <c r="V307" s="15"/>
      <c r="W307" s="3" t="n">
        <v>104</v>
      </c>
      <c r="X307" s="0" t="n">
        <v>0.47</v>
      </c>
      <c r="Y307" s="0" t="n">
        <v>0.54</v>
      </c>
      <c r="Z307" s="0" t="n">
        <v>0.83</v>
      </c>
      <c r="AA307" s="0" t="n">
        <v>2</v>
      </c>
      <c r="AB307" s="0" t="n">
        <v>3.3</v>
      </c>
      <c r="AC307" s="0" t="n">
        <v>12848.5418872983</v>
      </c>
      <c r="AD307" s="0" t="n">
        <v>75022.0495916694</v>
      </c>
      <c r="AE307" s="0" t="n">
        <v>69245.598260155</v>
      </c>
      <c r="AF307" s="57" t="n">
        <v>0</v>
      </c>
      <c r="AG307" s="57" t="n">
        <v>0</v>
      </c>
      <c r="AH307" s="0" t="n">
        <v>0.6</v>
      </c>
      <c r="AI307" s="4" t="n">
        <v>0</v>
      </c>
      <c r="AJ307" s="5" t="n">
        <v>1</v>
      </c>
      <c r="AK307" s="5" t="n">
        <v>0</v>
      </c>
      <c r="AL307" s="6" t="n">
        <v>0</v>
      </c>
      <c r="AM307" s="0" t="n">
        <v>0</v>
      </c>
      <c r="AN307" s="0" t="n">
        <v>1</v>
      </c>
      <c r="AO307" s="6" t="n">
        <v>0</v>
      </c>
      <c r="AP307" s="0" t="n">
        <v>0</v>
      </c>
      <c r="AQ307" s="0" t="n">
        <v>1</v>
      </c>
      <c r="AR307" s="0" t="n">
        <v>0</v>
      </c>
      <c r="AS307" s="6" t="n">
        <v>0</v>
      </c>
    </row>
    <row r="308" customFormat="false" ht="15" hidden="false" customHeight="false" outlineLevel="0" collapsed="false">
      <c r="D308" s="3"/>
      <c r="F308" s="3"/>
      <c r="H308" s="3"/>
      <c r="J308" s="3"/>
      <c r="K308" s="3"/>
      <c r="L308" s="58"/>
      <c r="M308" s="3" t="s">
        <v>77</v>
      </c>
      <c r="N308" s="54" t="n">
        <v>0.375</v>
      </c>
      <c r="O308" s="3" t="s">
        <v>78</v>
      </c>
      <c r="P308" s="54" t="n">
        <v>0.039215686</v>
      </c>
      <c r="Q308" s="3" t="s">
        <v>75</v>
      </c>
      <c r="R308" s="54" t="n">
        <v>0.19</v>
      </c>
      <c r="S308" s="3" t="n">
        <f aca="false">IF(AND(X308&lt;1,Y308&lt;1,Z308&lt;1,AA308&lt;3),1,0)</f>
        <v>1</v>
      </c>
      <c r="T308" s="27" t="n">
        <f aca="false">R308*P308*N308*L309*J301*H297*F299*D289*B180</f>
        <v>1.0857461293833E-005</v>
      </c>
      <c r="V308" s="15"/>
      <c r="W308" s="3" t="n">
        <v>104</v>
      </c>
      <c r="X308" s="0" t="n">
        <v>0.47</v>
      </c>
      <c r="Y308" s="0" t="n">
        <v>0.54</v>
      </c>
      <c r="Z308" s="0" t="n">
        <v>0.83</v>
      </c>
      <c r="AA308" s="0" t="n">
        <v>2</v>
      </c>
      <c r="AB308" s="0" t="n">
        <v>3.3</v>
      </c>
      <c r="AC308" s="0" t="n">
        <v>12848.5418872983</v>
      </c>
      <c r="AD308" s="0" t="n">
        <v>75022.0495916694</v>
      </c>
      <c r="AE308" s="0" t="n">
        <v>69245.598260155</v>
      </c>
      <c r="AF308" s="57" t="n">
        <v>0</v>
      </c>
      <c r="AG308" s="57" t="n">
        <v>0</v>
      </c>
      <c r="AH308" s="0" t="n">
        <v>0.6</v>
      </c>
      <c r="AI308" s="4" t="n">
        <v>0</v>
      </c>
      <c r="AJ308" s="5" t="n">
        <v>1</v>
      </c>
      <c r="AK308" s="5" t="n">
        <v>0</v>
      </c>
      <c r="AL308" s="6" t="n">
        <v>0</v>
      </c>
      <c r="AM308" s="0" t="n">
        <v>0</v>
      </c>
      <c r="AN308" s="0" t="n">
        <v>1</v>
      </c>
      <c r="AO308" s="6" t="n">
        <v>0</v>
      </c>
      <c r="AP308" s="0" t="n">
        <v>0</v>
      </c>
      <c r="AQ308" s="0" t="n">
        <v>0</v>
      </c>
      <c r="AR308" s="0" t="n">
        <v>1</v>
      </c>
      <c r="AS308" s="6" t="n">
        <v>0</v>
      </c>
    </row>
    <row r="309" customFormat="false" ht="15" hidden="false" customHeight="false" outlineLevel="0" collapsed="false">
      <c r="D309" s="3"/>
      <c r="F309" s="3"/>
      <c r="H309" s="3"/>
      <c r="J309" s="3"/>
      <c r="K309" s="55" t="s">
        <v>85</v>
      </c>
      <c r="L309" s="54" t="n">
        <v>1</v>
      </c>
      <c r="M309" s="3" t="s">
        <v>75</v>
      </c>
      <c r="N309" s="54" t="n">
        <v>0.125</v>
      </c>
      <c r="O309" s="3" t="s">
        <v>30</v>
      </c>
      <c r="P309" s="54" t="n">
        <v>1</v>
      </c>
      <c r="Q309" s="3" t="s">
        <v>75</v>
      </c>
      <c r="R309" s="54" t="n">
        <v>1</v>
      </c>
      <c r="S309" s="3" t="n">
        <f aca="false">IF(AND(X309&lt;1,Y309&lt;1,Z309&lt;1,AA309&lt;3),1,0)</f>
        <v>1</v>
      </c>
      <c r="T309" s="27" t="n">
        <f aca="false">R309*P309*N309*L309*J301*H297*F299*D289*B180</f>
        <v>0.000485728534966311</v>
      </c>
      <c r="U309" s="71"/>
      <c r="V309" s="15"/>
      <c r="W309" s="3" t="n">
        <v>104</v>
      </c>
      <c r="X309" s="0" t="n">
        <v>0.47</v>
      </c>
      <c r="Y309" s="0" t="n">
        <v>0.54</v>
      </c>
      <c r="Z309" s="0" t="n">
        <v>0.83</v>
      </c>
      <c r="AA309" s="0" t="n">
        <v>2</v>
      </c>
      <c r="AB309" s="0" t="n">
        <v>3.3</v>
      </c>
      <c r="AC309" s="0" t="n">
        <v>12848.5418872983</v>
      </c>
      <c r="AD309" s="0" t="n">
        <v>75022.0495916694</v>
      </c>
      <c r="AE309" s="0" t="n">
        <v>69245.598260155</v>
      </c>
      <c r="AF309" s="57" t="n">
        <v>0</v>
      </c>
      <c r="AG309" s="57" t="n">
        <v>0</v>
      </c>
      <c r="AH309" s="0" t="n">
        <v>0.6</v>
      </c>
      <c r="AI309" s="4" t="n">
        <v>0</v>
      </c>
      <c r="AJ309" s="5" t="n">
        <v>0</v>
      </c>
      <c r="AK309" s="5" t="n">
        <v>1</v>
      </c>
      <c r="AL309" s="6" t="n">
        <v>0</v>
      </c>
      <c r="AM309" s="0" t="n">
        <v>0</v>
      </c>
      <c r="AN309" s="0" t="n">
        <v>0</v>
      </c>
      <c r="AO309" s="6" t="n">
        <v>1</v>
      </c>
      <c r="AP309" s="0" t="n">
        <v>0</v>
      </c>
      <c r="AQ309" s="0" t="n">
        <v>0</v>
      </c>
      <c r="AR309" s="0" t="n">
        <v>1</v>
      </c>
      <c r="AS309" s="6" t="n">
        <v>0</v>
      </c>
    </row>
    <row r="310" s="66" customFormat="true" ht="15" hidden="false" customHeight="false" outlineLevel="0" collapsed="false">
      <c r="A310" s="56" t="n">
        <v>-1</v>
      </c>
      <c r="B310" s="56" t="n">
        <v>-1</v>
      </c>
      <c r="C310" s="56" t="n">
        <v>-1</v>
      </c>
      <c r="D310" s="56" t="n">
        <v>-1</v>
      </c>
      <c r="E310" s="56" t="n">
        <v>-1</v>
      </c>
      <c r="F310" s="56" t="n">
        <v>-1</v>
      </c>
      <c r="G310" s="56" t="n">
        <v>-1</v>
      </c>
      <c r="H310" s="56" t="n">
        <v>-1</v>
      </c>
      <c r="I310" s="56" t="n">
        <v>-1</v>
      </c>
      <c r="J310" s="56" t="n">
        <v>-1</v>
      </c>
      <c r="K310" s="56" t="n">
        <v>-1</v>
      </c>
      <c r="L310" s="56" t="n">
        <v>-1</v>
      </c>
      <c r="M310" s="56" t="n">
        <v>-1</v>
      </c>
      <c r="N310" s="56" t="n">
        <v>-1</v>
      </c>
      <c r="O310" s="56" t="n">
        <v>-1</v>
      </c>
      <c r="P310" s="56" t="n">
        <v>-1</v>
      </c>
      <c r="Q310" s="56" t="n">
        <v>-1</v>
      </c>
      <c r="R310" s="56" t="n">
        <v>-1</v>
      </c>
      <c r="S310" s="56" t="n">
        <v>-1</v>
      </c>
      <c r="T310" s="56" t="n">
        <v>-1</v>
      </c>
      <c r="U310" s="56" t="n">
        <v>-1</v>
      </c>
      <c r="V310" s="56" t="n">
        <v>-1</v>
      </c>
      <c r="W310" s="56" t="n">
        <v>-1</v>
      </c>
      <c r="X310" s="56" t="n">
        <v>-1</v>
      </c>
      <c r="Y310" s="56" t="n">
        <v>-1</v>
      </c>
      <c r="Z310" s="56" t="n">
        <v>-1</v>
      </c>
      <c r="AA310" s="56" t="n">
        <v>-1</v>
      </c>
      <c r="AB310" s="56" t="n">
        <v>-1</v>
      </c>
      <c r="AC310" s="56" t="n">
        <v>-1</v>
      </c>
      <c r="AD310" s="56" t="n">
        <v>-1</v>
      </c>
      <c r="AE310" s="56" t="n">
        <v>-1</v>
      </c>
      <c r="AF310" s="56" t="n">
        <v>-1</v>
      </c>
      <c r="AG310" s="56" t="n">
        <v>-1</v>
      </c>
      <c r="AH310" s="56" t="n">
        <v>-1</v>
      </c>
      <c r="AI310" s="56" t="n">
        <v>-1</v>
      </c>
      <c r="AJ310" s="56" t="n">
        <v>-1</v>
      </c>
      <c r="AK310" s="56" t="n">
        <v>-1</v>
      </c>
      <c r="AL310" s="56" t="n">
        <v>-1</v>
      </c>
      <c r="AM310" s="56" t="n">
        <v>-1</v>
      </c>
      <c r="AN310" s="56" t="n">
        <v>-1</v>
      </c>
      <c r="AO310" s="56" t="n">
        <v>-1</v>
      </c>
      <c r="AP310" s="56" t="n">
        <v>-1</v>
      </c>
      <c r="AQ310" s="56" t="n">
        <v>-1</v>
      </c>
      <c r="AR310" s="56" t="n">
        <v>-1</v>
      </c>
      <c r="AS310" s="56" t="n">
        <v>-1</v>
      </c>
      <c r="AT310" s="56" t="n">
        <v>-1</v>
      </c>
      <c r="AU310" s="56" t="n">
        <v>-1</v>
      </c>
    </row>
    <row r="311" s="57" customFormat="true" ht="15" hidden="false" customHeight="false" outlineLevel="0" collapsed="false">
      <c r="D311" s="58"/>
      <c r="F311" s="58"/>
      <c r="H311" s="58"/>
      <c r="J311" s="58"/>
      <c r="K311" s="59"/>
      <c r="L311" s="58"/>
      <c r="M311" s="58"/>
      <c r="N311" s="58"/>
      <c r="O311" s="58"/>
      <c r="P311" s="58"/>
      <c r="Q311" s="58" t="s">
        <v>73</v>
      </c>
      <c r="R311" s="54" t="n">
        <v>0.8107</v>
      </c>
      <c r="S311" s="3" t="n">
        <f aca="false">IF(AND(X311&lt;1,Y311&lt;1,Z311&lt;1,AA311&lt;3),1,0)</f>
        <v>0</v>
      </c>
      <c r="T311" s="27" t="n">
        <f aca="false">R311*P312*N314*L319*J319*H319*F299*D289*B180</f>
        <v>0.00123554799004987</v>
      </c>
      <c r="V311" s="15"/>
      <c r="W311" s="3" t="n">
        <v>104</v>
      </c>
      <c r="X311" s="0" t="n">
        <v>0.47</v>
      </c>
      <c r="Y311" s="0" t="n">
        <v>0.54</v>
      </c>
      <c r="Z311" s="0" t="n">
        <v>0.83</v>
      </c>
      <c r="AA311" s="0" t="n">
        <v>3.5</v>
      </c>
      <c r="AB311" s="0" t="n">
        <v>3.3</v>
      </c>
      <c r="AC311" s="0" t="n">
        <v>12848.5418872983</v>
      </c>
      <c r="AD311" s="0" t="n">
        <v>75022.0495916694</v>
      </c>
      <c r="AE311" s="0" t="n">
        <v>69245.598260155</v>
      </c>
      <c r="AF311" s="57" t="n">
        <v>0</v>
      </c>
      <c r="AG311" s="57" t="n">
        <v>0</v>
      </c>
      <c r="AH311" s="0" t="n">
        <v>0.75</v>
      </c>
      <c r="AI311" s="60" t="n">
        <v>1</v>
      </c>
      <c r="AJ311" s="61" t="n">
        <v>0</v>
      </c>
      <c r="AK311" s="61" t="n">
        <v>0</v>
      </c>
      <c r="AL311" s="62" t="n">
        <v>0</v>
      </c>
      <c r="AM311" s="57" t="n">
        <v>1</v>
      </c>
      <c r="AN311" s="57" t="n">
        <v>0</v>
      </c>
      <c r="AO311" s="62" t="n">
        <v>0</v>
      </c>
      <c r="AP311" s="57" t="n">
        <v>1</v>
      </c>
      <c r="AQ311" s="57" t="n">
        <v>0</v>
      </c>
      <c r="AR311" s="57" t="n">
        <v>0</v>
      </c>
      <c r="AS311" s="62" t="n">
        <v>0</v>
      </c>
    </row>
    <row r="312" s="57" customFormat="true" ht="15" hidden="false" customHeight="false" outlineLevel="0" collapsed="false">
      <c r="D312" s="58"/>
      <c r="F312" s="58"/>
      <c r="H312" s="58"/>
      <c r="J312" s="58"/>
      <c r="K312" s="59"/>
      <c r="L312" s="58"/>
      <c r="M312" s="58"/>
      <c r="N312" s="58"/>
      <c r="O312" s="58" t="s">
        <v>74</v>
      </c>
      <c r="P312" s="54" t="n">
        <v>0.962121212</v>
      </c>
      <c r="Q312" s="58" t="s">
        <v>75</v>
      </c>
      <c r="R312" s="54" t="n">
        <v>0.1893</v>
      </c>
      <c r="S312" s="3" t="n">
        <f aca="false">IF(AND(X312&lt;1,Y312&lt;1,Z312&lt;1,AA312&lt;3),1,0)</f>
        <v>0</v>
      </c>
      <c r="T312" s="27" t="n">
        <f aca="false">R312*P312*N314*L319*J319*H319*F299*D289*B180</f>
        <v>0.000288502817955397</v>
      </c>
      <c r="V312" s="15"/>
      <c r="W312" s="3" t="n">
        <v>104</v>
      </c>
      <c r="X312" s="0" t="n">
        <v>0.47</v>
      </c>
      <c r="Y312" s="0" t="n">
        <v>0.54</v>
      </c>
      <c r="Z312" s="0" t="n">
        <v>0.83</v>
      </c>
      <c r="AA312" s="0" t="n">
        <v>3.5</v>
      </c>
      <c r="AB312" s="0" t="n">
        <v>3.3</v>
      </c>
      <c r="AC312" s="0" t="n">
        <v>12848.5418872983</v>
      </c>
      <c r="AD312" s="0" t="n">
        <v>75022.0495916694</v>
      </c>
      <c r="AE312" s="0" t="n">
        <v>69245.598260155</v>
      </c>
      <c r="AF312" s="57" t="n">
        <v>0</v>
      </c>
      <c r="AG312" s="57" t="n">
        <v>0</v>
      </c>
      <c r="AH312" s="0" t="n">
        <v>0.75</v>
      </c>
      <c r="AI312" s="60" t="n">
        <v>1</v>
      </c>
      <c r="AJ312" s="61" t="n">
        <v>0</v>
      </c>
      <c r="AK312" s="61" t="n">
        <v>0</v>
      </c>
      <c r="AL312" s="62" t="n">
        <v>0</v>
      </c>
      <c r="AM312" s="57" t="n">
        <v>1</v>
      </c>
      <c r="AN312" s="57" t="n">
        <v>0</v>
      </c>
      <c r="AO312" s="62" t="n">
        <v>0</v>
      </c>
      <c r="AP312" s="57" t="n">
        <v>0</v>
      </c>
      <c r="AQ312" s="57" t="n">
        <v>0</v>
      </c>
      <c r="AR312" s="57" t="n">
        <v>1</v>
      </c>
      <c r="AS312" s="62" t="n">
        <v>0</v>
      </c>
    </row>
    <row r="313" s="57" customFormat="true" ht="15" hidden="false" customHeight="false" outlineLevel="0" collapsed="false">
      <c r="D313" s="58"/>
      <c r="F313" s="58"/>
      <c r="H313" s="58"/>
      <c r="J313" s="58"/>
      <c r="K313" s="59"/>
      <c r="L313" s="58"/>
      <c r="M313" s="58"/>
      <c r="N313" s="58"/>
      <c r="O313" s="58"/>
      <c r="P313" s="58"/>
      <c r="Q313" s="58" t="s">
        <v>73</v>
      </c>
      <c r="R313" s="54" t="n">
        <v>0.8107</v>
      </c>
      <c r="S313" s="3" t="n">
        <f aca="false">IF(AND(X313&lt;1,Y313&lt;1,Z313&lt;1,AA313&lt;3),1,0)</f>
        <v>0</v>
      </c>
      <c r="T313" s="27" t="n">
        <f aca="false">R313*P314*N314*L319*J319*H319*F299*D289*B180</f>
        <v>4.86436218172946E-005</v>
      </c>
      <c r="V313" s="15"/>
      <c r="W313" s="3" t="n">
        <v>104</v>
      </c>
      <c r="X313" s="0" t="n">
        <v>0.47</v>
      </c>
      <c r="Y313" s="0" t="n">
        <v>0.54</v>
      </c>
      <c r="Z313" s="0" t="n">
        <v>0.83</v>
      </c>
      <c r="AA313" s="0" t="n">
        <v>3.5</v>
      </c>
      <c r="AB313" s="0" t="n">
        <v>3.3</v>
      </c>
      <c r="AC313" s="0" t="n">
        <v>12848.5418872983</v>
      </c>
      <c r="AD313" s="0" t="n">
        <v>75022.0495916694</v>
      </c>
      <c r="AE313" s="0" t="n">
        <v>69245.598260155</v>
      </c>
      <c r="AF313" s="57" t="n">
        <v>0</v>
      </c>
      <c r="AG313" s="57" t="n">
        <v>0</v>
      </c>
      <c r="AH313" s="0" t="n">
        <v>0.75</v>
      </c>
      <c r="AI313" s="60" t="n">
        <v>1</v>
      </c>
      <c r="AJ313" s="61" t="n">
        <v>0</v>
      </c>
      <c r="AK313" s="61" t="n">
        <v>0</v>
      </c>
      <c r="AL313" s="62" t="n">
        <v>0</v>
      </c>
      <c r="AM313" s="57" t="n">
        <v>0</v>
      </c>
      <c r="AN313" s="57" t="n">
        <v>1</v>
      </c>
      <c r="AO313" s="62" t="n">
        <v>0</v>
      </c>
      <c r="AP313" s="57" t="n">
        <v>1</v>
      </c>
      <c r="AQ313" s="57" t="n">
        <v>0</v>
      </c>
      <c r="AR313" s="57" t="n">
        <v>0</v>
      </c>
      <c r="AS313" s="62" t="n">
        <v>0</v>
      </c>
    </row>
    <row r="314" s="57" customFormat="true" ht="15" hidden="false" customHeight="false" outlineLevel="0" collapsed="false">
      <c r="D314" s="58"/>
      <c r="F314" s="58"/>
      <c r="H314" s="58"/>
      <c r="J314" s="58"/>
      <c r="K314" s="59"/>
      <c r="L314" s="58"/>
      <c r="M314" s="58" t="s">
        <v>73</v>
      </c>
      <c r="N314" s="54" t="n">
        <v>0.5</v>
      </c>
      <c r="O314" s="58" t="s">
        <v>76</v>
      </c>
      <c r="P314" s="54" t="n">
        <v>0.037878788</v>
      </c>
      <c r="Q314" s="58" t="s">
        <v>75</v>
      </c>
      <c r="R314" s="54" t="n">
        <v>0.1893</v>
      </c>
      <c r="S314" s="3" t="n">
        <f aca="false">IF(AND(X314&lt;1,Y314&lt;1,Z314&lt;1,AA314&lt;3),1,0)</f>
        <v>0</v>
      </c>
      <c r="T314" s="27" t="n">
        <f aca="false">R314*P314*N314*L319*J319*H319*F299*D289*B180</f>
        <v>1.13583786974391E-005</v>
      </c>
      <c r="V314" s="15"/>
      <c r="W314" s="3" t="n">
        <v>104</v>
      </c>
      <c r="X314" s="0" t="n">
        <v>0.47</v>
      </c>
      <c r="Y314" s="0" t="n">
        <v>0.54</v>
      </c>
      <c r="Z314" s="0" t="n">
        <v>0.83</v>
      </c>
      <c r="AA314" s="0" t="n">
        <v>3.5</v>
      </c>
      <c r="AB314" s="0" t="n">
        <v>3.3</v>
      </c>
      <c r="AC314" s="0" t="n">
        <v>12848.5418872983</v>
      </c>
      <c r="AD314" s="0" t="n">
        <v>75022.0495916694</v>
      </c>
      <c r="AE314" s="0" t="n">
        <v>69245.598260155</v>
      </c>
      <c r="AF314" s="57" t="n">
        <v>0</v>
      </c>
      <c r="AG314" s="57" t="n">
        <v>0</v>
      </c>
      <c r="AH314" s="0" t="n">
        <v>0.75</v>
      </c>
      <c r="AI314" s="60" t="n">
        <v>1</v>
      </c>
      <c r="AJ314" s="61" t="n">
        <v>0</v>
      </c>
      <c r="AK314" s="61" t="n">
        <v>0</v>
      </c>
      <c r="AL314" s="62" t="n">
        <v>0</v>
      </c>
      <c r="AM314" s="57" t="n">
        <v>0</v>
      </c>
      <c r="AN314" s="57" t="n">
        <v>1</v>
      </c>
      <c r="AO314" s="62" t="n">
        <v>0</v>
      </c>
      <c r="AP314" s="57" t="n">
        <v>0</v>
      </c>
      <c r="AQ314" s="57" t="n">
        <v>0</v>
      </c>
      <c r="AR314" s="57" t="n">
        <v>1</v>
      </c>
      <c r="AS314" s="62" t="n">
        <v>0</v>
      </c>
    </row>
    <row r="315" s="57" customFormat="true" ht="15" hidden="false" customHeight="false" outlineLevel="0" collapsed="false">
      <c r="D315" s="58"/>
      <c r="F315" s="58"/>
      <c r="H315" s="58"/>
      <c r="J315" s="58"/>
      <c r="K315" s="59"/>
      <c r="L315" s="58"/>
      <c r="M315" s="58"/>
      <c r="N315" s="3"/>
      <c r="O315" s="58"/>
      <c r="P315" s="58"/>
      <c r="Q315" s="58" t="s">
        <v>77</v>
      </c>
      <c r="R315" s="54" t="n">
        <v>0.81</v>
      </c>
      <c r="S315" s="3" t="n">
        <f aca="false">IF(AND(X315&lt;1,Y315&lt;1,Z315&lt;1,AA315&lt;3),1,0)</f>
        <v>0</v>
      </c>
      <c r="T315" s="27" t="n">
        <f aca="false">R315*P316*N318*L319*J319*H319*F299*D289*B180</f>
        <v>0.0009245743527665</v>
      </c>
      <c r="V315" s="15"/>
      <c r="W315" s="3" t="n">
        <v>104</v>
      </c>
      <c r="X315" s="0" t="n">
        <v>0.47</v>
      </c>
      <c r="Y315" s="0" t="n">
        <v>0.54</v>
      </c>
      <c r="Z315" s="0" t="n">
        <v>0.83</v>
      </c>
      <c r="AA315" s="0" t="n">
        <v>3.5</v>
      </c>
      <c r="AB315" s="0" t="n">
        <v>3.3</v>
      </c>
      <c r="AC315" s="0" t="n">
        <v>12848.5418872983</v>
      </c>
      <c r="AD315" s="0" t="n">
        <v>75022.0495916694</v>
      </c>
      <c r="AE315" s="0" t="n">
        <v>69245.598260155</v>
      </c>
      <c r="AF315" s="57" t="n">
        <v>0</v>
      </c>
      <c r="AG315" s="57" t="n">
        <v>0</v>
      </c>
      <c r="AH315" s="0" t="n">
        <v>0.75</v>
      </c>
      <c r="AI315" s="60" t="n">
        <v>0</v>
      </c>
      <c r="AJ315" s="61" t="n">
        <v>1</v>
      </c>
      <c r="AK315" s="61" t="n">
        <v>0</v>
      </c>
      <c r="AL315" s="62" t="n">
        <v>0</v>
      </c>
      <c r="AM315" s="57" t="n">
        <v>1</v>
      </c>
      <c r="AN315" s="57" t="n">
        <v>0</v>
      </c>
      <c r="AO315" s="62" t="n">
        <v>0</v>
      </c>
      <c r="AP315" s="57" t="n">
        <v>0</v>
      </c>
      <c r="AQ315" s="57" t="n">
        <v>1</v>
      </c>
      <c r="AR315" s="57" t="n">
        <v>0</v>
      </c>
      <c r="AS315" s="62" t="n">
        <v>0</v>
      </c>
    </row>
    <row r="316" customFormat="false" ht="15" hidden="false" customHeight="false" outlineLevel="0" collapsed="false">
      <c r="D316" s="3"/>
      <c r="F316" s="3"/>
      <c r="H316" s="3"/>
      <c r="J316" s="3"/>
      <c r="K316" s="55"/>
      <c r="L316" s="58"/>
      <c r="M316" s="3"/>
      <c r="N316" s="3"/>
      <c r="O316" s="3" t="s">
        <v>74</v>
      </c>
      <c r="P316" s="54" t="n">
        <v>0.960784314</v>
      </c>
      <c r="Q316" s="3" t="s">
        <v>75</v>
      </c>
      <c r="R316" s="54" t="n">
        <v>0.19</v>
      </c>
      <c r="S316" s="3" t="n">
        <f aca="false">IF(AND(X316&lt;1,Y316&lt;1,Z316&lt;1,AA316&lt;3),1,0)</f>
        <v>0</v>
      </c>
      <c r="T316" s="27" t="n">
        <f aca="false">R316*P316*N318*L319*J319*H319*F299*D289*B180</f>
        <v>0.000216875465463747</v>
      </c>
      <c r="V316" s="15"/>
      <c r="W316" s="3" t="n">
        <v>104</v>
      </c>
      <c r="X316" s="0" t="n">
        <v>0.47</v>
      </c>
      <c r="Y316" s="0" t="n">
        <v>0.54</v>
      </c>
      <c r="Z316" s="0" t="n">
        <v>0.83</v>
      </c>
      <c r="AA316" s="0" t="n">
        <v>3.5</v>
      </c>
      <c r="AB316" s="0" t="n">
        <v>3.3</v>
      </c>
      <c r="AC316" s="0" t="n">
        <v>12848.5418872983</v>
      </c>
      <c r="AD316" s="0" t="n">
        <v>75022.0495916694</v>
      </c>
      <c r="AE316" s="0" t="n">
        <v>69245.598260155</v>
      </c>
      <c r="AF316" s="57" t="n">
        <v>0</v>
      </c>
      <c r="AG316" s="57" t="n">
        <v>0</v>
      </c>
      <c r="AH316" s="0" t="n">
        <v>0.75</v>
      </c>
      <c r="AI316" s="4" t="n">
        <v>0</v>
      </c>
      <c r="AJ316" s="5" t="n">
        <v>1</v>
      </c>
      <c r="AK316" s="5" t="n">
        <v>0</v>
      </c>
      <c r="AL316" s="6" t="n">
        <v>0</v>
      </c>
      <c r="AM316" s="0" t="n">
        <v>1</v>
      </c>
      <c r="AN316" s="0" t="n">
        <v>0</v>
      </c>
      <c r="AO316" s="6" t="n">
        <v>0</v>
      </c>
      <c r="AP316" s="0" t="n">
        <v>0</v>
      </c>
      <c r="AQ316" s="0" t="n">
        <v>0</v>
      </c>
      <c r="AR316" s="0" t="n">
        <v>1</v>
      </c>
      <c r="AS316" s="6" t="n">
        <v>0</v>
      </c>
    </row>
    <row r="317" customFormat="false" ht="15" hidden="false" customHeight="false" outlineLevel="0" collapsed="false">
      <c r="D317" s="3"/>
      <c r="F317" s="3"/>
      <c r="H317" s="3"/>
      <c r="J317" s="3"/>
      <c r="K317" s="55"/>
      <c r="L317" s="58"/>
      <c r="M317" s="3"/>
      <c r="N317" s="3"/>
      <c r="O317" s="3"/>
      <c r="P317" s="3"/>
      <c r="Q317" s="3" t="s">
        <v>77</v>
      </c>
      <c r="R317" s="54" t="n">
        <v>0.81</v>
      </c>
      <c r="S317" s="3" t="n">
        <f aca="false">IF(AND(X317&lt;1,Y317&lt;1,Z317&lt;1,AA317&lt;3),1,0)</f>
        <v>0</v>
      </c>
      <c r="T317" s="27" t="n">
        <f aca="false">R317*P318*N318*L319*J319*H319*F299*D289*B180</f>
        <v>3.77377284094006E-005</v>
      </c>
      <c r="V317" s="15"/>
      <c r="W317" s="3" t="n">
        <v>104</v>
      </c>
      <c r="X317" s="0" t="n">
        <v>0.47</v>
      </c>
      <c r="Y317" s="0" t="n">
        <v>0.54</v>
      </c>
      <c r="Z317" s="0" t="n">
        <v>0.83</v>
      </c>
      <c r="AA317" s="0" t="n">
        <v>3.5</v>
      </c>
      <c r="AB317" s="0" t="n">
        <v>3.3</v>
      </c>
      <c r="AC317" s="0" t="n">
        <v>12848.5418872983</v>
      </c>
      <c r="AD317" s="0" t="n">
        <v>75022.0495916694</v>
      </c>
      <c r="AE317" s="0" t="n">
        <v>69245.598260155</v>
      </c>
      <c r="AF317" s="57" t="n">
        <v>0</v>
      </c>
      <c r="AG317" s="57" t="n">
        <v>0</v>
      </c>
      <c r="AH317" s="0" t="n">
        <v>0.75</v>
      </c>
      <c r="AI317" s="4" t="n">
        <v>0</v>
      </c>
      <c r="AJ317" s="5" t="n">
        <v>1</v>
      </c>
      <c r="AK317" s="5" t="n">
        <v>0</v>
      </c>
      <c r="AL317" s="6" t="n">
        <v>0</v>
      </c>
      <c r="AM317" s="0" t="n">
        <v>0</v>
      </c>
      <c r="AN317" s="0" t="n">
        <v>1</v>
      </c>
      <c r="AO317" s="6" t="n">
        <v>0</v>
      </c>
      <c r="AP317" s="0" t="n">
        <v>0</v>
      </c>
      <c r="AQ317" s="0" t="n">
        <v>1</v>
      </c>
      <c r="AR317" s="0" t="n">
        <v>0</v>
      </c>
      <c r="AS317" s="6" t="n">
        <v>0</v>
      </c>
    </row>
    <row r="318" customFormat="false" ht="15" hidden="false" customHeight="false" outlineLevel="0" collapsed="false">
      <c r="D318" s="3"/>
      <c r="F318" s="3"/>
      <c r="H318" s="3"/>
      <c r="J318" s="3"/>
      <c r="K318" s="55"/>
      <c r="L318" s="58"/>
      <c r="M318" s="3" t="s">
        <v>77</v>
      </c>
      <c r="N318" s="54" t="n">
        <v>0.375</v>
      </c>
      <c r="O318" s="3" t="s">
        <v>78</v>
      </c>
      <c r="P318" s="54" t="n">
        <v>0.039215686</v>
      </c>
      <c r="Q318" s="3" t="s">
        <v>75</v>
      </c>
      <c r="R318" s="54" t="n">
        <v>0.19</v>
      </c>
      <c r="S318" s="3" t="n">
        <f aca="false">IF(AND(X318&lt;1,Y318&lt;1,Z318&lt;1,AA318&lt;3),1,0)</f>
        <v>0</v>
      </c>
      <c r="T318" s="27" t="n">
        <f aca="false">R318*P318*N318*L319*J319*H319*F299*D289*B180</f>
        <v>8.85205975035323E-006</v>
      </c>
      <c r="V318" s="15"/>
      <c r="W318" s="3" t="n">
        <v>104</v>
      </c>
      <c r="X318" s="0" t="n">
        <v>0.47</v>
      </c>
      <c r="Y318" s="0" t="n">
        <v>0.54</v>
      </c>
      <c r="Z318" s="0" t="n">
        <v>0.83</v>
      </c>
      <c r="AA318" s="0" t="n">
        <v>3.5</v>
      </c>
      <c r="AB318" s="0" t="n">
        <v>3.3</v>
      </c>
      <c r="AC318" s="0" t="n">
        <v>12848.5418872983</v>
      </c>
      <c r="AD318" s="0" t="n">
        <v>75022.0495916694</v>
      </c>
      <c r="AE318" s="0" t="n">
        <v>69245.598260155</v>
      </c>
      <c r="AF318" s="57" t="n">
        <v>0</v>
      </c>
      <c r="AG318" s="57" t="n">
        <v>0</v>
      </c>
      <c r="AH318" s="0" t="n">
        <v>0.75</v>
      </c>
      <c r="AI318" s="4" t="n">
        <v>0</v>
      </c>
      <c r="AJ318" s="5" t="n">
        <v>1</v>
      </c>
      <c r="AK318" s="5" t="n">
        <v>0</v>
      </c>
      <c r="AL318" s="6" t="n">
        <v>0</v>
      </c>
      <c r="AM318" s="0" t="n">
        <v>0</v>
      </c>
      <c r="AN318" s="0" t="n">
        <v>1</v>
      </c>
      <c r="AO318" s="6" t="n">
        <v>0</v>
      </c>
      <c r="AP318" s="0" t="n">
        <v>0</v>
      </c>
      <c r="AQ318" s="0" t="n">
        <v>0</v>
      </c>
      <c r="AR318" s="0" t="n">
        <v>1</v>
      </c>
      <c r="AS318" s="6" t="n">
        <v>0</v>
      </c>
    </row>
    <row r="319" customFormat="false" ht="15" hidden="false" customHeight="false" outlineLevel="0" collapsed="false">
      <c r="D319" s="3"/>
      <c r="F319" s="3"/>
      <c r="G319" s="0" t="s">
        <v>90</v>
      </c>
      <c r="H319" s="54" t="n">
        <v>0.3748</v>
      </c>
      <c r="I319" s="0" t="s">
        <v>89</v>
      </c>
      <c r="J319" s="54" t="n">
        <v>1</v>
      </c>
      <c r="K319" s="55" t="s">
        <v>85</v>
      </c>
      <c r="L319" s="54" t="n">
        <v>1</v>
      </c>
      <c r="M319" s="3" t="s">
        <v>75</v>
      </c>
      <c r="N319" s="54" t="n">
        <v>0.125</v>
      </c>
      <c r="O319" s="3" t="s">
        <v>30</v>
      </c>
      <c r="P319" s="54" t="n">
        <v>1</v>
      </c>
      <c r="Q319" s="3" t="s">
        <v>75</v>
      </c>
      <c r="R319" s="54" t="n">
        <v>1</v>
      </c>
      <c r="S319" s="3" t="n">
        <f aca="false">IF(AND(X319&lt;1,Y319&lt;1,Z319&lt;1,AA319&lt;3),1,0)</f>
        <v>0</v>
      </c>
      <c r="T319" s="27" t="n">
        <f aca="false">R319*P319*N319*L319*J319*H319*F299*D289*B180</f>
        <v>0.00039601320213</v>
      </c>
      <c r="U319" s="0" t="s">
        <v>11</v>
      </c>
      <c r="V319" s="15"/>
      <c r="W319" s="3" t="n">
        <v>104</v>
      </c>
      <c r="X319" s="0" t="n">
        <v>0.47</v>
      </c>
      <c r="Y319" s="0" t="n">
        <v>0.54</v>
      </c>
      <c r="Z319" s="0" t="n">
        <v>0.83</v>
      </c>
      <c r="AA319" s="0" t="n">
        <v>3.5</v>
      </c>
      <c r="AB319" s="0" t="n">
        <v>3.3</v>
      </c>
      <c r="AC319" s="0" t="n">
        <v>12848.5418872983</v>
      </c>
      <c r="AD319" s="0" t="n">
        <v>75022.0495916694</v>
      </c>
      <c r="AE319" s="0" t="n">
        <v>69245.598260155</v>
      </c>
      <c r="AF319" s="57" t="n">
        <v>0</v>
      </c>
      <c r="AG319" s="57" t="n">
        <v>0</v>
      </c>
      <c r="AH319" s="0" t="n">
        <v>0.75</v>
      </c>
      <c r="AI319" s="4" t="n">
        <v>0</v>
      </c>
      <c r="AJ319" s="5" t="n">
        <v>0</v>
      </c>
      <c r="AK319" s="5" t="n">
        <v>1</v>
      </c>
      <c r="AL319" s="6" t="n">
        <v>0</v>
      </c>
      <c r="AM319" s="0" t="n">
        <v>0</v>
      </c>
      <c r="AN319" s="0" t="n">
        <v>0</v>
      </c>
      <c r="AO319" s="6" t="n">
        <v>1</v>
      </c>
      <c r="AP319" s="0" t="n">
        <v>0</v>
      </c>
      <c r="AQ319" s="0" t="n">
        <v>0</v>
      </c>
      <c r="AR319" s="0" t="n">
        <v>1</v>
      </c>
      <c r="AS319" s="6" t="n">
        <v>0</v>
      </c>
    </row>
    <row r="320" s="65" customFormat="true" ht="15" hidden="false" customHeight="false" outlineLevel="0" collapsed="false">
      <c r="A320" s="56" t="n">
        <v>-1</v>
      </c>
      <c r="B320" s="56" t="n">
        <v>-1</v>
      </c>
      <c r="C320" s="56" t="n">
        <v>-1</v>
      </c>
      <c r="D320" s="56" t="n">
        <v>-1</v>
      </c>
      <c r="E320" s="56" t="n">
        <v>-1</v>
      </c>
      <c r="F320" s="56" t="n">
        <v>-1</v>
      </c>
      <c r="G320" s="56" t="n">
        <v>-1</v>
      </c>
      <c r="H320" s="56" t="n">
        <v>-1</v>
      </c>
      <c r="I320" s="56" t="n">
        <v>-1</v>
      </c>
      <c r="J320" s="56" t="n">
        <v>-1</v>
      </c>
      <c r="K320" s="56" t="n">
        <v>-1</v>
      </c>
      <c r="L320" s="56" t="n">
        <v>-1</v>
      </c>
      <c r="M320" s="56" t="n">
        <v>-1</v>
      </c>
      <c r="N320" s="56" t="n">
        <v>-1</v>
      </c>
      <c r="O320" s="56" t="n">
        <v>-1</v>
      </c>
      <c r="P320" s="56" t="n">
        <v>-1</v>
      </c>
      <c r="Q320" s="56" t="n">
        <v>-1</v>
      </c>
      <c r="R320" s="56" t="n">
        <v>-1</v>
      </c>
      <c r="S320" s="56" t="n">
        <v>-1</v>
      </c>
      <c r="T320" s="56" t="n">
        <v>-1</v>
      </c>
      <c r="U320" s="56" t="n">
        <v>-1</v>
      </c>
      <c r="V320" s="56" t="n">
        <v>-1</v>
      </c>
      <c r="W320" s="56" t="n">
        <v>-1</v>
      </c>
      <c r="X320" s="56" t="n">
        <v>-1</v>
      </c>
      <c r="Y320" s="56" t="n">
        <v>-1</v>
      </c>
      <c r="Z320" s="56" t="n">
        <v>-1</v>
      </c>
      <c r="AA320" s="56" t="n">
        <v>-1</v>
      </c>
      <c r="AB320" s="56" t="n">
        <v>-1</v>
      </c>
      <c r="AC320" s="56" t="n">
        <v>-1</v>
      </c>
      <c r="AD320" s="56" t="n">
        <v>-1</v>
      </c>
      <c r="AE320" s="56" t="n">
        <v>-1</v>
      </c>
      <c r="AF320" s="56" t="n">
        <v>-1</v>
      </c>
      <c r="AG320" s="56" t="n">
        <v>-1</v>
      </c>
      <c r="AH320" s="56" t="n">
        <v>-1</v>
      </c>
      <c r="AI320" s="56" t="n">
        <v>-1</v>
      </c>
      <c r="AJ320" s="56" t="n">
        <v>-1</v>
      </c>
      <c r="AK320" s="56" t="n">
        <v>-1</v>
      </c>
      <c r="AL320" s="56" t="n">
        <v>-1</v>
      </c>
      <c r="AM320" s="56" t="n">
        <v>-1</v>
      </c>
      <c r="AN320" s="56" t="n">
        <v>-1</v>
      </c>
      <c r="AO320" s="56" t="n">
        <v>-1</v>
      </c>
      <c r="AP320" s="56" t="n">
        <v>-1</v>
      </c>
      <c r="AQ320" s="56" t="n">
        <v>-1</v>
      </c>
      <c r="AR320" s="56" t="n">
        <v>-1</v>
      </c>
      <c r="AS320" s="56" t="n">
        <v>-1</v>
      </c>
      <c r="AT320" s="56" t="n">
        <v>-1</v>
      </c>
      <c r="AU320" s="56" t="n">
        <v>-1</v>
      </c>
    </row>
    <row r="321" customFormat="false" ht="15" hidden="false" customHeight="false" outlineLevel="0" collapsed="false">
      <c r="F321" s="3"/>
      <c r="H321" s="3"/>
      <c r="J321" s="3"/>
      <c r="M321" s="16" t="s">
        <v>73</v>
      </c>
      <c r="N321" s="67" t="n">
        <v>0.5</v>
      </c>
      <c r="O321" s="16" t="s">
        <v>74</v>
      </c>
      <c r="P321" s="67" t="n">
        <v>1</v>
      </c>
      <c r="Q321" s="16" t="s">
        <v>73</v>
      </c>
      <c r="R321" s="67" t="n">
        <v>1</v>
      </c>
      <c r="S321" s="3" t="n">
        <f aca="false">IF(AND(X321&lt;1,Y321&lt;1,Z321&lt;1,AA321&lt;3),1,0)</f>
        <v>1</v>
      </c>
      <c r="T321" s="1" t="n">
        <f aca="false">R321*P321*N321*L322*J322*H322*F322*D322*B180</f>
        <v>0.003870325</v>
      </c>
      <c r="W321" s="3" t="n">
        <v>104</v>
      </c>
      <c r="X321" s="0" t="n">
        <v>0.32</v>
      </c>
      <c r="Y321" s="0" t="n">
        <v>0.43</v>
      </c>
      <c r="Z321" s="0" t="n">
        <v>0.43</v>
      </c>
      <c r="AA321" s="0" t="n">
        <v>2</v>
      </c>
      <c r="AB321" s="0" t="n">
        <v>3.3</v>
      </c>
      <c r="AC321" s="0" t="n">
        <v>14356</v>
      </c>
      <c r="AD321" s="0" t="n">
        <v>74834</v>
      </c>
      <c r="AE321" s="0" t="n">
        <v>69246</v>
      </c>
      <c r="AF321" s="57" t="n">
        <v>0</v>
      </c>
      <c r="AG321" s="57" t="n">
        <v>0</v>
      </c>
      <c r="AH321" s="0" t="n">
        <v>0.6</v>
      </c>
      <c r="AI321" s="4" t="n">
        <v>1</v>
      </c>
      <c r="AJ321" s="5" t="n">
        <v>0</v>
      </c>
      <c r="AK321" s="5" t="n">
        <v>0</v>
      </c>
      <c r="AL321" s="6" t="n">
        <v>0</v>
      </c>
      <c r="AM321" s="0" t="n">
        <v>1</v>
      </c>
      <c r="AN321" s="0" t="n">
        <v>0</v>
      </c>
      <c r="AO321" s="6" t="n">
        <v>0</v>
      </c>
      <c r="AP321" s="0" t="n">
        <v>1</v>
      </c>
      <c r="AQ321" s="0" t="n">
        <v>0</v>
      </c>
      <c r="AR321" s="0" t="n">
        <v>0</v>
      </c>
      <c r="AS321" s="6" t="n">
        <v>0</v>
      </c>
    </row>
    <row r="322" customFormat="false" ht="15" hidden="false" customHeight="false" outlineLevel="0" collapsed="false">
      <c r="C322" s="3" t="s">
        <v>96</v>
      </c>
      <c r="D322" s="54" t="n">
        <v>0.0265</v>
      </c>
      <c r="E322" s="0" t="s">
        <v>80</v>
      </c>
      <c r="F322" s="54" t="n">
        <v>1</v>
      </c>
      <c r="G322" s="0" t="s">
        <v>81</v>
      </c>
      <c r="H322" s="54" t="n">
        <v>1</v>
      </c>
      <c r="I322" s="0" t="s">
        <v>82</v>
      </c>
      <c r="J322" s="54" t="n">
        <v>1</v>
      </c>
      <c r="K322" s="0" t="s">
        <v>83</v>
      </c>
      <c r="L322" s="54" t="n">
        <v>1</v>
      </c>
      <c r="M322" s="16" t="s">
        <v>77</v>
      </c>
      <c r="N322" s="67" t="n">
        <v>0.5</v>
      </c>
      <c r="O322" s="16" t="s">
        <v>74</v>
      </c>
      <c r="P322" s="67" t="n">
        <v>1</v>
      </c>
      <c r="Q322" s="16" t="s">
        <v>77</v>
      </c>
      <c r="R322" s="67" t="n">
        <v>1</v>
      </c>
      <c r="S322" s="3" t="n">
        <f aca="false">IF(AND(X322&lt;1,Y322&lt;1,Z322&lt;1,AA322&lt;3),1,0)</f>
        <v>1</v>
      </c>
      <c r="T322" s="1" t="n">
        <f aca="false">R322*P322*N322*L322*J322*H322*F322*D322*B180</f>
        <v>0.003870325</v>
      </c>
      <c r="U322" s="71" t="s">
        <v>11</v>
      </c>
      <c r="W322" s="3" t="n">
        <v>104</v>
      </c>
      <c r="X322" s="0" t="n">
        <v>0.32</v>
      </c>
      <c r="Y322" s="0" t="n">
        <v>0.43</v>
      </c>
      <c r="Z322" s="0" t="n">
        <v>0.43</v>
      </c>
      <c r="AA322" s="0" t="n">
        <v>2</v>
      </c>
      <c r="AB322" s="0" t="n">
        <v>3.3</v>
      </c>
      <c r="AC322" s="0" t="n">
        <v>14356</v>
      </c>
      <c r="AD322" s="0" t="n">
        <v>74834</v>
      </c>
      <c r="AE322" s="0" t="n">
        <v>69246</v>
      </c>
      <c r="AF322" s="57" t="n">
        <v>0</v>
      </c>
      <c r="AG322" s="57" t="n">
        <v>0</v>
      </c>
      <c r="AH322" s="0" t="n">
        <v>0.6</v>
      </c>
      <c r="AI322" s="4" t="n">
        <v>0</v>
      </c>
      <c r="AJ322" s="5" t="n">
        <v>1</v>
      </c>
      <c r="AK322" s="5" t="n">
        <v>0</v>
      </c>
      <c r="AL322" s="6" t="n">
        <v>0</v>
      </c>
      <c r="AM322" s="0" t="n">
        <v>1</v>
      </c>
      <c r="AN322" s="0" t="n">
        <v>0</v>
      </c>
      <c r="AO322" s="6" t="n">
        <v>0</v>
      </c>
      <c r="AP322" s="0" t="n">
        <v>0</v>
      </c>
      <c r="AQ322" s="0" t="n">
        <v>1</v>
      </c>
      <c r="AR322" s="0" t="n">
        <v>0</v>
      </c>
      <c r="AS322" s="6" t="n">
        <v>0</v>
      </c>
    </row>
    <row r="323" s="65" customFormat="true" ht="15" hidden="false" customHeight="false" outlineLevel="0" collapsed="false">
      <c r="A323" s="56" t="n">
        <v>-1</v>
      </c>
      <c r="B323" s="56" t="n">
        <v>-1</v>
      </c>
      <c r="C323" s="56" t="n">
        <v>-1</v>
      </c>
      <c r="D323" s="56" t="n">
        <v>-1</v>
      </c>
      <c r="E323" s="56" t="n">
        <v>-1</v>
      </c>
      <c r="F323" s="56" t="n">
        <v>-1</v>
      </c>
      <c r="G323" s="56" t="n">
        <v>-1</v>
      </c>
      <c r="H323" s="56" t="n">
        <v>-1</v>
      </c>
      <c r="I323" s="56" t="n">
        <v>-1</v>
      </c>
      <c r="J323" s="56" t="n">
        <v>-1</v>
      </c>
      <c r="K323" s="56" t="n">
        <v>-1</v>
      </c>
      <c r="L323" s="56" t="n">
        <v>-1</v>
      </c>
      <c r="M323" s="56" t="n">
        <v>-1</v>
      </c>
      <c r="N323" s="56" t="n">
        <v>-1</v>
      </c>
      <c r="O323" s="56" t="n">
        <v>-1</v>
      </c>
      <c r="P323" s="56" t="n">
        <v>-1</v>
      </c>
      <c r="Q323" s="56" t="n">
        <v>-1</v>
      </c>
      <c r="R323" s="56" t="n">
        <v>-1</v>
      </c>
      <c r="S323" s="56" t="n">
        <v>-1</v>
      </c>
      <c r="T323" s="56" t="n">
        <v>-1</v>
      </c>
      <c r="U323" s="56" t="n">
        <v>-1</v>
      </c>
      <c r="V323" s="56" t="n">
        <v>-1</v>
      </c>
      <c r="W323" s="56" t="n">
        <v>-1</v>
      </c>
      <c r="X323" s="56" t="n">
        <v>-1</v>
      </c>
      <c r="Y323" s="56" t="n">
        <v>-1</v>
      </c>
      <c r="Z323" s="56" t="n">
        <v>-1</v>
      </c>
      <c r="AA323" s="56" t="n">
        <v>-1</v>
      </c>
      <c r="AB323" s="56" t="n">
        <v>-1</v>
      </c>
      <c r="AC323" s="56" t="n">
        <v>-1</v>
      </c>
      <c r="AD323" s="56" t="n">
        <v>-1</v>
      </c>
      <c r="AE323" s="56" t="n">
        <v>-1</v>
      </c>
      <c r="AF323" s="56" t="n">
        <v>-1</v>
      </c>
      <c r="AG323" s="56" t="n">
        <v>-1</v>
      </c>
      <c r="AH323" s="56" t="n">
        <v>-1</v>
      </c>
      <c r="AI323" s="56" t="n">
        <v>-1</v>
      </c>
      <c r="AJ323" s="56" t="n">
        <v>-1</v>
      </c>
      <c r="AK323" s="56" t="n">
        <v>-1</v>
      </c>
      <c r="AL323" s="56" t="n">
        <v>-1</v>
      </c>
      <c r="AM323" s="56" t="n">
        <v>-1</v>
      </c>
      <c r="AN323" s="56" t="n">
        <v>-1</v>
      </c>
      <c r="AO323" s="56" t="n">
        <v>-1</v>
      </c>
      <c r="AP323" s="56" t="n">
        <v>-1</v>
      </c>
      <c r="AQ323" s="56" t="n">
        <v>-1</v>
      </c>
      <c r="AR323" s="56" t="n">
        <v>-1</v>
      </c>
      <c r="AS323" s="56" t="n">
        <v>-1</v>
      </c>
      <c r="AT323" s="56" t="n">
        <v>-1</v>
      </c>
      <c r="AU323" s="56" t="n">
        <v>-1</v>
      </c>
    </row>
    <row r="328" customFormat="false" ht="15.75" hidden="false" customHeight="false" outlineLevel="0" collapsed="false">
      <c r="X328" s="72" t="s">
        <v>97</v>
      </c>
    </row>
    <row r="329" customFormat="false" ht="15.75" hidden="false" customHeight="false" outlineLevel="0" collapsed="false">
      <c r="X329" s="73"/>
    </row>
  </sheetData>
  <hyperlinks>
    <hyperlink ref="A3" r:id="rId1" display="https://lirias.kuleuven.be/handle/123456789/267749"/>
    <hyperlink ref="A4" r:id="rId2" display="http://statbel.fgov.be/fr/binaries/WEB_FR_Batibouw_2012_tcm326-164335.pdf"/>
    <hyperlink ref="E4" r:id="rId3" display="http://www.lehr.be/Reports/UCL_Les_logements_wallons.pdf"/>
    <hyperlink ref="G4" r:id="rId4" display="http://www.lehr.be/Reports/UCL_Les_logements_wallons.pdf"/>
    <hyperlink ref="K4" r:id="rId5" display="http://www.lehr.be/Reports/UCL_Les_logements_wallons.pdf"/>
    <hyperlink ref="M4" r:id="rId6" display="http://www.building-typology.eu/downloads/public/docs/report/TABULA_TR2_D8_NationalEnergyBalances.pdf"/>
    <hyperlink ref="O4" r:id="rId7" display="http://www.building-typology.eu/downloads/public/docs/report/TABULA_TR2_D8_NationalEnergyBalances.pdf"/>
    <hyperlink ref="Q4" r:id="rId8" display="http://www.lehr.be/Reports/UCL_Les_logements_wallons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323"/>
  <sheetViews>
    <sheetView showFormulas="false" showGridLines="true" showRowColHeaders="true" showZeros="true" rightToLeft="false" tabSelected="false" showOutlineSymbols="true" defaultGridColor="true" view="normal" topLeftCell="J1" colorId="64" zoomScale="55" zoomScaleNormal="55" zoomScalePageLayoutView="100" workbookViewId="0">
      <selection pane="topLeft" activeCell="S5" activeCellId="0" sqref="S5"/>
    </sheetView>
  </sheetViews>
  <sheetFormatPr defaultColWidth="11.56640625" defaultRowHeight="15" zeroHeight="false" outlineLevelRow="0" outlineLevelCol="0"/>
  <cols>
    <col collapsed="false" customWidth="true" hidden="false" outlineLevel="0" max="5" min="5" style="0" width="20.7"/>
    <col collapsed="false" customWidth="true" hidden="false" outlineLevel="0" max="7" min="7" style="0" width="20.7"/>
    <col collapsed="false" customWidth="true" hidden="false" outlineLevel="0" max="9" min="9" style="0" width="16.13"/>
    <col collapsed="false" customWidth="true" hidden="false" outlineLevel="0" max="10" min="10" style="0" width="13.99"/>
    <col collapsed="false" customWidth="true" hidden="false" outlineLevel="0" max="11" min="11" style="0" width="19.56"/>
    <col collapsed="false" customWidth="true" hidden="false" outlineLevel="0" max="18" min="17" style="0" width="12.28"/>
    <col collapsed="false" customWidth="true" hidden="false" outlineLevel="0" max="20" min="20" style="1" width="14.85"/>
    <col collapsed="false" customWidth="true" hidden="false" outlineLevel="0" max="21" min="21" style="0" width="12.99"/>
    <col collapsed="false" customWidth="true" hidden="false" outlineLevel="0" max="22" min="22" style="2" width="9.13"/>
    <col collapsed="false" customWidth="true" hidden="false" outlineLevel="0" max="23" min="23" style="3" width="19.7"/>
    <col collapsed="false" customWidth="true" hidden="false" outlineLevel="0" max="27" min="27" style="0" width="14.13"/>
    <col collapsed="false" customWidth="true" hidden="false" outlineLevel="0" max="35" min="35" style="4" width="11.42"/>
    <col collapsed="false" customWidth="true" hidden="false" outlineLevel="0" max="37" min="36" style="5" width="11.42"/>
    <col collapsed="false" customWidth="true" hidden="false" outlineLevel="0" max="38" min="38" style="6" width="11.42"/>
    <col collapsed="false" customWidth="true" hidden="false" outlineLevel="0" max="41" min="41" style="6" width="11.42"/>
    <col collapsed="false" customWidth="true" hidden="false" outlineLevel="0" max="45" min="45" style="6" width="11.42"/>
  </cols>
  <sheetData>
    <row r="1" customFormat="false" ht="15.75" hidden="false" customHeight="false" outlineLevel="0" collapsed="false">
      <c r="A1" s="7" t="s">
        <v>0</v>
      </c>
      <c r="B1" s="8"/>
      <c r="C1" s="8" t="s">
        <v>1</v>
      </c>
      <c r="D1" s="9"/>
      <c r="E1" s="7" t="s">
        <v>2</v>
      </c>
      <c r="F1" s="10"/>
      <c r="G1" s="7" t="s">
        <v>3</v>
      </c>
      <c r="H1" s="10"/>
      <c r="I1" s="7" t="s">
        <v>4</v>
      </c>
      <c r="J1" s="10"/>
      <c r="K1" s="11" t="s">
        <v>5</v>
      </c>
      <c r="L1" s="10"/>
      <c r="M1" s="11" t="s">
        <v>6</v>
      </c>
      <c r="N1" s="10"/>
      <c r="O1" s="12" t="s">
        <v>7</v>
      </c>
      <c r="P1" s="10"/>
      <c r="Q1" s="11" t="s">
        <v>8</v>
      </c>
      <c r="R1" s="10"/>
      <c r="S1" s="3" t="s">
        <v>9</v>
      </c>
      <c r="T1" s="13" t="s">
        <v>10</v>
      </c>
      <c r="U1" s="14" t="s">
        <v>11</v>
      </c>
      <c r="V1" s="15"/>
      <c r="W1" s="16" t="s">
        <v>12</v>
      </c>
      <c r="X1" s="16" t="s">
        <v>13</v>
      </c>
      <c r="Y1" s="16" t="s">
        <v>14</v>
      </c>
      <c r="Z1" s="16" t="s">
        <v>15</v>
      </c>
      <c r="AA1" s="16" t="s">
        <v>16</v>
      </c>
      <c r="AB1" s="16" t="s">
        <v>17</v>
      </c>
      <c r="AC1" s="16" t="s">
        <v>18</v>
      </c>
      <c r="AD1" s="16" t="s">
        <v>19</v>
      </c>
      <c r="AE1" s="16" t="s">
        <v>20</v>
      </c>
      <c r="AF1" s="16" t="s">
        <v>21</v>
      </c>
      <c r="AG1" s="16" t="s">
        <v>22</v>
      </c>
      <c r="AH1" s="17" t="s">
        <v>23</v>
      </c>
      <c r="AI1" s="18" t="s">
        <v>24</v>
      </c>
      <c r="AJ1" s="19" t="s">
        <v>25</v>
      </c>
      <c r="AK1" s="19" t="s">
        <v>26</v>
      </c>
      <c r="AL1" s="20" t="s">
        <v>27</v>
      </c>
      <c r="AM1" s="21" t="s">
        <v>28</v>
      </c>
      <c r="AN1" s="21" t="s">
        <v>29</v>
      </c>
      <c r="AO1" s="20" t="s">
        <v>30</v>
      </c>
      <c r="AP1" s="16" t="s">
        <v>31</v>
      </c>
      <c r="AQ1" s="16" t="s">
        <v>32</v>
      </c>
      <c r="AR1" s="16" t="s">
        <v>33</v>
      </c>
      <c r="AS1" s="22" t="s">
        <v>34</v>
      </c>
    </row>
    <row r="2" customFormat="false" ht="120" hidden="false" customHeight="false" outlineLevel="0" collapsed="false">
      <c r="A2" s="23" t="s">
        <v>35</v>
      </c>
      <c r="B2" s="5"/>
      <c r="C2" s="5"/>
      <c r="D2" s="24"/>
      <c r="E2" s="23" t="s">
        <v>36</v>
      </c>
      <c r="F2" s="25"/>
      <c r="G2" s="23" t="s">
        <v>36</v>
      </c>
      <c r="H2" s="25"/>
      <c r="I2" s="23" t="s">
        <v>36</v>
      </c>
      <c r="J2" s="25"/>
      <c r="K2" s="26" t="s">
        <v>36</v>
      </c>
      <c r="L2" s="25"/>
      <c r="M2" s="26" t="s">
        <v>37</v>
      </c>
      <c r="N2" s="25"/>
      <c r="O2" s="26" t="s">
        <v>37</v>
      </c>
      <c r="P2" s="25"/>
      <c r="Q2" s="26" t="s">
        <v>36</v>
      </c>
      <c r="R2" s="25"/>
      <c r="S2" s="3"/>
      <c r="T2" s="27"/>
      <c r="U2" s="16" t="s">
        <v>38</v>
      </c>
      <c r="V2" s="15"/>
      <c r="W2" s="28" t="s">
        <v>39</v>
      </c>
      <c r="X2" s="16" t="s">
        <v>40</v>
      </c>
      <c r="Y2" s="16" t="s">
        <v>40</v>
      </c>
      <c r="Z2" s="16" t="s">
        <v>40</v>
      </c>
      <c r="AA2" s="16" t="s">
        <v>40</v>
      </c>
      <c r="AB2" s="16" t="s">
        <v>40</v>
      </c>
      <c r="AC2" s="16" t="s">
        <v>41</v>
      </c>
      <c r="AD2" s="16" t="s">
        <v>41</v>
      </c>
      <c r="AE2" s="16" t="s">
        <v>41</v>
      </c>
      <c r="AF2" s="16" t="s">
        <v>41</v>
      </c>
      <c r="AG2" s="16" t="s">
        <v>41</v>
      </c>
      <c r="AH2" s="17" t="s">
        <v>42</v>
      </c>
      <c r="AI2" s="29" t="s">
        <v>43</v>
      </c>
      <c r="AJ2" s="30" t="s">
        <v>43</v>
      </c>
      <c r="AK2" s="30" t="s">
        <v>43</v>
      </c>
      <c r="AL2" s="31" t="s">
        <v>43</v>
      </c>
      <c r="AM2" s="32" t="s">
        <v>43</v>
      </c>
      <c r="AN2" s="32" t="s">
        <v>43</v>
      </c>
      <c r="AO2" s="22" t="s">
        <v>43</v>
      </c>
      <c r="AP2" s="16" t="s">
        <v>43</v>
      </c>
      <c r="AQ2" s="16" t="s">
        <v>43</v>
      </c>
      <c r="AR2" s="16" t="s">
        <v>43</v>
      </c>
      <c r="AS2" s="22" t="s">
        <v>43</v>
      </c>
      <c r="AT2" s="16"/>
      <c r="AU2" s="16"/>
    </row>
    <row r="3" customFormat="false" ht="105" hidden="false" customHeight="false" outlineLevel="0" collapsed="false">
      <c r="A3" s="33" t="s">
        <v>44</v>
      </c>
      <c r="B3" s="5"/>
      <c r="C3" s="5"/>
      <c r="D3" s="24"/>
      <c r="E3" s="23" t="s">
        <v>45</v>
      </c>
      <c r="F3" s="25"/>
      <c r="G3" s="23" t="s">
        <v>46</v>
      </c>
      <c r="H3" s="25"/>
      <c r="I3" s="23" t="s">
        <v>46</v>
      </c>
      <c r="J3" s="25"/>
      <c r="K3" s="26" t="s">
        <v>46</v>
      </c>
      <c r="L3" s="25"/>
      <c r="M3" s="34"/>
      <c r="N3" s="25" t="s">
        <v>47</v>
      </c>
      <c r="O3" s="34"/>
      <c r="P3" s="25" t="s">
        <v>47</v>
      </c>
      <c r="Q3" s="26" t="s">
        <v>46</v>
      </c>
      <c r="R3" s="25"/>
      <c r="S3" s="3"/>
      <c r="T3" s="27"/>
      <c r="V3" s="15"/>
      <c r="W3" s="16"/>
      <c r="X3" s="28" t="s">
        <v>48</v>
      </c>
      <c r="Y3" s="28" t="s">
        <v>49</v>
      </c>
      <c r="Z3" s="28" t="s">
        <v>50</v>
      </c>
      <c r="AA3" s="28" t="s">
        <v>51</v>
      </c>
      <c r="AB3" s="28" t="s">
        <v>52</v>
      </c>
      <c r="AC3" s="28" t="s">
        <v>48</v>
      </c>
      <c r="AD3" s="28" t="s">
        <v>49</v>
      </c>
      <c r="AE3" s="28" t="s">
        <v>50</v>
      </c>
      <c r="AF3" s="28" t="s">
        <v>51</v>
      </c>
      <c r="AG3" s="28" t="s">
        <v>52</v>
      </c>
      <c r="AH3" s="17" t="s">
        <v>53</v>
      </c>
    </row>
    <row r="4" customFormat="false" ht="15" hidden="false" customHeight="false" outlineLevel="0" collapsed="false">
      <c r="A4" s="33" t="s">
        <v>54</v>
      </c>
      <c r="B4" s="5"/>
      <c r="C4" s="5"/>
      <c r="D4" s="24"/>
      <c r="E4" s="33" t="s">
        <v>55</v>
      </c>
      <c r="F4" s="25" t="s">
        <v>47</v>
      </c>
      <c r="G4" s="33" t="s">
        <v>55</v>
      </c>
      <c r="H4" s="25" t="s">
        <v>47</v>
      </c>
      <c r="I4" s="34" t="s">
        <v>55</v>
      </c>
      <c r="J4" s="25" t="s">
        <v>47</v>
      </c>
      <c r="K4" s="33" t="s">
        <v>55</v>
      </c>
      <c r="L4" s="25" t="s">
        <v>47</v>
      </c>
      <c r="M4" s="34" t="s">
        <v>56</v>
      </c>
      <c r="N4" s="25" t="s">
        <v>47</v>
      </c>
      <c r="O4" s="34" t="s">
        <v>56</v>
      </c>
      <c r="P4" s="25" t="s">
        <v>47</v>
      </c>
      <c r="Q4" s="34" t="s">
        <v>55</v>
      </c>
      <c r="R4" s="25" t="s">
        <v>47</v>
      </c>
      <c r="S4" s="3"/>
      <c r="T4" s="27"/>
      <c r="V4" s="15"/>
      <c r="W4" s="16" t="s">
        <v>57</v>
      </c>
      <c r="X4" s="16" t="s">
        <v>58</v>
      </c>
      <c r="Y4" s="16" t="s">
        <v>58</v>
      </c>
      <c r="Z4" s="16" t="s">
        <v>58</v>
      </c>
      <c r="AA4" s="16" t="s">
        <v>58</v>
      </c>
      <c r="AB4" s="16" t="s">
        <v>58</v>
      </c>
      <c r="AC4" s="16" t="s">
        <v>59</v>
      </c>
      <c r="AD4" s="16" t="s">
        <v>59</v>
      </c>
      <c r="AE4" s="16" t="s">
        <v>59</v>
      </c>
      <c r="AF4" s="16" t="s">
        <v>59</v>
      </c>
      <c r="AG4" s="16" t="s">
        <v>59</v>
      </c>
      <c r="AH4" s="17"/>
      <c r="AI4" s="35" t="s">
        <v>60</v>
      </c>
      <c r="AJ4" s="36" t="s">
        <v>60</v>
      </c>
      <c r="AK4" s="36" t="s">
        <v>60</v>
      </c>
      <c r="AL4" s="22" t="s">
        <v>60</v>
      </c>
      <c r="AM4" s="16" t="s">
        <v>60</v>
      </c>
      <c r="AN4" s="16" t="s">
        <v>60</v>
      </c>
      <c r="AO4" s="22" t="s">
        <v>60</v>
      </c>
      <c r="AP4" s="16" t="s">
        <v>60</v>
      </c>
      <c r="AQ4" s="16" t="s">
        <v>60</v>
      </c>
      <c r="AR4" s="16" t="s">
        <v>60</v>
      </c>
      <c r="AS4" s="22" t="s">
        <v>60</v>
      </c>
      <c r="AT4" s="16"/>
      <c r="AU4" s="16"/>
    </row>
    <row r="5" customFormat="false" ht="15" hidden="false" customHeight="false" outlineLevel="0" collapsed="false">
      <c r="A5" s="23"/>
      <c r="B5" s="5"/>
      <c r="C5" s="5"/>
      <c r="D5" s="24"/>
      <c r="E5" s="23"/>
      <c r="F5" s="25"/>
      <c r="G5" s="37" t="s">
        <v>61</v>
      </c>
      <c r="H5" s="25"/>
      <c r="I5" s="37" t="s">
        <v>62</v>
      </c>
      <c r="J5" s="25"/>
      <c r="K5" s="38" t="s">
        <v>63</v>
      </c>
      <c r="L5" s="39"/>
      <c r="M5" s="40"/>
      <c r="N5" s="25"/>
      <c r="O5" s="40"/>
      <c r="P5" s="25"/>
      <c r="Q5" s="26" t="s">
        <v>64</v>
      </c>
      <c r="R5" s="25"/>
      <c r="S5" s="3"/>
      <c r="T5" s="27"/>
      <c r="V5" s="15"/>
      <c r="X5" s="3"/>
      <c r="Y5" s="3"/>
      <c r="Z5" s="3"/>
      <c r="AA5" s="3"/>
      <c r="AB5" s="3"/>
      <c r="AC5" s="3"/>
      <c r="AD5" s="3"/>
      <c r="AE5" s="3"/>
      <c r="AF5" s="3"/>
      <c r="AG5" s="3"/>
    </row>
    <row r="6" customFormat="false" ht="15" hidden="false" customHeight="false" outlineLevel="0" collapsed="false">
      <c r="A6" s="23"/>
      <c r="B6" s="5"/>
      <c r="C6" s="5"/>
      <c r="D6" s="24"/>
      <c r="E6" s="23"/>
      <c r="F6" s="25"/>
      <c r="G6" s="23" t="s">
        <v>65</v>
      </c>
      <c r="H6" s="25"/>
      <c r="I6" s="23" t="s">
        <v>65</v>
      </c>
      <c r="J6" s="25"/>
      <c r="K6" s="26" t="s">
        <v>65</v>
      </c>
      <c r="L6" s="39"/>
      <c r="M6" s="40"/>
      <c r="N6" s="25"/>
      <c r="O6" s="40"/>
      <c r="P6" s="25"/>
      <c r="Q6" s="26" t="s">
        <v>66</v>
      </c>
      <c r="R6" s="25"/>
      <c r="S6" s="3"/>
      <c r="T6" s="27"/>
      <c r="V6" s="15"/>
    </row>
    <row r="7" customFormat="false" ht="15" hidden="false" customHeight="false" outlineLevel="0" collapsed="false">
      <c r="A7" s="23"/>
      <c r="B7" s="5"/>
      <c r="C7" s="5"/>
      <c r="D7" s="24"/>
      <c r="E7" s="23"/>
      <c r="F7" s="25"/>
      <c r="G7" s="23"/>
      <c r="H7" s="25"/>
      <c r="I7" s="23"/>
      <c r="J7" s="25"/>
      <c r="K7" s="26"/>
      <c r="L7" s="39"/>
      <c r="M7" s="40"/>
      <c r="N7" s="25"/>
      <c r="O7" s="40"/>
      <c r="P7" s="25"/>
      <c r="Q7" s="40" t="s">
        <v>67</v>
      </c>
      <c r="R7" s="25"/>
      <c r="S7" s="3"/>
      <c r="T7" s="27"/>
      <c r="V7" s="15"/>
    </row>
    <row r="8" customFormat="false" ht="15" hidden="false" customHeight="false" outlineLevel="0" collapsed="false">
      <c r="A8" s="23"/>
      <c r="B8" s="5"/>
      <c r="C8" s="5"/>
      <c r="D8" s="24"/>
      <c r="E8" s="23"/>
      <c r="F8" s="25"/>
      <c r="G8" s="23"/>
      <c r="H8" s="25"/>
      <c r="I8" s="23"/>
      <c r="J8" s="25"/>
      <c r="K8" s="26" t="s">
        <v>68</v>
      </c>
      <c r="L8" s="39"/>
      <c r="M8" s="40"/>
      <c r="N8" s="25"/>
      <c r="O8" s="40"/>
      <c r="P8" s="25"/>
      <c r="Q8" s="40"/>
      <c r="R8" s="25"/>
      <c r="S8" s="3"/>
      <c r="T8" s="27"/>
      <c r="V8" s="15"/>
    </row>
    <row r="9" customFormat="false" ht="15" hidden="false" customHeight="false" outlineLevel="0" collapsed="false">
      <c r="A9" s="23"/>
      <c r="B9" s="5"/>
      <c r="C9" s="5"/>
      <c r="D9" s="24"/>
      <c r="E9" s="23"/>
      <c r="F9" s="25"/>
      <c r="G9" s="23"/>
      <c r="H9" s="25"/>
      <c r="I9" s="23"/>
      <c r="J9" s="25"/>
      <c r="K9" s="26" t="s">
        <v>69</v>
      </c>
      <c r="L9" s="39"/>
      <c r="M9" s="40"/>
      <c r="N9" s="25"/>
      <c r="O9" s="40"/>
      <c r="P9" s="25"/>
      <c r="Q9" s="26" t="s">
        <v>70</v>
      </c>
      <c r="R9" s="25"/>
      <c r="S9" s="3"/>
      <c r="T9" s="27"/>
      <c r="V9" s="15"/>
    </row>
    <row r="10" customFormat="false" ht="15" hidden="false" customHeight="false" outlineLevel="0" collapsed="false">
      <c r="A10" s="23"/>
      <c r="B10" s="5"/>
      <c r="C10" s="5"/>
      <c r="D10" s="24"/>
      <c r="E10" s="23"/>
      <c r="F10" s="25"/>
      <c r="G10" s="23"/>
      <c r="H10" s="25"/>
      <c r="I10" s="23"/>
      <c r="J10" s="25"/>
      <c r="K10" s="26" t="s">
        <v>71</v>
      </c>
      <c r="L10" s="39"/>
      <c r="M10" s="40"/>
      <c r="N10" s="25"/>
      <c r="O10" s="40"/>
      <c r="P10" s="25"/>
      <c r="Q10" s="40"/>
      <c r="R10" s="25"/>
      <c r="S10" s="3"/>
      <c r="T10" s="27"/>
      <c r="V10" s="15"/>
    </row>
    <row r="11" customFormat="false" ht="15.75" hidden="false" customHeight="false" outlineLevel="0" collapsed="false">
      <c r="A11" s="41"/>
      <c r="B11" s="42"/>
      <c r="C11" s="42"/>
      <c r="D11" s="43"/>
      <c r="E11" s="41"/>
      <c r="F11" s="44"/>
      <c r="G11" s="41"/>
      <c r="H11" s="44"/>
      <c r="I11" s="41"/>
      <c r="J11" s="44"/>
      <c r="K11" s="45" t="s">
        <v>72</v>
      </c>
      <c r="L11" s="46"/>
      <c r="M11" s="47"/>
      <c r="N11" s="44"/>
      <c r="O11" s="47"/>
      <c r="P11" s="44"/>
      <c r="Q11" s="47"/>
      <c r="R11" s="44"/>
      <c r="S11" s="3"/>
      <c r="T11" s="27"/>
      <c r="V11" s="15"/>
    </row>
    <row r="12" s="48" customFormat="true" ht="15" hidden="false" customHeight="false" outlineLevel="0" collapsed="false">
      <c r="D12" s="49"/>
      <c r="F12" s="49"/>
      <c r="H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V12" s="15"/>
      <c r="W12" s="49"/>
      <c r="AI12" s="51"/>
      <c r="AJ12" s="52"/>
      <c r="AK12" s="52"/>
      <c r="AL12" s="53"/>
      <c r="AO12" s="53"/>
      <c r="AS12" s="53"/>
    </row>
    <row r="13" customFormat="false" ht="15" hidden="false" customHeight="false" outlineLevel="0" collapsed="false">
      <c r="D13" s="3"/>
      <c r="F13" s="3"/>
      <c r="H13" s="3"/>
      <c r="J13" s="3"/>
      <c r="K13" s="3"/>
      <c r="L13" s="3"/>
      <c r="M13" s="3"/>
      <c r="N13" s="3"/>
      <c r="O13" s="3"/>
      <c r="P13" s="3"/>
      <c r="Q13" s="3" t="s">
        <v>73</v>
      </c>
      <c r="R13" s="54" t="n">
        <v>0.7386</v>
      </c>
      <c r="S13" s="3" t="n">
        <f aca="false">IF(AND(X13&lt;1,Y13&lt;1,Z13&lt;1,AA13&lt;3),1,0)</f>
        <v>1</v>
      </c>
      <c r="T13" s="27" t="n">
        <f aca="false">R13*P14*N16*L23*J23*H23*F23*D70*B180</f>
        <v>0.00172373929674645</v>
      </c>
      <c r="V13" s="15"/>
      <c r="W13" s="3" t="n">
        <v>201</v>
      </c>
      <c r="X13" s="0" t="n">
        <v>0.48</v>
      </c>
      <c r="Y13" s="0" t="n">
        <v>0.66</v>
      </c>
      <c r="Z13" s="0" t="n">
        <v>0.89</v>
      </c>
      <c r="AA13" s="0" t="n">
        <v>2.75</v>
      </c>
      <c r="AB13" s="0" t="n">
        <v>3.3</v>
      </c>
      <c r="AC13" s="0" t="n">
        <v>10916.4510962666</v>
      </c>
      <c r="AD13" s="0" t="n">
        <v>68297.9981902528</v>
      </c>
      <c r="AE13" s="0" t="n">
        <v>79015.9929737197</v>
      </c>
      <c r="AF13" s="0" t="n">
        <v>0</v>
      </c>
      <c r="AG13" s="0" t="n">
        <v>0</v>
      </c>
      <c r="AH13" s="0" t="n">
        <v>0.6</v>
      </c>
      <c r="AI13" s="4" t="n">
        <v>1</v>
      </c>
      <c r="AJ13" s="5" t="n">
        <v>0</v>
      </c>
      <c r="AK13" s="5" t="n">
        <v>0</v>
      </c>
      <c r="AL13" s="6" t="n">
        <v>0</v>
      </c>
      <c r="AM13" s="5" t="n">
        <v>1</v>
      </c>
      <c r="AN13" s="5" t="n">
        <v>0</v>
      </c>
      <c r="AO13" s="6" t="n">
        <v>0</v>
      </c>
      <c r="AP13" s="5" t="n">
        <v>1</v>
      </c>
      <c r="AQ13" s="5" t="n">
        <v>0</v>
      </c>
      <c r="AR13" s="5" t="n">
        <v>0</v>
      </c>
      <c r="AS13" s="6" t="n">
        <v>0</v>
      </c>
    </row>
    <row r="14" customFormat="false" ht="15" hidden="false" customHeight="false" outlineLevel="0" collapsed="false">
      <c r="D14" s="3"/>
      <c r="F14" s="3"/>
      <c r="H14" s="3"/>
      <c r="J14" s="3"/>
      <c r="K14" s="3"/>
      <c r="L14" s="3"/>
      <c r="M14" s="3"/>
      <c r="N14" s="3"/>
      <c r="O14" s="3" t="s">
        <v>74</v>
      </c>
      <c r="P14" s="54" t="n">
        <v>0.629539952</v>
      </c>
      <c r="Q14" s="3" t="s">
        <v>75</v>
      </c>
      <c r="R14" s="54" t="n">
        <v>0.2614</v>
      </c>
      <c r="S14" s="3" t="n">
        <f aca="false">IF(AND(X14&lt;1,Y14&lt;1,Z14&lt;1,AA14&lt;3),1,0)</f>
        <v>1</v>
      </c>
      <c r="T14" s="27" t="n">
        <f aca="false">R14*P14*N16*L23*J23*H23*F23*D70*B180</f>
        <v>0.00061005341479762</v>
      </c>
      <c r="V14" s="15"/>
      <c r="W14" s="3" t="n">
        <v>201</v>
      </c>
      <c r="X14" s="0" t="n">
        <v>0.48</v>
      </c>
      <c r="Y14" s="0" t="n">
        <v>0.66</v>
      </c>
      <c r="Z14" s="0" t="n">
        <v>0.89</v>
      </c>
      <c r="AA14" s="0" t="n">
        <v>2.75</v>
      </c>
      <c r="AB14" s="0" t="n">
        <v>3.3</v>
      </c>
      <c r="AC14" s="0" t="n">
        <v>10916.4510962666</v>
      </c>
      <c r="AD14" s="0" t="n">
        <v>68297.9981902528</v>
      </c>
      <c r="AE14" s="0" t="n">
        <v>79015.9929737197</v>
      </c>
      <c r="AF14" s="0" t="n">
        <v>0</v>
      </c>
      <c r="AG14" s="0" t="n">
        <v>0</v>
      </c>
      <c r="AH14" s="0" t="n">
        <v>0.6</v>
      </c>
      <c r="AI14" s="4" t="n">
        <v>1</v>
      </c>
      <c r="AJ14" s="5" t="n">
        <v>0</v>
      </c>
      <c r="AK14" s="5" t="n">
        <v>0</v>
      </c>
      <c r="AL14" s="6" t="n">
        <v>0</v>
      </c>
      <c r="AM14" s="5" t="n">
        <v>1</v>
      </c>
      <c r="AN14" s="5" t="n">
        <v>0</v>
      </c>
      <c r="AO14" s="6" t="n">
        <v>0</v>
      </c>
      <c r="AP14" s="5" t="n">
        <v>0</v>
      </c>
      <c r="AQ14" s="5" t="n">
        <v>0</v>
      </c>
      <c r="AR14" s="5" t="n">
        <v>1</v>
      </c>
      <c r="AS14" s="6" t="n">
        <v>0</v>
      </c>
    </row>
    <row r="15" customFormat="false" ht="15" hidden="false" customHeight="false" outlineLevel="0" collapsed="false">
      <c r="D15" s="3"/>
      <c r="F15" s="3"/>
      <c r="H15" s="3"/>
      <c r="J15" s="3"/>
      <c r="K15" s="3"/>
      <c r="L15" s="3"/>
      <c r="M15" s="3"/>
      <c r="N15" s="3"/>
      <c r="O15" s="3"/>
      <c r="P15" s="3"/>
      <c r="Q15" s="3" t="s">
        <v>73</v>
      </c>
      <c r="R15" s="54" t="n">
        <v>0.7386</v>
      </c>
      <c r="S15" s="3" t="n">
        <f aca="false">IF(AND(X15&lt;1,Y15&lt;1,Z15&lt;1,AA15&lt;3),1,0)</f>
        <v>1</v>
      </c>
      <c r="T15" s="27" t="n">
        <f aca="false">R15*P16*N16*L23*J23*H23*F23*D70*B180</f>
        <v>0.00101435427661655</v>
      </c>
      <c r="V15" s="15"/>
      <c r="W15" s="3" t="n">
        <v>201</v>
      </c>
      <c r="X15" s="0" t="n">
        <v>0.48</v>
      </c>
      <c r="Y15" s="0" t="n">
        <v>0.66</v>
      </c>
      <c r="Z15" s="0" t="n">
        <v>0.89</v>
      </c>
      <c r="AA15" s="0" t="n">
        <v>2.75</v>
      </c>
      <c r="AB15" s="0" t="n">
        <v>3.3</v>
      </c>
      <c r="AC15" s="0" t="n">
        <v>10916.4510962666</v>
      </c>
      <c r="AD15" s="0" t="n">
        <v>68297.9981902528</v>
      </c>
      <c r="AE15" s="0" t="n">
        <v>79015.9929737197</v>
      </c>
      <c r="AF15" s="0" t="n">
        <v>0</v>
      </c>
      <c r="AG15" s="0" t="n">
        <v>0</v>
      </c>
      <c r="AH15" s="0" t="n">
        <v>0.6</v>
      </c>
      <c r="AI15" s="4" t="n">
        <v>1</v>
      </c>
      <c r="AJ15" s="5" t="n">
        <v>0</v>
      </c>
      <c r="AK15" s="5" t="n">
        <v>0</v>
      </c>
      <c r="AL15" s="6" t="n">
        <v>0</v>
      </c>
      <c r="AM15" s="5" t="n">
        <v>0</v>
      </c>
      <c r="AN15" s="5" t="n">
        <v>1</v>
      </c>
      <c r="AO15" s="6" t="n">
        <v>0</v>
      </c>
      <c r="AP15" s="5" t="n">
        <v>1</v>
      </c>
      <c r="AQ15" s="5" t="n">
        <v>0</v>
      </c>
      <c r="AR15" s="5" t="n">
        <v>0</v>
      </c>
      <c r="AS15" s="6" t="n">
        <v>0</v>
      </c>
    </row>
    <row r="16" customFormat="false" ht="15" hidden="false" customHeight="false" outlineLevel="0" collapsed="false">
      <c r="D16" s="3"/>
      <c r="F16" s="3"/>
      <c r="H16" s="3"/>
      <c r="J16" s="3"/>
      <c r="K16" s="3"/>
      <c r="L16" s="3"/>
      <c r="M16" s="3" t="s">
        <v>73</v>
      </c>
      <c r="N16" s="54" t="n">
        <v>0.446808511</v>
      </c>
      <c r="O16" s="3" t="s">
        <v>76</v>
      </c>
      <c r="P16" s="54" t="n">
        <v>0.370460048</v>
      </c>
      <c r="Q16" s="3" t="s">
        <v>75</v>
      </c>
      <c r="R16" s="54" t="n">
        <v>0.2614</v>
      </c>
      <c r="S16" s="3" t="n">
        <f aca="false">IF(AND(X16&lt;1,Y16&lt;1,Z16&lt;1,AA16&lt;3),1,0)</f>
        <v>1</v>
      </c>
      <c r="T16" s="27" t="n">
        <f aca="false">R16*P16*N16*L23*J23*H23*F23*D70*B180</f>
        <v>0.000358992970359552</v>
      </c>
      <c r="V16" s="15"/>
      <c r="W16" s="3" t="n">
        <v>201</v>
      </c>
      <c r="X16" s="0" t="n">
        <v>0.48</v>
      </c>
      <c r="Y16" s="0" t="n">
        <v>0.66</v>
      </c>
      <c r="Z16" s="0" t="n">
        <v>0.89</v>
      </c>
      <c r="AA16" s="0" t="n">
        <v>2.75</v>
      </c>
      <c r="AB16" s="0" t="n">
        <v>3.3</v>
      </c>
      <c r="AC16" s="0" t="n">
        <v>10916.4510962666</v>
      </c>
      <c r="AD16" s="0" t="n">
        <v>68297.9981902528</v>
      </c>
      <c r="AE16" s="0" t="n">
        <v>79015.9929737197</v>
      </c>
      <c r="AF16" s="0" t="n">
        <v>0</v>
      </c>
      <c r="AG16" s="0" t="n">
        <v>0</v>
      </c>
      <c r="AH16" s="0" t="n">
        <v>0.6</v>
      </c>
      <c r="AI16" s="4" t="n">
        <v>1</v>
      </c>
      <c r="AJ16" s="5" t="n">
        <v>0</v>
      </c>
      <c r="AK16" s="5" t="n">
        <v>0</v>
      </c>
      <c r="AL16" s="6" t="n">
        <v>0</v>
      </c>
      <c r="AM16" s="5" t="n">
        <v>0</v>
      </c>
      <c r="AN16" s="5" t="n">
        <v>1</v>
      </c>
      <c r="AO16" s="6" t="n">
        <v>0</v>
      </c>
      <c r="AP16" s="5" t="n">
        <v>0</v>
      </c>
      <c r="AQ16" s="5" t="n">
        <v>0</v>
      </c>
      <c r="AR16" s="5" t="n">
        <v>1</v>
      </c>
      <c r="AS16" s="6" t="n">
        <v>0</v>
      </c>
    </row>
    <row r="17" customFormat="false" ht="15" hidden="false" customHeight="false" outlineLevel="0" collapsed="false">
      <c r="D17" s="3"/>
      <c r="F17" s="3"/>
      <c r="H17" s="3"/>
      <c r="J17" s="3"/>
      <c r="K17" s="3"/>
      <c r="L17" s="3"/>
      <c r="M17" s="3"/>
      <c r="N17" s="3"/>
      <c r="O17" s="3"/>
      <c r="P17" s="3"/>
      <c r="Q17" s="3" t="s">
        <v>77</v>
      </c>
      <c r="R17" s="54" t="n">
        <v>0.5371</v>
      </c>
      <c r="S17" s="3" t="n">
        <f aca="false">IF(AND(X17&lt;1,Y17&lt;1,Z17&lt;1,AA17&lt;3),1,0)</f>
        <v>1</v>
      </c>
      <c r="T17" s="27" t="n">
        <f aca="false">R17*P18*N20*L23*J23*H23*F23*D70*B180</f>
        <v>0.00160935168264408</v>
      </c>
      <c r="V17" s="15"/>
      <c r="W17" s="3" t="n">
        <v>201</v>
      </c>
      <c r="X17" s="0" t="n">
        <v>0.48</v>
      </c>
      <c r="Y17" s="0" t="n">
        <v>0.66</v>
      </c>
      <c r="Z17" s="0" t="n">
        <v>0.89</v>
      </c>
      <c r="AA17" s="0" t="n">
        <v>2.75</v>
      </c>
      <c r="AB17" s="0" t="n">
        <v>3.3</v>
      </c>
      <c r="AC17" s="0" t="n">
        <v>10916.4510962666</v>
      </c>
      <c r="AD17" s="0" t="n">
        <v>68297.9981902528</v>
      </c>
      <c r="AE17" s="0" t="n">
        <v>79015.9929737197</v>
      </c>
      <c r="AF17" s="0" t="n">
        <v>0</v>
      </c>
      <c r="AG17" s="0" t="n">
        <v>0</v>
      </c>
      <c r="AH17" s="0" t="n">
        <v>0.6</v>
      </c>
      <c r="AI17" s="4" t="n">
        <v>0</v>
      </c>
      <c r="AJ17" s="5" t="n">
        <v>1</v>
      </c>
      <c r="AK17" s="5" t="n">
        <v>0</v>
      </c>
      <c r="AL17" s="6" t="n">
        <v>0</v>
      </c>
      <c r="AM17" s="5" t="n">
        <v>1</v>
      </c>
      <c r="AN17" s="5" t="n">
        <v>0</v>
      </c>
      <c r="AO17" s="6" t="n">
        <v>0</v>
      </c>
      <c r="AP17" s="5" t="n">
        <v>0</v>
      </c>
      <c r="AQ17" s="5" t="n">
        <v>1</v>
      </c>
      <c r="AR17" s="5" t="n">
        <v>0</v>
      </c>
      <c r="AS17" s="6" t="n">
        <v>0</v>
      </c>
    </row>
    <row r="18" customFormat="false" ht="15" hidden="false" customHeight="false" outlineLevel="0" collapsed="false">
      <c r="D18" s="3"/>
      <c r="F18" s="3"/>
      <c r="H18" s="3"/>
      <c r="J18" s="3"/>
      <c r="K18" s="3"/>
      <c r="L18" s="3"/>
      <c r="M18" s="3"/>
      <c r="N18" s="3"/>
      <c r="O18" s="3" t="s">
        <v>74</v>
      </c>
      <c r="P18" s="54" t="n">
        <v>0.808270677</v>
      </c>
      <c r="Q18" s="3" t="s">
        <v>75</v>
      </c>
      <c r="R18" s="54" t="n">
        <v>0.4629</v>
      </c>
      <c r="S18" s="3" t="n">
        <f aca="false">IF(AND(X18&lt;1,Y18&lt;1,Z18&lt;1,AA18&lt;3),1,0)</f>
        <v>1</v>
      </c>
      <c r="T18" s="27" t="n">
        <f aca="false">R18*P18*N20*L23*J23*H23*F23*D70*B180</f>
        <v>0.00138702084136277</v>
      </c>
      <c r="V18" s="15"/>
      <c r="W18" s="3" t="n">
        <v>201</v>
      </c>
      <c r="X18" s="0" t="n">
        <v>0.48</v>
      </c>
      <c r="Y18" s="0" t="n">
        <v>0.66</v>
      </c>
      <c r="Z18" s="0" t="n">
        <v>0.89</v>
      </c>
      <c r="AA18" s="0" t="n">
        <v>2.75</v>
      </c>
      <c r="AB18" s="0" t="n">
        <v>3.3</v>
      </c>
      <c r="AC18" s="0" t="n">
        <v>10916.4510962666</v>
      </c>
      <c r="AD18" s="0" t="n">
        <v>68297.9981902528</v>
      </c>
      <c r="AE18" s="0" t="n">
        <v>79015.9929737197</v>
      </c>
      <c r="AF18" s="0" t="n">
        <v>0</v>
      </c>
      <c r="AG18" s="0" t="n">
        <v>0</v>
      </c>
      <c r="AH18" s="0" t="n">
        <v>0.6</v>
      </c>
      <c r="AI18" s="4" t="n">
        <v>0</v>
      </c>
      <c r="AJ18" s="5" t="n">
        <v>1</v>
      </c>
      <c r="AK18" s="5" t="n">
        <v>0</v>
      </c>
      <c r="AL18" s="6" t="n">
        <v>0</v>
      </c>
      <c r="AM18" s="5" t="n">
        <v>1</v>
      </c>
      <c r="AN18" s="5" t="n">
        <v>0</v>
      </c>
      <c r="AO18" s="6" t="n">
        <v>0</v>
      </c>
      <c r="AP18" s="5" t="n">
        <v>0</v>
      </c>
      <c r="AQ18" s="5" t="n">
        <v>0</v>
      </c>
      <c r="AR18" s="5" t="n">
        <v>1</v>
      </c>
      <c r="AS18" s="6" t="n">
        <v>0</v>
      </c>
    </row>
    <row r="19" customFormat="false" ht="15" hidden="false" customHeight="false" outlineLevel="0" collapsed="false">
      <c r="D19" s="3"/>
      <c r="F19" s="3"/>
      <c r="H19" s="3"/>
      <c r="J19" s="3"/>
      <c r="K19" s="3"/>
      <c r="L19" s="3"/>
      <c r="M19" s="3"/>
      <c r="N19" s="3"/>
      <c r="O19" s="3"/>
      <c r="P19" s="3"/>
      <c r="Q19" s="3" t="s">
        <v>77</v>
      </c>
      <c r="R19" s="54" t="n">
        <v>0.5371</v>
      </c>
      <c r="S19" s="3" t="n">
        <f aca="false">IF(AND(X19&lt;1,Y19&lt;1,Z19&lt;1,AA19&lt;3),1,0)</f>
        <v>1</v>
      </c>
      <c r="T19" s="27" t="n">
        <f aca="false">R19*P20*N20*L23*J23*H23*F23*D70*B180</f>
        <v>0.000381753189077104</v>
      </c>
      <c r="V19" s="15"/>
      <c r="W19" s="3" t="n">
        <v>201</v>
      </c>
      <c r="X19" s="0" t="n">
        <v>0.48</v>
      </c>
      <c r="Y19" s="0" t="n">
        <v>0.66</v>
      </c>
      <c r="Z19" s="0" t="n">
        <v>0.89</v>
      </c>
      <c r="AA19" s="0" t="n">
        <v>2.75</v>
      </c>
      <c r="AB19" s="0" t="n">
        <v>3.3</v>
      </c>
      <c r="AC19" s="0" t="n">
        <v>10916.4510962666</v>
      </c>
      <c r="AD19" s="0" t="n">
        <v>68297.9981902528</v>
      </c>
      <c r="AE19" s="0" t="n">
        <v>79015.9929737197</v>
      </c>
      <c r="AF19" s="0" t="n">
        <v>0</v>
      </c>
      <c r="AG19" s="0" t="n">
        <v>0</v>
      </c>
      <c r="AH19" s="0" t="n">
        <v>0.6</v>
      </c>
      <c r="AI19" s="4" t="n">
        <v>0</v>
      </c>
      <c r="AJ19" s="5" t="n">
        <v>1</v>
      </c>
      <c r="AK19" s="5" t="n">
        <v>0</v>
      </c>
      <c r="AL19" s="6" t="n">
        <v>0</v>
      </c>
      <c r="AM19" s="5" t="n">
        <v>0</v>
      </c>
      <c r="AN19" s="5" t="n">
        <v>1</v>
      </c>
      <c r="AO19" s="6" t="n">
        <v>0</v>
      </c>
      <c r="AP19" s="5" t="n">
        <v>0</v>
      </c>
      <c r="AQ19" s="5" t="n">
        <v>1</v>
      </c>
      <c r="AR19" s="5" t="n">
        <v>0</v>
      </c>
      <c r="AS19" s="6" t="n">
        <v>0</v>
      </c>
    </row>
    <row r="20" customFormat="false" ht="15" hidden="false" customHeight="false" outlineLevel="0" collapsed="false">
      <c r="D20" s="3"/>
      <c r="F20" s="3"/>
      <c r="H20" s="3"/>
      <c r="J20" s="3"/>
      <c r="K20" s="3"/>
      <c r="L20" s="3"/>
      <c r="M20" s="3" t="s">
        <v>77</v>
      </c>
      <c r="N20" s="54" t="n">
        <v>0.446808511</v>
      </c>
      <c r="O20" s="3" t="s">
        <v>78</v>
      </c>
      <c r="P20" s="54" t="n">
        <v>0.191729323</v>
      </c>
      <c r="Q20" s="3" t="s">
        <v>75</v>
      </c>
      <c r="R20" s="54" t="n">
        <v>0.4629</v>
      </c>
      <c r="S20" s="3" t="n">
        <f aca="false">IF(AND(X20&lt;1,Y20&lt;1,Z20&lt;1,AA20&lt;3),1,0)</f>
        <v>1</v>
      </c>
      <c r="T20" s="27" t="n">
        <f aca="false">R20*P20*N20*L23*J23*H23*F23*D70*B180</f>
        <v>0.000329014245436216</v>
      </c>
      <c r="V20" s="15"/>
      <c r="W20" s="3" t="n">
        <v>201</v>
      </c>
      <c r="X20" s="0" t="n">
        <v>0.48</v>
      </c>
      <c r="Y20" s="0" t="n">
        <v>0.66</v>
      </c>
      <c r="Z20" s="0" t="n">
        <v>0.89</v>
      </c>
      <c r="AA20" s="0" t="n">
        <v>2.75</v>
      </c>
      <c r="AB20" s="0" t="n">
        <v>3.3</v>
      </c>
      <c r="AC20" s="0" t="n">
        <v>10916.4510962666</v>
      </c>
      <c r="AD20" s="0" t="n">
        <v>68297.9981902528</v>
      </c>
      <c r="AE20" s="0" t="n">
        <v>79015.9929737197</v>
      </c>
      <c r="AF20" s="0" t="n">
        <v>0</v>
      </c>
      <c r="AG20" s="0" t="n">
        <v>0</v>
      </c>
      <c r="AH20" s="0" t="n">
        <v>0.6</v>
      </c>
      <c r="AI20" s="4" t="n">
        <v>0</v>
      </c>
      <c r="AJ20" s="5" t="n">
        <v>1</v>
      </c>
      <c r="AK20" s="5" t="n">
        <v>0</v>
      </c>
      <c r="AL20" s="6" t="n">
        <v>0</v>
      </c>
      <c r="AM20" s="5" t="n">
        <v>0</v>
      </c>
      <c r="AN20" s="5" t="n">
        <v>1</v>
      </c>
      <c r="AO20" s="6" t="n">
        <v>0</v>
      </c>
      <c r="AP20" s="5" t="n">
        <v>0</v>
      </c>
      <c r="AQ20" s="5" t="n">
        <v>0</v>
      </c>
      <c r="AR20" s="5" t="n">
        <v>1</v>
      </c>
      <c r="AS20" s="6" t="n">
        <v>0</v>
      </c>
    </row>
    <row r="21" customFormat="false" ht="15" hidden="false" customHeight="false" outlineLevel="0" collapsed="false">
      <c r="D21" s="3"/>
      <c r="F21" s="3"/>
      <c r="H21" s="3"/>
      <c r="J21" s="3"/>
      <c r="K21" s="3"/>
      <c r="L21" s="3"/>
      <c r="M21" s="3" t="s">
        <v>75</v>
      </c>
      <c r="N21" s="54" t="n">
        <v>0.021276596</v>
      </c>
      <c r="O21" s="3" t="s">
        <v>30</v>
      </c>
      <c r="P21" s="54" t="n">
        <v>1</v>
      </c>
      <c r="Q21" s="3" t="s">
        <v>75</v>
      </c>
      <c r="R21" s="54" t="n">
        <v>1</v>
      </c>
      <c r="S21" s="3" t="n">
        <f aca="false">IF(AND(X21&lt;1,Y21&lt;1,Z21&lt;1,AA21&lt;3),1,0)</f>
        <v>1</v>
      </c>
      <c r="T21" s="27" t="n">
        <f aca="false">R21*P21*N21*L23*J23*H23*F23*D70*B180</f>
        <v>0.000176530476190706</v>
      </c>
      <c r="V21" s="15"/>
      <c r="W21" s="3" t="n">
        <v>201</v>
      </c>
      <c r="X21" s="0" t="n">
        <v>0.48</v>
      </c>
      <c r="Y21" s="0" t="n">
        <v>0.66</v>
      </c>
      <c r="Z21" s="0" t="n">
        <v>0.89</v>
      </c>
      <c r="AA21" s="0" t="n">
        <v>2.75</v>
      </c>
      <c r="AB21" s="0" t="n">
        <v>3.3</v>
      </c>
      <c r="AC21" s="0" t="n">
        <v>10916.4510962666</v>
      </c>
      <c r="AD21" s="0" t="n">
        <v>68297.9981902528</v>
      </c>
      <c r="AE21" s="0" t="n">
        <v>79015.9929737197</v>
      </c>
      <c r="AF21" s="0" t="n">
        <v>0</v>
      </c>
      <c r="AG21" s="0" t="n">
        <v>0</v>
      </c>
      <c r="AH21" s="0" t="n">
        <v>0.6</v>
      </c>
      <c r="AI21" s="4" t="n">
        <v>0</v>
      </c>
      <c r="AJ21" s="5" t="n">
        <v>0</v>
      </c>
      <c r="AK21" s="5" t="n">
        <v>1</v>
      </c>
      <c r="AL21" s="6" t="n">
        <v>0</v>
      </c>
      <c r="AM21" s="5" t="n">
        <v>0</v>
      </c>
      <c r="AN21" s="5" t="n">
        <v>0</v>
      </c>
      <c r="AO21" s="6" t="n">
        <v>1</v>
      </c>
      <c r="AP21" s="5" t="n">
        <v>0</v>
      </c>
      <c r="AQ21" s="5" t="n">
        <v>0</v>
      </c>
      <c r="AR21" s="5" t="n">
        <v>1</v>
      </c>
      <c r="AS21" s="6" t="n">
        <v>0</v>
      </c>
    </row>
    <row r="22" customFormat="false" ht="15" hidden="false" customHeight="false" outlineLevel="0" collapsed="false">
      <c r="D22" s="3"/>
      <c r="F22" s="3"/>
      <c r="H22" s="3"/>
      <c r="J22" s="3"/>
      <c r="K22" s="3"/>
      <c r="L22" s="3"/>
      <c r="M22" s="3"/>
      <c r="N22" s="3"/>
      <c r="O22" s="3" t="s">
        <v>74</v>
      </c>
      <c r="P22" s="54" t="n">
        <v>0.159106071</v>
      </c>
      <c r="Q22" s="3" t="s">
        <v>79</v>
      </c>
      <c r="R22" s="54" t="n">
        <v>1</v>
      </c>
      <c r="S22" s="3" t="n">
        <f aca="false">IF(AND(X22&lt;1,Y22&lt;1,Z22&lt;1,AA22&lt;3),1,0)</f>
        <v>1</v>
      </c>
      <c r="T22" s="27" t="n">
        <f aca="false">R22*P22*N23*L23*J23*H23*F23*D70*B180</f>
        <v>0.000112348280593757</v>
      </c>
      <c r="V22" s="15"/>
      <c r="W22" s="3" t="n">
        <v>201</v>
      </c>
      <c r="X22" s="0" t="n">
        <v>0.48</v>
      </c>
      <c r="Y22" s="0" t="n">
        <v>0.66</v>
      </c>
      <c r="Z22" s="0" t="n">
        <v>0.89</v>
      </c>
      <c r="AA22" s="0" t="n">
        <v>2.75</v>
      </c>
      <c r="AB22" s="0" t="n">
        <v>3.3</v>
      </c>
      <c r="AC22" s="0" t="n">
        <v>10916.4510962666</v>
      </c>
      <c r="AD22" s="0" t="n">
        <v>68297.9981902528</v>
      </c>
      <c r="AE22" s="0" t="n">
        <v>79015.9929737197</v>
      </c>
      <c r="AF22" s="0" t="n">
        <v>0</v>
      </c>
      <c r="AG22" s="0" t="n">
        <v>0</v>
      </c>
      <c r="AH22" s="0" t="n">
        <v>0.6</v>
      </c>
      <c r="AI22" s="4" t="n">
        <v>0</v>
      </c>
      <c r="AJ22" s="5" t="n">
        <v>0</v>
      </c>
      <c r="AK22" s="5" t="n">
        <v>0</v>
      </c>
      <c r="AL22" s="6" t="n">
        <v>1</v>
      </c>
      <c r="AM22" s="5" t="n">
        <v>1</v>
      </c>
      <c r="AN22" s="5" t="n">
        <v>0</v>
      </c>
      <c r="AO22" s="6" t="n">
        <v>0</v>
      </c>
      <c r="AP22" s="5" t="n">
        <v>0</v>
      </c>
      <c r="AQ22" s="5" t="n">
        <v>0</v>
      </c>
      <c r="AR22" s="5" t="n">
        <v>0</v>
      </c>
      <c r="AS22" s="6" t="n">
        <v>1</v>
      </c>
    </row>
    <row r="23" customFormat="false" ht="15" hidden="false" customHeight="false" outlineLevel="0" collapsed="false">
      <c r="D23" s="3"/>
      <c r="E23" s="0" t="s">
        <v>80</v>
      </c>
      <c r="F23" s="54" t="n">
        <v>0.14</v>
      </c>
      <c r="G23" s="0" t="s">
        <v>81</v>
      </c>
      <c r="H23" s="54" t="n">
        <v>1</v>
      </c>
      <c r="I23" s="0" t="s">
        <v>82</v>
      </c>
      <c r="J23" s="54" t="n">
        <v>1</v>
      </c>
      <c r="K23" s="55" t="s">
        <v>83</v>
      </c>
      <c r="L23" s="54" t="n">
        <f aca="false">1-L35</f>
        <v>0.739</v>
      </c>
      <c r="M23" s="3" t="s">
        <v>79</v>
      </c>
      <c r="N23" s="54" t="n">
        <v>0.085106383</v>
      </c>
      <c r="O23" s="3" t="s">
        <v>76</v>
      </c>
      <c r="P23" s="54" t="n">
        <v>0.840893929</v>
      </c>
      <c r="Q23" s="3" t="s">
        <v>79</v>
      </c>
      <c r="R23" s="54" t="n">
        <v>1</v>
      </c>
      <c r="S23" s="3" t="n">
        <f aca="false">IF(AND(X23&lt;1,Y23&lt;1,Z23&lt;1,AA23&lt;3),1,0)</f>
        <v>1</v>
      </c>
      <c r="T23" s="27" t="n">
        <f aca="false">R23*P23*N23*L23*J23*H23*F23*D70*B180</f>
        <v>0.000593773615872135</v>
      </c>
      <c r="V23" s="15"/>
      <c r="W23" s="3" t="n">
        <v>201</v>
      </c>
      <c r="X23" s="0" t="n">
        <v>0.48</v>
      </c>
      <c r="Y23" s="0" t="n">
        <v>0.66</v>
      </c>
      <c r="Z23" s="0" t="n">
        <v>0.89</v>
      </c>
      <c r="AA23" s="0" t="n">
        <v>2.75</v>
      </c>
      <c r="AB23" s="0" t="n">
        <v>3.3</v>
      </c>
      <c r="AC23" s="0" t="n">
        <v>10916.4510962666</v>
      </c>
      <c r="AD23" s="0" t="n">
        <v>68297.9981902528</v>
      </c>
      <c r="AE23" s="0" t="n">
        <v>79015.9929737197</v>
      </c>
      <c r="AF23" s="0" t="n">
        <v>0</v>
      </c>
      <c r="AG23" s="0" t="n">
        <v>0</v>
      </c>
      <c r="AH23" s="0" t="n">
        <v>0.6</v>
      </c>
      <c r="AI23" s="4" t="n">
        <v>0</v>
      </c>
      <c r="AJ23" s="5" t="n">
        <v>0</v>
      </c>
      <c r="AK23" s="5" t="n">
        <v>0</v>
      </c>
      <c r="AL23" s="6" t="n">
        <v>1</v>
      </c>
      <c r="AM23" s="5" t="n">
        <v>0</v>
      </c>
      <c r="AN23" s="5" t="n">
        <v>1</v>
      </c>
      <c r="AO23" s="6" t="n">
        <v>0</v>
      </c>
      <c r="AP23" s="5" t="n">
        <v>0</v>
      </c>
      <c r="AQ23" s="5" t="n">
        <v>0</v>
      </c>
      <c r="AR23" s="5" t="n">
        <v>0</v>
      </c>
      <c r="AS23" s="6" t="n">
        <v>1</v>
      </c>
    </row>
    <row r="24" s="56" customFormat="true" ht="15" hidden="false" customHeight="false" outlineLevel="0" collapsed="false">
      <c r="A24" s="56" t="n">
        <v>-1</v>
      </c>
      <c r="B24" s="56" t="n">
        <v>-1</v>
      </c>
      <c r="C24" s="56" t="n">
        <v>-1</v>
      </c>
      <c r="D24" s="56" t="n">
        <v>-1</v>
      </c>
      <c r="E24" s="56" t="n">
        <v>-1</v>
      </c>
      <c r="F24" s="56" t="n">
        <v>-1</v>
      </c>
      <c r="G24" s="56" t="n">
        <v>-1</v>
      </c>
      <c r="H24" s="56" t="n">
        <v>-1</v>
      </c>
      <c r="I24" s="56" t="n">
        <v>-1</v>
      </c>
      <c r="J24" s="56" t="n">
        <v>-1</v>
      </c>
      <c r="K24" s="56" t="n">
        <v>-1</v>
      </c>
      <c r="L24" s="56" t="n">
        <v>-1</v>
      </c>
      <c r="M24" s="56" t="n">
        <v>-1</v>
      </c>
      <c r="N24" s="56" t="n">
        <v>-1</v>
      </c>
      <c r="O24" s="56" t="n">
        <v>-1</v>
      </c>
      <c r="P24" s="56" t="n">
        <v>-1</v>
      </c>
      <c r="Q24" s="56" t="n">
        <v>-1</v>
      </c>
      <c r="R24" s="56" t="n">
        <v>-1</v>
      </c>
      <c r="S24" s="56" t="n">
        <v>-1</v>
      </c>
      <c r="T24" s="56" t="n">
        <v>-1</v>
      </c>
      <c r="U24" s="56" t="n">
        <v>-1</v>
      </c>
      <c r="V24" s="56" t="n">
        <v>-1</v>
      </c>
      <c r="W24" s="56" t="n">
        <v>-1</v>
      </c>
      <c r="X24" s="56" t="n">
        <v>-1</v>
      </c>
      <c r="Y24" s="56" t="n">
        <v>-1</v>
      </c>
      <c r="Z24" s="56" t="n">
        <v>-1</v>
      </c>
      <c r="AA24" s="56" t="n">
        <v>-1</v>
      </c>
      <c r="AB24" s="56" t="n">
        <v>-1</v>
      </c>
      <c r="AC24" s="56" t="n">
        <v>-1</v>
      </c>
      <c r="AD24" s="56" t="n">
        <v>-1</v>
      </c>
      <c r="AE24" s="56" t="n">
        <v>-1</v>
      </c>
      <c r="AF24" s="56" t="n">
        <v>-1</v>
      </c>
      <c r="AG24" s="56" t="n">
        <v>-1</v>
      </c>
      <c r="AH24" s="56" t="n">
        <v>-1</v>
      </c>
      <c r="AI24" s="56" t="n">
        <v>-1</v>
      </c>
      <c r="AJ24" s="56" t="n">
        <v>-1</v>
      </c>
      <c r="AK24" s="56" t="n">
        <v>-1</v>
      </c>
      <c r="AL24" s="56" t="n">
        <v>-1</v>
      </c>
      <c r="AM24" s="56" t="n">
        <v>-1</v>
      </c>
      <c r="AN24" s="56" t="n">
        <v>-1</v>
      </c>
      <c r="AO24" s="56" t="n">
        <v>-1</v>
      </c>
      <c r="AP24" s="56" t="n">
        <v>-1</v>
      </c>
      <c r="AQ24" s="56" t="n">
        <v>-1</v>
      </c>
      <c r="AR24" s="56" t="n">
        <v>-1</v>
      </c>
      <c r="AS24" s="56" t="n">
        <v>-1</v>
      </c>
      <c r="AT24" s="56" t="n">
        <v>-1</v>
      </c>
      <c r="AU24" s="56" t="n">
        <v>-1</v>
      </c>
    </row>
    <row r="25" s="57" customFormat="true" ht="15" hidden="false" customHeight="false" outlineLevel="0" collapsed="false">
      <c r="D25" s="58"/>
      <c r="F25" s="58"/>
      <c r="H25" s="58"/>
      <c r="J25" s="58"/>
      <c r="K25" s="59"/>
      <c r="L25" s="3"/>
      <c r="M25" s="3"/>
      <c r="N25" s="3"/>
      <c r="O25" s="3"/>
      <c r="P25" s="3"/>
      <c r="Q25" s="3" t="s">
        <v>73</v>
      </c>
      <c r="R25" s="54" t="n">
        <v>0.7386</v>
      </c>
      <c r="S25" s="3" t="n">
        <f aca="false">IF(AND(X25&lt;1,Y25&lt;1,Z25&lt;1,AA25&lt;3),1,0)</f>
        <v>0</v>
      </c>
      <c r="T25" s="27" t="n">
        <f aca="false">R25*P26*N28*L$35*J$23*H$23*F$23*D$70*B$180</f>
        <v>0.000608790198174321</v>
      </c>
      <c r="V25" s="15"/>
      <c r="W25" s="58" t="n">
        <v>201</v>
      </c>
      <c r="X25" s="57" t="n">
        <v>0.48</v>
      </c>
      <c r="Y25" s="0" t="n">
        <v>0.66</v>
      </c>
      <c r="Z25" s="0" t="n">
        <v>7.9</v>
      </c>
      <c r="AA25" s="57" t="n">
        <v>2.75</v>
      </c>
      <c r="AB25" s="57" t="n">
        <v>3.3</v>
      </c>
      <c r="AC25" s="57" t="n">
        <v>10916.4510962666</v>
      </c>
      <c r="AD25" s="0" t="n">
        <v>68297.9981902528</v>
      </c>
      <c r="AE25" s="0" t="n">
        <v>67352.6477337376</v>
      </c>
      <c r="AF25" s="57" t="n">
        <v>0</v>
      </c>
      <c r="AG25" s="57" t="n">
        <v>0</v>
      </c>
      <c r="AH25" s="57" t="n">
        <v>0.6</v>
      </c>
      <c r="AI25" s="60" t="n">
        <v>1</v>
      </c>
      <c r="AJ25" s="61" t="n">
        <v>0</v>
      </c>
      <c r="AK25" s="61" t="n">
        <v>0</v>
      </c>
      <c r="AL25" s="62" t="n">
        <v>0</v>
      </c>
      <c r="AM25" s="57" t="n">
        <v>1</v>
      </c>
      <c r="AN25" s="57" t="n">
        <v>0</v>
      </c>
      <c r="AO25" s="62" t="n">
        <v>0</v>
      </c>
      <c r="AP25" s="57" t="n">
        <v>1</v>
      </c>
      <c r="AQ25" s="57" t="n">
        <v>0</v>
      </c>
      <c r="AR25" s="57" t="n">
        <v>0</v>
      </c>
      <c r="AS25" s="62" t="n">
        <v>0</v>
      </c>
    </row>
    <row r="26" s="57" customFormat="true" ht="15" hidden="false" customHeight="false" outlineLevel="0" collapsed="false">
      <c r="D26" s="58"/>
      <c r="F26" s="58"/>
      <c r="H26" s="58"/>
      <c r="J26" s="58"/>
      <c r="K26" s="59"/>
      <c r="L26" s="3"/>
      <c r="M26" s="3"/>
      <c r="N26" s="3"/>
      <c r="O26" s="3" t="s">
        <v>74</v>
      </c>
      <c r="P26" s="54" t="n">
        <v>0.629539952</v>
      </c>
      <c r="Q26" s="3" t="s">
        <v>75</v>
      </c>
      <c r="R26" s="54" t="n">
        <v>0.2614</v>
      </c>
      <c r="S26" s="3" t="n">
        <f aca="false">IF(AND(X26&lt;1,Y26&lt;1,Z26&lt;1,AA26&lt;3),1,0)</f>
        <v>0</v>
      </c>
      <c r="T26" s="27" t="n">
        <f aca="false">R26*P26*N28*L$35*J$23*H$23*F$23*D$70*B$180</f>
        <v>0.000215458648527982</v>
      </c>
      <c r="V26" s="15"/>
      <c r="W26" s="3" t="n">
        <v>201</v>
      </c>
      <c r="X26" s="0" t="n">
        <v>0.48</v>
      </c>
      <c r="Y26" s="0" t="n">
        <v>0.66</v>
      </c>
      <c r="Z26" s="0" t="n">
        <v>7.9</v>
      </c>
      <c r="AA26" s="0" t="n">
        <v>2.75</v>
      </c>
      <c r="AB26" s="0" t="n">
        <v>3.3</v>
      </c>
      <c r="AC26" s="0" t="n">
        <v>10916.4510962666</v>
      </c>
      <c r="AD26" s="0" t="n">
        <v>68297.9981902528</v>
      </c>
      <c r="AE26" s="0" t="n">
        <v>67352.6477337376</v>
      </c>
      <c r="AF26" s="0" t="n">
        <v>0</v>
      </c>
      <c r="AG26" s="0" t="n">
        <v>0</v>
      </c>
      <c r="AH26" s="0" t="n">
        <v>0.6</v>
      </c>
      <c r="AI26" s="4" t="n">
        <v>1</v>
      </c>
      <c r="AJ26" s="5" t="n">
        <v>0</v>
      </c>
      <c r="AK26" s="5" t="n">
        <v>0</v>
      </c>
      <c r="AL26" s="6" t="n">
        <v>0</v>
      </c>
      <c r="AM26" s="0" t="n">
        <v>1</v>
      </c>
      <c r="AN26" s="0" t="n">
        <v>0</v>
      </c>
      <c r="AO26" s="6" t="n">
        <v>0</v>
      </c>
      <c r="AP26" s="0" t="n">
        <v>0</v>
      </c>
      <c r="AQ26" s="0" t="n">
        <v>0</v>
      </c>
      <c r="AR26" s="0" t="n">
        <v>1</v>
      </c>
      <c r="AS26" s="6" t="n">
        <v>0</v>
      </c>
    </row>
    <row r="27" s="57" customFormat="true" ht="15" hidden="false" customHeight="false" outlineLevel="0" collapsed="false">
      <c r="D27" s="58"/>
      <c r="F27" s="58"/>
      <c r="H27" s="58"/>
      <c r="J27" s="58"/>
      <c r="K27" s="59"/>
      <c r="L27" s="3"/>
      <c r="M27" s="3"/>
      <c r="N27" s="3"/>
      <c r="O27" s="3"/>
      <c r="P27" s="3"/>
      <c r="Q27" s="3" t="s">
        <v>73</v>
      </c>
      <c r="R27" s="54" t="n">
        <v>0.7386</v>
      </c>
      <c r="S27" s="3" t="n">
        <f aca="false">IF(AND(X27&lt;1,Y27&lt;1,Z27&lt;1,AA27&lt;3),1,0)</f>
        <v>0</v>
      </c>
      <c r="T27" s="27" t="n">
        <f aca="false">R27*P28*N28*L$35*J$23*H$23*F$23*D$70*B$180</f>
        <v>0.000358249615963354</v>
      </c>
      <c r="V27" s="15"/>
      <c r="W27" s="3" t="n">
        <v>201</v>
      </c>
      <c r="X27" s="0" t="n">
        <v>0.48</v>
      </c>
      <c r="Y27" s="0" t="n">
        <v>0.66</v>
      </c>
      <c r="Z27" s="0" t="n">
        <v>7.9</v>
      </c>
      <c r="AA27" s="0" t="n">
        <v>2.75</v>
      </c>
      <c r="AB27" s="0" t="n">
        <v>3.3</v>
      </c>
      <c r="AC27" s="0" t="n">
        <v>10916.4510962666</v>
      </c>
      <c r="AD27" s="0" t="n">
        <v>68297.9981902528</v>
      </c>
      <c r="AE27" s="0" t="n">
        <v>67352.6477337376</v>
      </c>
      <c r="AF27" s="0" t="n">
        <v>0</v>
      </c>
      <c r="AG27" s="0" t="n">
        <v>0</v>
      </c>
      <c r="AH27" s="0" t="n">
        <v>0.6</v>
      </c>
      <c r="AI27" s="4" t="n">
        <v>1</v>
      </c>
      <c r="AJ27" s="5" t="n">
        <v>0</v>
      </c>
      <c r="AK27" s="5" t="n">
        <v>0</v>
      </c>
      <c r="AL27" s="6" t="n">
        <v>0</v>
      </c>
      <c r="AM27" s="0" t="n">
        <v>0</v>
      </c>
      <c r="AN27" s="0" t="n">
        <v>1</v>
      </c>
      <c r="AO27" s="6" t="n">
        <v>0</v>
      </c>
      <c r="AP27" s="0" t="n">
        <v>1</v>
      </c>
      <c r="AQ27" s="0" t="n">
        <v>0</v>
      </c>
      <c r="AR27" s="0" t="n">
        <v>0</v>
      </c>
      <c r="AS27" s="6" t="n">
        <v>0</v>
      </c>
    </row>
    <row r="28" s="57" customFormat="true" ht="15" hidden="false" customHeight="false" outlineLevel="0" collapsed="false">
      <c r="D28" s="58"/>
      <c r="F28" s="58"/>
      <c r="H28" s="58"/>
      <c r="J28" s="58"/>
      <c r="K28" s="59"/>
      <c r="L28" s="3"/>
      <c r="M28" s="3" t="s">
        <v>73</v>
      </c>
      <c r="N28" s="54" t="n">
        <v>0.446808511</v>
      </c>
      <c r="O28" s="3" t="s">
        <v>76</v>
      </c>
      <c r="P28" s="54" t="n">
        <v>0.370460048</v>
      </c>
      <c r="Q28" s="3" t="s">
        <v>75</v>
      </c>
      <c r="R28" s="54" t="n">
        <v>0.2614</v>
      </c>
      <c r="S28" s="3" t="n">
        <f aca="false">IF(AND(X28&lt;1,Y28&lt;1,Z28&lt;1,AA28&lt;3),1,0)</f>
        <v>0</v>
      </c>
      <c r="T28" s="27" t="n">
        <f aca="false">R28*P28*N28*L$35*J$23*H$23*F$23*D$70*B$180</f>
        <v>0.000126789127555945</v>
      </c>
      <c r="V28" s="15"/>
      <c r="W28" s="3" t="n">
        <v>201</v>
      </c>
      <c r="X28" s="0" t="n">
        <v>0.48</v>
      </c>
      <c r="Y28" s="0" t="n">
        <v>0.66</v>
      </c>
      <c r="Z28" s="0" t="n">
        <v>7.9</v>
      </c>
      <c r="AA28" s="0" t="n">
        <v>2.75</v>
      </c>
      <c r="AB28" s="0" t="n">
        <v>3.3</v>
      </c>
      <c r="AC28" s="0" t="n">
        <v>10916.4510962666</v>
      </c>
      <c r="AD28" s="0" t="n">
        <v>68297.9981902528</v>
      </c>
      <c r="AE28" s="0" t="n">
        <v>67352.6477337376</v>
      </c>
      <c r="AF28" s="0" t="n">
        <v>0</v>
      </c>
      <c r="AG28" s="0" t="n">
        <v>0</v>
      </c>
      <c r="AH28" s="0" t="n">
        <v>0.6</v>
      </c>
      <c r="AI28" s="4" t="n">
        <v>1</v>
      </c>
      <c r="AJ28" s="5" t="n">
        <v>0</v>
      </c>
      <c r="AK28" s="5" t="n">
        <v>0</v>
      </c>
      <c r="AL28" s="6" t="n">
        <v>0</v>
      </c>
      <c r="AM28" s="0" t="n">
        <v>0</v>
      </c>
      <c r="AN28" s="0" t="n">
        <v>1</v>
      </c>
      <c r="AO28" s="6" t="n">
        <v>0</v>
      </c>
      <c r="AP28" s="0" t="n">
        <v>0</v>
      </c>
      <c r="AQ28" s="0" t="n">
        <v>0</v>
      </c>
      <c r="AR28" s="0" t="n">
        <v>1</v>
      </c>
      <c r="AS28" s="6" t="n">
        <v>0</v>
      </c>
    </row>
    <row r="29" s="57" customFormat="true" ht="15" hidden="false" customHeight="false" outlineLevel="0" collapsed="false">
      <c r="D29" s="58"/>
      <c r="F29" s="58"/>
      <c r="H29" s="58"/>
      <c r="J29" s="58"/>
      <c r="K29" s="59"/>
      <c r="L29" s="3"/>
      <c r="M29" s="3"/>
      <c r="N29" s="3"/>
      <c r="O29" s="3"/>
      <c r="P29" s="3"/>
      <c r="Q29" s="3" t="s">
        <v>77</v>
      </c>
      <c r="R29" s="54" t="n">
        <v>0.5371</v>
      </c>
      <c r="S29" s="3" t="n">
        <f aca="false">IF(AND(X29&lt;1,Y29&lt;1,Z29&lt;1,AA29&lt;3),1,0)</f>
        <v>0</v>
      </c>
      <c r="T29" s="27" t="n">
        <f aca="false">R29*P30*N32*L$35*J$23*H$23*F$23*D$70*B$180</f>
        <v>0.000568390783721386</v>
      </c>
      <c r="V29" s="15"/>
      <c r="W29" s="3" t="n">
        <v>201</v>
      </c>
      <c r="X29" s="0" t="n">
        <v>0.48</v>
      </c>
      <c r="Y29" s="0" t="n">
        <v>0.66</v>
      </c>
      <c r="Z29" s="0" t="n">
        <v>7.9</v>
      </c>
      <c r="AA29" s="0" t="n">
        <v>2.75</v>
      </c>
      <c r="AB29" s="0" t="n">
        <v>3.3</v>
      </c>
      <c r="AC29" s="0" t="n">
        <v>10916.4510962666</v>
      </c>
      <c r="AD29" s="0" t="n">
        <v>68297.9981902528</v>
      </c>
      <c r="AE29" s="0" t="n">
        <v>67352.6477337376</v>
      </c>
      <c r="AF29" s="0" t="n">
        <v>0</v>
      </c>
      <c r="AG29" s="0" t="n">
        <v>0</v>
      </c>
      <c r="AH29" s="0" t="n">
        <v>0.6</v>
      </c>
      <c r="AI29" s="4" t="n">
        <v>0</v>
      </c>
      <c r="AJ29" s="5" t="n">
        <v>1</v>
      </c>
      <c r="AK29" s="5" t="n">
        <v>0</v>
      </c>
      <c r="AL29" s="6" t="n">
        <v>0</v>
      </c>
      <c r="AM29" s="0" t="n">
        <v>1</v>
      </c>
      <c r="AN29" s="0" t="n">
        <v>0</v>
      </c>
      <c r="AO29" s="6" t="n">
        <v>0</v>
      </c>
      <c r="AP29" s="0" t="n">
        <v>0</v>
      </c>
      <c r="AQ29" s="0" t="n">
        <v>1</v>
      </c>
      <c r="AR29" s="0" t="n">
        <v>0</v>
      </c>
      <c r="AS29" s="6" t="n">
        <v>0</v>
      </c>
    </row>
    <row r="30" s="57" customFormat="true" ht="15" hidden="false" customHeight="false" outlineLevel="0" collapsed="false">
      <c r="D30" s="58"/>
      <c r="F30" s="58"/>
      <c r="H30" s="58"/>
      <c r="J30" s="58"/>
      <c r="K30" s="59"/>
      <c r="L30" s="3"/>
      <c r="M30" s="3"/>
      <c r="N30" s="3"/>
      <c r="O30" s="3" t="s">
        <v>74</v>
      </c>
      <c r="P30" s="54" t="n">
        <v>0.808270677</v>
      </c>
      <c r="Q30" s="3" t="s">
        <v>75</v>
      </c>
      <c r="R30" s="54" t="n">
        <v>0.4629</v>
      </c>
      <c r="S30" s="3" t="n">
        <f aca="false">IF(AND(X30&lt;1,Y30&lt;1,Z30&lt;1,AA30&lt;3),1,0)</f>
        <v>0</v>
      </c>
      <c r="T30" s="27" t="n">
        <f aca="false">R30*P30*N32*L$35*J$23*H$23*F$23*D$70*B$180</f>
        <v>0.000489867983214727</v>
      </c>
      <c r="V30" s="15"/>
      <c r="W30" s="3" t="n">
        <v>201</v>
      </c>
      <c r="X30" s="0" t="n">
        <v>0.48</v>
      </c>
      <c r="Y30" s="0" t="n">
        <v>0.66</v>
      </c>
      <c r="Z30" s="0" t="n">
        <v>7.9</v>
      </c>
      <c r="AA30" s="0" t="n">
        <v>2.75</v>
      </c>
      <c r="AB30" s="0" t="n">
        <v>3.3</v>
      </c>
      <c r="AC30" s="0" t="n">
        <v>10916.4510962666</v>
      </c>
      <c r="AD30" s="0" t="n">
        <v>68297.9981902528</v>
      </c>
      <c r="AE30" s="0" t="n">
        <v>67352.6477337376</v>
      </c>
      <c r="AF30" s="0" t="n">
        <v>0</v>
      </c>
      <c r="AG30" s="0" t="n">
        <v>0</v>
      </c>
      <c r="AH30" s="0" t="n">
        <v>0.6</v>
      </c>
      <c r="AI30" s="4" t="n">
        <v>0</v>
      </c>
      <c r="AJ30" s="5" t="n">
        <v>1</v>
      </c>
      <c r="AK30" s="5" t="n">
        <v>0</v>
      </c>
      <c r="AL30" s="6" t="n">
        <v>0</v>
      </c>
      <c r="AM30" s="0" t="n">
        <v>1</v>
      </c>
      <c r="AN30" s="0" t="n">
        <v>0</v>
      </c>
      <c r="AO30" s="6" t="n">
        <v>0</v>
      </c>
      <c r="AP30" s="0" t="n">
        <v>0</v>
      </c>
      <c r="AQ30" s="0" t="n">
        <v>0</v>
      </c>
      <c r="AR30" s="0" t="n">
        <v>1</v>
      </c>
      <c r="AS30" s="6" t="n">
        <v>0</v>
      </c>
    </row>
    <row r="31" s="57" customFormat="true" ht="15" hidden="false" customHeight="false" outlineLevel="0" collapsed="false">
      <c r="D31" s="58"/>
      <c r="F31" s="58"/>
      <c r="H31" s="58"/>
      <c r="J31" s="58"/>
      <c r="K31" s="59"/>
      <c r="L31" s="3"/>
      <c r="M31" s="3"/>
      <c r="N31" s="3"/>
      <c r="O31" s="3"/>
      <c r="P31" s="3"/>
      <c r="Q31" s="3" t="s">
        <v>77</v>
      </c>
      <c r="R31" s="54" t="n">
        <v>0.5371</v>
      </c>
      <c r="S31" s="3" t="n">
        <f aca="false">IF(AND(X31&lt;1,Y31&lt;1,Z31&lt;1,AA31&lt;3),1,0)</f>
        <v>0</v>
      </c>
      <c r="T31" s="27" t="n">
        <f aca="false">R31*P32*N32*L$35*J$23*H$23*F$23*D$70*B$180</f>
        <v>0.000134827580986636</v>
      </c>
      <c r="V31" s="15"/>
      <c r="W31" s="3" t="n">
        <v>201</v>
      </c>
      <c r="X31" s="0" t="n">
        <v>0.48</v>
      </c>
      <c r="Y31" s="0" t="n">
        <v>0.66</v>
      </c>
      <c r="Z31" s="0" t="n">
        <v>7.9</v>
      </c>
      <c r="AA31" s="0" t="n">
        <v>2.75</v>
      </c>
      <c r="AB31" s="0" t="n">
        <v>3.3</v>
      </c>
      <c r="AC31" s="0" t="n">
        <v>10916.4510962666</v>
      </c>
      <c r="AD31" s="0" t="n">
        <v>68297.9981902528</v>
      </c>
      <c r="AE31" s="0" t="n">
        <v>67352.6477337376</v>
      </c>
      <c r="AF31" s="0" t="n">
        <v>0</v>
      </c>
      <c r="AG31" s="0" t="n">
        <v>0</v>
      </c>
      <c r="AH31" s="0" t="n">
        <v>0.6</v>
      </c>
      <c r="AI31" s="4" t="n">
        <v>0</v>
      </c>
      <c r="AJ31" s="5" t="n">
        <v>1</v>
      </c>
      <c r="AK31" s="5" t="n">
        <v>0</v>
      </c>
      <c r="AL31" s="6" t="n">
        <v>0</v>
      </c>
      <c r="AM31" s="0" t="n">
        <v>0</v>
      </c>
      <c r="AN31" s="0" t="n">
        <v>1</v>
      </c>
      <c r="AO31" s="6" t="n">
        <v>0</v>
      </c>
      <c r="AP31" s="0" t="n">
        <v>0</v>
      </c>
      <c r="AQ31" s="0" t="n">
        <v>1</v>
      </c>
      <c r="AR31" s="0" t="n">
        <v>0</v>
      </c>
      <c r="AS31" s="6" t="n">
        <v>0</v>
      </c>
    </row>
    <row r="32" s="57" customFormat="true" ht="15" hidden="false" customHeight="false" outlineLevel="0" collapsed="false">
      <c r="D32" s="58"/>
      <c r="F32" s="58"/>
      <c r="H32" s="58"/>
      <c r="J32" s="58"/>
      <c r="K32" s="59"/>
      <c r="L32" s="3"/>
      <c r="M32" s="3" t="s">
        <v>77</v>
      </c>
      <c r="N32" s="54" t="n">
        <v>0.446808511</v>
      </c>
      <c r="O32" s="3" t="s">
        <v>78</v>
      </c>
      <c r="P32" s="54" t="n">
        <v>0.191729323</v>
      </c>
      <c r="Q32" s="3" t="s">
        <v>75</v>
      </c>
      <c r="R32" s="54" t="n">
        <v>0.4629</v>
      </c>
      <c r="S32" s="3" t="n">
        <f aca="false">IF(AND(X32&lt;1,Y32&lt;1,Z32&lt;1,AA32&lt;3),1,0)</f>
        <v>0</v>
      </c>
      <c r="T32" s="27" t="n">
        <f aca="false">R32*P32*N32*L$35*J$23*H$23*F$23*D$70*B$180</f>
        <v>0.000116201242298853</v>
      </c>
      <c r="V32" s="15"/>
      <c r="W32" s="3" t="n">
        <v>201</v>
      </c>
      <c r="X32" s="0" t="n">
        <v>0.48</v>
      </c>
      <c r="Y32" s="0" t="n">
        <v>0.66</v>
      </c>
      <c r="Z32" s="0" t="n">
        <v>7.9</v>
      </c>
      <c r="AA32" s="0" t="n">
        <v>2.75</v>
      </c>
      <c r="AB32" s="0" t="n">
        <v>3.3</v>
      </c>
      <c r="AC32" s="0" t="n">
        <v>10916.4510962666</v>
      </c>
      <c r="AD32" s="0" t="n">
        <v>68297.9981902528</v>
      </c>
      <c r="AE32" s="0" t="n">
        <v>67352.6477337376</v>
      </c>
      <c r="AF32" s="0" t="n">
        <v>0</v>
      </c>
      <c r="AG32" s="0" t="n">
        <v>0</v>
      </c>
      <c r="AH32" s="0" t="n">
        <v>0.6</v>
      </c>
      <c r="AI32" s="4" t="n">
        <v>0</v>
      </c>
      <c r="AJ32" s="5" t="n">
        <v>1</v>
      </c>
      <c r="AK32" s="5" t="n">
        <v>0</v>
      </c>
      <c r="AL32" s="6" t="n">
        <v>0</v>
      </c>
      <c r="AM32" s="0" t="n">
        <v>0</v>
      </c>
      <c r="AN32" s="0" t="n">
        <v>1</v>
      </c>
      <c r="AO32" s="6" t="n">
        <v>0</v>
      </c>
      <c r="AP32" s="0" t="n">
        <v>0</v>
      </c>
      <c r="AQ32" s="0" t="n">
        <v>0</v>
      </c>
      <c r="AR32" s="0" t="n">
        <v>1</v>
      </c>
      <c r="AS32" s="6" t="n">
        <v>0</v>
      </c>
    </row>
    <row r="33" s="57" customFormat="true" ht="15" hidden="false" customHeight="false" outlineLevel="0" collapsed="false">
      <c r="D33" s="58"/>
      <c r="F33" s="58"/>
      <c r="H33" s="58"/>
      <c r="J33" s="58"/>
      <c r="K33" s="59"/>
      <c r="L33" s="3"/>
      <c r="M33" s="3" t="s">
        <v>75</v>
      </c>
      <c r="N33" s="54" t="n">
        <v>0.021276596</v>
      </c>
      <c r="O33" s="3" t="s">
        <v>30</v>
      </c>
      <c r="P33" s="54" t="n">
        <v>1</v>
      </c>
      <c r="Q33" s="3" t="s">
        <v>75</v>
      </c>
      <c r="R33" s="54" t="n">
        <v>1</v>
      </c>
      <c r="S33" s="3" t="n">
        <f aca="false">IF(AND(X33&lt;1,Y33&lt;1,Z33&lt;1,AA33&lt;3),1,0)</f>
        <v>0</v>
      </c>
      <c r="T33" s="27" t="n">
        <f aca="false">R33*P33*N33*L$35*J$23*H$23*F$23*D$70*B$180</f>
        <v>6.23470288034835E-005</v>
      </c>
      <c r="V33" s="15"/>
      <c r="W33" s="3" t="n">
        <v>201</v>
      </c>
      <c r="X33" s="0" t="n">
        <v>0.48</v>
      </c>
      <c r="Y33" s="0" t="n">
        <v>0.66</v>
      </c>
      <c r="Z33" s="0" t="n">
        <v>7.9</v>
      </c>
      <c r="AA33" s="0" t="n">
        <v>2.75</v>
      </c>
      <c r="AB33" s="0" t="n">
        <v>3.3</v>
      </c>
      <c r="AC33" s="0" t="n">
        <v>10916.4510962666</v>
      </c>
      <c r="AD33" s="0" t="n">
        <v>68297.9981902528</v>
      </c>
      <c r="AE33" s="0" t="n">
        <v>67352.6477337376</v>
      </c>
      <c r="AF33" s="0" t="n">
        <v>0</v>
      </c>
      <c r="AG33" s="0" t="n">
        <v>0</v>
      </c>
      <c r="AH33" s="0" t="n">
        <v>0.6</v>
      </c>
      <c r="AI33" s="4" t="n">
        <v>0</v>
      </c>
      <c r="AJ33" s="5" t="n">
        <v>0</v>
      </c>
      <c r="AK33" s="5" t="n">
        <v>1</v>
      </c>
      <c r="AL33" s="6" t="n">
        <v>0</v>
      </c>
      <c r="AM33" s="0" t="n">
        <v>0</v>
      </c>
      <c r="AN33" s="0" t="n">
        <v>0</v>
      </c>
      <c r="AO33" s="6" t="n">
        <v>1</v>
      </c>
      <c r="AP33" s="0" t="n">
        <v>0</v>
      </c>
      <c r="AQ33" s="0" t="n">
        <v>0</v>
      </c>
      <c r="AR33" s="0" t="n">
        <v>1</v>
      </c>
      <c r="AS33" s="6" t="n">
        <v>0</v>
      </c>
    </row>
    <row r="34" s="57" customFormat="true" ht="15" hidden="false" customHeight="false" outlineLevel="0" collapsed="false">
      <c r="D34" s="58"/>
      <c r="F34" s="58"/>
      <c r="H34" s="58"/>
      <c r="J34" s="58"/>
      <c r="K34" s="59"/>
      <c r="L34" s="3"/>
      <c r="M34" s="3"/>
      <c r="N34" s="3"/>
      <c r="O34" s="3" t="s">
        <v>74</v>
      </c>
      <c r="P34" s="54" t="n">
        <v>0.159106071</v>
      </c>
      <c r="Q34" s="3" t="s">
        <v>79</v>
      </c>
      <c r="R34" s="54" t="n">
        <v>1</v>
      </c>
      <c r="S34" s="3" t="n">
        <f aca="false">IF(AND(X34&lt;1,Y34&lt;1,Z34&lt;1,AA34&lt;3),1,0)</f>
        <v>0</v>
      </c>
      <c r="T34" s="27" t="n">
        <f aca="false">R34*P34*N35*L$35*J$23*H$23*F$23*D$70*B$180</f>
        <v>3.96791626995542E-005</v>
      </c>
      <c r="V34" s="15"/>
      <c r="W34" s="3" t="n">
        <v>201</v>
      </c>
      <c r="X34" s="0" t="n">
        <v>0.48</v>
      </c>
      <c r="Y34" s="0" t="n">
        <v>0.66</v>
      </c>
      <c r="Z34" s="0" t="n">
        <v>7.9</v>
      </c>
      <c r="AA34" s="0" t="n">
        <v>2.75</v>
      </c>
      <c r="AB34" s="0" t="n">
        <v>3.3</v>
      </c>
      <c r="AC34" s="0" t="n">
        <v>10916.4510962666</v>
      </c>
      <c r="AD34" s="0" t="n">
        <v>68297.9981902528</v>
      </c>
      <c r="AE34" s="0" t="n">
        <v>67352.6477337376</v>
      </c>
      <c r="AF34" s="0" t="n">
        <v>0</v>
      </c>
      <c r="AG34" s="0" t="n">
        <v>0</v>
      </c>
      <c r="AH34" s="0" t="n">
        <v>0.6</v>
      </c>
      <c r="AI34" s="4" t="n">
        <v>0</v>
      </c>
      <c r="AJ34" s="5" t="n">
        <v>0</v>
      </c>
      <c r="AK34" s="5" t="n">
        <v>0</v>
      </c>
      <c r="AL34" s="6" t="n">
        <v>1</v>
      </c>
      <c r="AM34" s="0" t="n">
        <v>1</v>
      </c>
      <c r="AN34" s="0" t="n">
        <v>0</v>
      </c>
      <c r="AO34" s="6" t="n">
        <v>0</v>
      </c>
      <c r="AP34" s="0" t="n">
        <v>0</v>
      </c>
      <c r="AQ34" s="0" t="n">
        <v>0</v>
      </c>
      <c r="AR34" s="0" t="n">
        <v>0</v>
      </c>
      <c r="AS34" s="6" t="n">
        <v>1</v>
      </c>
    </row>
    <row r="35" s="57" customFormat="true" ht="15" hidden="false" customHeight="false" outlineLevel="0" collapsed="false">
      <c r="D35" s="58"/>
      <c r="F35" s="58"/>
      <c r="H35" s="58"/>
      <c r="J35" s="58"/>
      <c r="K35" s="55" t="s">
        <v>84</v>
      </c>
      <c r="L35" s="54" t="n">
        <v>0.261</v>
      </c>
      <c r="M35" s="3" t="s">
        <v>79</v>
      </c>
      <c r="N35" s="54" t="n">
        <v>0.085106383</v>
      </c>
      <c r="O35" s="3" t="s">
        <v>76</v>
      </c>
      <c r="P35" s="54" t="n">
        <v>0.840893929</v>
      </c>
      <c r="Q35" s="3" t="s">
        <v>79</v>
      </c>
      <c r="R35" s="54" t="n">
        <v>1</v>
      </c>
      <c r="S35" s="3" t="n">
        <f aca="false">IF(AND(X35&lt;1,Y35&lt;1,Z35&lt;1,AA35&lt;3),1,0)</f>
        <v>0</v>
      </c>
      <c r="T35" s="27" t="n">
        <f aca="false">R35*P35*N35*L$35*J$23*H$23*F$23*D$70*B$180</f>
        <v>0.000209708949584069</v>
      </c>
      <c r="V35" s="15"/>
      <c r="W35" s="3" t="n">
        <v>201</v>
      </c>
      <c r="X35" s="0" t="n">
        <v>0.48</v>
      </c>
      <c r="Y35" s="0" t="n">
        <v>0.66</v>
      </c>
      <c r="Z35" s="0" t="n">
        <v>7.9</v>
      </c>
      <c r="AA35" s="0" t="n">
        <v>2.75</v>
      </c>
      <c r="AB35" s="0" t="n">
        <v>3.3</v>
      </c>
      <c r="AC35" s="0" t="n">
        <v>10916.4510962666</v>
      </c>
      <c r="AD35" s="0" t="n">
        <v>68297.9981902528</v>
      </c>
      <c r="AE35" s="0" t="n">
        <v>67352.6477337376</v>
      </c>
      <c r="AF35" s="0" t="n">
        <v>0</v>
      </c>
      <c r="AG35" s="0" t="n">
        <v>0</v>
      </c>
      <c r="AH35" s="0" t="n">
        <v>0.6</v>
      </c>
      <c r="AI35" s="4" t="n">
        <v>0</v>
      </c>
      <c r="AJ35" s="5" t="n">
        <v>0</v>
      </c>
      <c r="AK35" s="5" t="n">
        <v>0</v>
      </c>
      <c r="AL35" s="6" t="n">
        <v>1</v>
      </c>
      <c r="AM35" s="0" t="n">
        <v>0</v>
      </c>
      <c r="AN35" s="0" t="n">
        <v>1</v>
      </c>
      <c r="AO35" s="6" t="n">
        <v>0</v>
      </c>
      <c r="AP35" s="0" t="n">
        <v>0</v>
      </c>
      <c r="AQ35" s="0" t="n">
        <v>0</v>
      </c>
      <c r="AR35" s="0" t="n">
        <v>0</v>
      </c>
      <c r="AS35" s="6" t="n">
        <v>1</v>
      </c>
    </row>
    <row r="36" s="56" customFormat="true" ht="15" hidden="false" customHeight="false" outlineLevel="0" collapsed="false">
      <c r="A36" s="56" t="n">
        <v>-1</v>
      </c>
      <c r="B36" s="56" t="n">
        <v>-1</v>
      </c>
      <c r="C36" s="56" t="n">
        <v>-1</v>
      </c>
      <c r="D36" s="56" t="n">
        <v>-1</v>
      </c>
      <c r="E36" s="56" t="n">
        <v>-1</v>
      </c>
      <c r="F36" s="56" t="n">
        <v>-1</v>
      </c>
      <c r="G36" s="56" t="n">
        <v>-1</v>
      </c>
      <c r="H36" s="56" t="n">
        <v>-1</v>
      </c>
      <c r="I36" s="56" t="n">
        <v>-1</v>
      </c>
      <c r="J36" s="56" t="n">
        <v>-1</v>
      </c>
      <c r="K36" s="56" t="n">
        <v>-1</v>
      </c>
      <c r="L36" s="56" t="n">
        <v>-1</v>
      </c>
      <c r="M36" s="56" t="n">
        <v>-1</v>
      </c>
      <c r="N36" s="56" t="n">
        <v>-1</v>
      </c>
      <c r="O36" s="56" t="n">
        <v>-1</v>
      </c>
      <c r="P36" s="56" t="n">
        <v>-1</v>
      </c>
      <c r="Q36" s="56" t="n">
        <v>-1</v>
      </c>
      <c r="R36" s="56" t="n">
        <v>-1</v>
      </c>
      <c r="S36" s="56" t="n">
        <v>-1</v>
      </c>
      <c r="T36" s="56" t="n">
        <v>-1</v>
      </c>
      <c r="U36" s="56" t="n">
        <v>-1</v>
      </c>
      <c r="V36" s="56" t="n">
        <v>-1</v>
      </c>
      <c r="W36" s="56" t="n">
        <v>-1</v>
      </c>
      <c r="X36" s="56" t="n">
        <v>-1</v>
      </c>
      <c r="Y36" s="56" t="n">
        <v>-1</v>
      </c>
      <c r="Z36" s="56" t="n">
        <v>-1</v>
      </c>
      <c r="AA36" s="56" t="n">
        <v>-1</v>
      </c>
      <c r="AB36" s="56" t="n">
        <v>-1</v>
      </c>
      <c r="AC36" s="56" t="n">
        <v>-1</v>
      </c>
      <c r="AD36" s="56" t="n">
        <v>-1</v>
      </c>
      <c r="AE36" s="56" t="n">
        <v>-1</v>
      </c>
      <c r="AF36" s="56" t="n">
        <v>-1</v>
      </c>
      <c r="AG36" s="56" t="n">
        <v>-1</v>
      </c>
      <c r="AH36" s="56" t="n">
        <v>-1</v>
      </c>
      <c r="AI36" s="56" t="n">
        <v>-1</v>
      </c>
      <c r="AJ36" s="56" t="n">
        <v>-1</v>
      </c>
      <c r="AK36" s="56" t="n">
        <v>-1</v>
      </c>
      <c r="AL36" s="56" t="n">
        <v>-1</v>
      </c>
      <c r="AM36" s="56" t="n">
        <v>-1</v>
      </c>
      <c r="AN36" s="56" t="n">
        <v>-1</v>
      </c>
      <c r="AO36" s="56" t="n">
        <v>-1</v>
      </c>
      <c r="AP36" s="56" t="n">
        <v>-1</v>
      </c>
      <c r="AQ36" s="56" t="n">
        <v>-1</v>
      </c>
      <c r="AR36" s="56" t="n">
        <v>-1</v>
      </c>
      <c r="AS36" s="56" t="n">
        <v>-1</v>
      </c>
      <c r="AT36" s="56" t="n">
        <v>-1</v>
      </c>
      <c r="AU36" s="56" t="n">
        <v>-1</v>
      </c>
    </row>
    <row r="37" s="57" customFormat="true" ht="15" hidden="false" customHeight="false" outlineLevel="0" collapsed="false">
      <c r="D37" s="58"/>
      <c r="F37" s="58"/>
      <c r="H37" s="58"/>
      <c r="J37" s="58"/>
      <c r="K37" s="59"/>
      <c r="L37" s="58"/>
      <c r="M37" s="58"/>
      <c r="N37" s="58"/>
      <c r="O37" s="58"/>
      <c r="P37" s="58"/>
      <c r="Q37" s="58" t="s">
        <v>73</v>
      </c>
      <c r="R37" s="58" t="n">
        <v>0.7386</v>
      </c>
      <c r="S37" s="3" t="n">
        <f aca="false">IF(AND(X37&lt;1,Y37&lt;1,Z37&lt;1,AA37&lt;3),1,0)</f>
        <v>0</v>
      </c>
      <c r="T37" s="63" t="n">
        <f aca="false">R37*P38*N40*L47*J49*H71*F81*D70*B180</f>
        <v>0</v>
      </c>
      <c r="V37" s="15"/>
      <c r="W37" s="58" t="n">
        <v>201</v>
      </c>
      <c r="X37" s="57" t="n">
        <v>0.48</v>
      </c>
      <c r="Y37" s="57" t="n">
        <v>3.7</v>
      </c>
      <c r="Z37" s="57" t="n">
        <v>0.89</v>
      </c>
      <c r="AA37" s="57" t="n">
        <v>2.75</v>
      </c>
      <c r="AB37" s="57" t="n">
        <v>3.3</v>
      </c>
      <c r="AC37" s="57" t="n">
        <v>10916.4510962666</v>
      </c>
      <c r="AD37" s="57" t="n">
        <v>76466.3042177485</v>
      </c>
      <c r="AE37" s="57" t="n">
        <v>79015.9929737197</v>
      </c>
      <c r="AF37" s="57" t="n">
        <v>0</v>
      </c>
      <c r="AG37" s="57" t="n">
        <v>0</v>
      </c>
      <c r="AH37" s="57" t="n">
        <v>0.6</v>
      </c>
      <c r="AI37" s="60" t="n">
        <v>1</v>
      </c>
      <c r="AJ37" s="61" t="n">
        <v>0</v>
      </c>
      <c r="AK37" s="61" t="n">
        <v>0</v>
      </c>
      <c r="AL37" s="62" t="n">
        <v>0</v>
      </c>
      <c r="AM37" s="57" t="n">
        <v>1</v>
      </c>
      <c r="AN37" s="57" t="n">
        <v>0</v>
      </c>
      <c r="AO37" s="62" t="n">
        <v>0</v>
      </c>
      <c r="AP37" s="57" t="n">
        <v>1</v>
      </c>
      <c r="AQ37" s="57" t="n">
        <v>0</v>
      </c>
      <c r="AR37" s="57" t="n">
        <v>0</v>
      </c>
      <c r="AS37" s="62" t="n">
        <v>0</v>
      </c>
    </row>
    <row r="38" customFormat="false" ht="15" hidden="false" customHeight="false" outlineLevel="0" collapsed="false">
      <c r="D38" s="3"/>
      <c r="F38" s="58"/>
      <c r="G38" s="57"/>
      <c r="H38" s="58"/>
      <c r="I38" s="57"/>
      <c r="J38" s="58"/>
      <c r="K38" s="59"/>
      <c r="L38" s="58"/>
      <c r="M38" s="3"/>
      <c r="N38" s="3"/>
      <c r="O38" s="3" t="s">
        <v>74</v>
      </c>
      <c r="P38" s="54" t="n">
        <v>0.629539952</v>
      </c>
      <c r="Q38" s="3" t="s">
        <v>75</v>
      </c>
      <c r="R38" s="54" t="n">
        <v>0.2614</v>
      </c>
      <c r="S38" s="3" t="n">
        <f aca="false">IF(AND(X38&lt;1,Y38&lt;1,Z38&lt;1,AA38&lt;3),1,0)</f>
        <v>0</v>
      </c>
      <c r="T38" s="27" t="n">
        <f aca="false">R38*P38*N40*L47*J49*H71*F81*D70*B180</f>
        <v>0</v>
      </c>
      <c r="V38" s="15"/>
      <c r="W38" s="3" t="n">
        <v>201</v>
      </c>
      <c r="X38" s="0" t="n">
        <v>0.48</v>
      </c>
      <c r="Y38" s="0" t="n">
        <v>3.7</v>
      </c>
      <c r="Z38" s="0" t="n">
        <v>0.89</v>
      </c>
      <c r="AA38" s="0" t="n">
        <v>2.75</v>
      </c>
      <c r="AB38" s="0" t="n">
        <v>3.3</v>
      </c>
      <c r="AC38" s="0" t="n">
        <v>10916.4510962666</v>
      </c>
      <c r="AD38" s="0" t="n">
        <v>76466.3042177485</v>
      </c>
      <c r="AE38" s="0" t="n">
        <v>79015.9929737197</v>
      </c>
      <c r="AF38" s="0" t="n">
        <v>0</v>
      </c>
      <c r="AG38" s="0" t="n">
        <v>0</v>
      </c>
      <c r="AH38" s="0" t="n">
        <v>0.6</v>
      </c>
      <c r="AI38" s="4" t="n">
        <v>1</v>
      </c>
      <c r="AJ38" s="5" t="n">
        <v>0</v>
      </c>
      <c r="AK38" s="5" t="n">
        <v>0</v>
      </c>
      <c r="AL38" s="6" t="n">
        <v>0</v>
      </c>
      <c r="AM38" s="0" t="n">
        <v>1</v>
      </c>
      <c r="AN38" s="0" t="n">
        <v>0</v>
      </c>
      <c r="AO38" s="6" t="n">
        <v>0</v>
      </c>
      <c r="AP38" s="0" t="n">
        <v>0</v>
      </c>
      <c r="AQ38" s="0" t="n">
        <v>0</v>
      </c>
      <c r="AR38" s="0" t="n">
        <v>1</v>
      </c>
      <c r="AS38" s="6" t="n">
        <v>0</v>
      </c>
    </row>
    <row r="39" customFormat="false" ht="15" hidden="false" customHeight="false" outlineLevel="0" collapsed="false">
      <c r="D39" s="3"/>
      <c r="F39" s="58"/>
      <c r="G39" s="57"/>
      <c r="H39" s="58"/>
      <c r="I39" s="57"/>
      <c r="J39" s="58"/>
      <c r="K39" s="59"/>
      <c r="L39" s="58"/>
      <c r="M39" s="3"/>
      <c r="N39" s="3"/>
      <c r="O39" s="3"/>
      <c r="P39" s="3"/>
      <c r="Q39" s="3" t="s">
        <v>73</v>
      </c>
      <c r="R39" s="54" t="n">
        <v>0.7386</v>
      </c>
      <c r="S39" s="3" t="n">
        <f aca="false">IF(AND(X39&lt;1,Y39&lt;1,Z39&lt;1,AA39&lt;3),1,0)</f>
        <v>0</v>
      </c>
      <c r="T39" s="27" t="n">
        <f aca="false">R39*P40*N40*L47*J49*H71*F81*D70*B180</f>
        <v>0</v>
      </c>
      <c r="V39" s="15"/>
      <c r="W39" s="3" t="n">
        <v>201</v>
      </c>
      <c r="X39" s="0" t="n">
        <v>0.48</v>
      </c>
      <c r="Y39" s="0" t="n">
        <v>3.7</v>
      </c>
      <c r="Z39" s="0" t="n">
        <v>0.89</v>
      </c>
      <c r="AA39" s="0" t="n">
        <v>2.75</v>
      </c>
      <c r="AB39" s="0" t="n">
        <v>3.3</v>
      </c>
      <c r="AC39" s="0" t="n">
        <v>10916.4510962666</v>
      </c>
      <c r="AD39" s="0" t="n">
        <v>76466.3042177485</v>
      </c>
      <c r="AE39" s="0" t="n">
        <v>79015.9929737197</v>
      </c>
      <c r="AF39" s="0" t="n">
        <v>0</v>
      </c>
      <c r="AG39" s="0" t="n">
        <v>0</v>
      </c>
      <c r="AH39" s="0" t="n">
        <v>0.6</v>
      </c>
      <c r="AI39" s="4" t="n">
        <v>1</v>
      </c>
      <c r="AJ39" s="5" t="n">
        <v>0</v>
      </c>
      <c r="AK39" s="5" t="n">
        <v>0</v>
      </c>
      <c r="AL39" s="6" t="n">
        <v>0</v>
      </c>
      <c r="AM39" s="0" t="n">
        <v>0</v>
      </c>
      <c r="AN39" s="0" t="n">
        <v>1</v>
      </c>
      <c r="AO39" s="6" t="n">
        <v>0</v>
      </c>
      <c r="AP39" s="0" t="n">
        <v>1</v>
      </c>
      <c r="AQ39" s="0" t="n">
        <v>0</v>
      </c>
      <c r="AR39" s="0" t="n">
        <v>0</v>
      </c>
      <c r="AS39" s="6" t="n">
        <v>0</v>
      </c>
    </row>
    <row r="40" customFormat="false" ht="15" hidden="false" customHeight="false" outlineLevel="0" collapsed="false">
      <c r="D40" s="3"/>
      <c r="F40" s="58"/>
      <c r="G40" s="57"/>
      <c r="H40" s="58"/>
      <c r="I40" s="57"/>
      <c r="J40" s="58"/>
      <c r="K40" s="59"/>
      <c r="L40" s="58"/>
      <c r="M40" s="3" t="s">
        <v>73</v>
      </c>
      <c r="N40" s="54" t="n">
        <v>0.446808511</v>
      </c>
      <c r="O40" s="3" t="s">
        <v>76</v>
      </c>
      <c r="P40" s="54" t="n">
        <v>0.370460048</v>
      </c>
      <c r="Q40" s="3" t="s">
        <v>75</v>
      </c>
      <c r="R40" s="54" t="n">
        <v>0.2614</v>
      </c>
      <c r="S40" s="3" t="n">
        <f aca="false">IF(AND(X40&lt;1,Y40&lt;1,Z40&lt;1,AA40&lt;3),1,0)</f>
        <v>0</v>
      </c>
      <c r="T40" s="27" t="n">
        <f aca="false">R40*P40*N40*L47*J49*H71*F81*D70*B180</f>
        <v>0</v>
      </c>
      <c r="V40" s="15"/>
      <c r="W40" s="3" t="n">
        <v>201</v>
      </c>
      <c r="X40" s="0" t="n">
        <v>0.48</v>
      </c>
      <c r="Y40" s="0" t="n">
        <v>3.7</v>
      </c>
      <c r="Z40" s="0" t="n">
        <v>0.89</v>
      </c>
      <c r="AA40" s="0" t="n">
        <v>2.75</v>
      </c>
      <c r="AB40" s="0" t="n">
        <v>3.3</v>
      </c>
      <c r="AC40" s="0" t="n">
        <v>10916.4510962666</v>
      </c>
      <c r="AD40" s="0" t="n">
        <v>76466.3042177485</v>
      </c>
      <c r="AE40" s="0" t="n">
        <v>79015.9929737197</v>
      </c>
      <c r="AF40" s="0" t="n">
        <v>0</v>
      </c>
      <c r="AG40" s="0" t="n">
        <v>0</v>
      </c>
      <c r="AH40" s="0" t="n">
        <v>0.6</v>
      </c>
      <c r="AI40" s="4" t="n">
        <v>1</v>
      </c>
      <c r="AJ40" s="5" t="n">
        <v>0</v>
      </c>
      <c r="AK40" s="5" t="n">
        <v>0</v>
      </c>
      <c r="AL40" s="6" t="n">
        <v>0</v>
      </c>
      <c r="AM40" s="0" t="n">
        <v>0</v>
      </c>
      <c r="AN40" s="0" t="n">
        <v>1</v>
      </c>
      <c r="AO40" s="6" t="n">
        <v>0</v>
      </c>
      <c r="AP40" s="0" t="n">
        <v>0</v>
      </c>
      <c r="AQ40" s="0" t="n">
        <v>0</v>
      </c>
      <c r="AR40" s="0" t="n">
        <v>1</v>
      </c>
      <c r="AS40" s="6" t="n">
        <v>0</v>
      </c>
    </row>
    <row r="41" customFormat="false" ht="15" hidden="false" customHeight="false" outlineLevel="0" collapsed="false">
      <c r="D41" s="3"/>
      <c r="F41" s="58"/>
      <c r="G41" s="57"/>
      <c r="H41" s="58"/>
      <c r="I41" s="57"/>
      <c r="J41" s="58"/>
      <c r="K41" s="59"/>
      <c r="L41" s="58"/>
      <c r="M41" s="3"/>
      <c r="N41" s="3"/>
      <c r="O41" s="3"/>
      <c r="P41" s="3"/>
      <c r="Q41" s="3" t="s">
        <v>77</v>
      </c>
      <c r="R41" s="54" t="n">
        <v>0.5371</v>
      </c>
      <c r="S41" s="3" t="n">
        <f aca="false">IF(AND(X41&lt;1,Y41&lt;1,Z41&lt;1,AA41&lt;3),1,0)</f>
        <v>0</v>
      </c>
      <c r="T41" s="27" t="n">
        <f aca="false">R41*P42*N44*L47*J49*H71*F81*D70*B180</f>
        <v>0</v>
      </c>
      <c r="V41" s="15"/>
      <c r="W41" s="3" t="n">
        <v>201</v>
      </c>
      <c r="X41" s="0" t="n">
        <v>0.48</v>
      </c>
      <c r="Y41" s="0" t="n">
        <v>3.7</v>
      </c>
      <c r="Z41" s="0" t="n">
        <v>0.89</v>
      </c>
      <c r="AA41" s="0" t="n">
        <v>2.75</v>
      </c>
      <c r="AB41" s="0" t="n">
        <v>3.3</v>
      </c>
      <c r="AC41" s="0" t="n">
        <v>10916.4510962666</v>
      </c>
      <c r="AD41" s="0" t="n">
        <v>76466.3042177485</v>
      </c>
      <c r="AE41" s="0" t="n">
        <v>79015.9929737197</v>
      </c>
      <c r="AF41" s="0" t="n">
        <v>0</v>
      </c>
      <c r="AG41" s="0" t="n">
        <v>0</v>
      </c>
      <c r="AH41" s="0" t="n">
        <v>0.6</v>
      </c>
      <c r="AI41" s="4" t="n">
        <v>0</v>
      </c>
      <c r="AJ41" s="5" t="n">
        <v>1</v>
      </c>
      <c r="AK41" s="5" t="n">
        <v>0</v>
      </c>
      <c r="AL41" s="6" t="n">
        <v>0</v>
      </c>
      <c r="AM41" s="0" t="n">
        <v>1</v>
      </c>
      <c r="AN41" s="0" t="n">
        <v>0</v>
      </c>
      <c r="AO41" s="6" t="n">
        <v>0</v>
      </c>
      <c r="AP41" s="0" t="n">
        <v>0</v>
      </c>
      <c r="AQ41" s="0" t="n">
        <v>1</v>
      </c>
      <c r="AR41" s="0" t="n">
        <v>0</v>
      </c>
      <c r="AS41" s="6" t="n">
        <v>0</v>
      </c>
    </row>
    <row r="42" customFormat="false" ht="15" hidden="false" customHeight="false" outlineLevel="0" collapsed="false">
      <c r="D42" s="3"/>
      <c r="F42" s="58"/>
      <c r="G42" s="57"/>
      <c r="H42" s="58"/>
      <c r="I42" s="57"/>
      <c r="J42" s="58"/>
      <c r="K42" s="59"/>
      <c r="L42" s="58"/>
      <c r="M42" s="3"/>
      <c r="N42" s="3"/>
      <c r="O42" s="3" t="s">
        <v>74</v>
      </c>
      <c r="P42" s="54" t="n">
        <v>0.808270677</v>
      </c>
      <c r="Q42" s="3" t="s">
        <v>75</v>
      </c>
      <c r="R42" s="54" t="n">
        <v>0.4629</v>
      </c>
      <c r="S42" s="3" t="n">
        <f aca="false">IF(AND(X42&lt;1,Y42&lt;1,Z42&lt;1,AA42&lt;3),1,0)</f>
        <v>0</v>
      </c>
      <c r="T42" s="27" t="n">
        <f aca="false">R42*P42*N44*L47*J49*H71*F81*D70*B180</f>
        <v>0</v>
      </c>
      <c r="V42" s="15"/>
      <c r="W42" s="3" t="n">
        <v>201</v>
      </c>
      <c r="X42" s="0" t="n">
        <v>0.48</v>
      </c>
      <c r="Y42" s="0" t="n">
        <v>3.7</v>
      </c>
      <c r="Z42" s="0" t="n">
        <v>0.89</v>
      </c>
      <c r="AA42" s="0" t="n">
        <v>2.75</v>
      </c>
      <c r="AB42" s="0" t="n">
        <v>3.3</v>
      </c>
      <c r="AC42" s="0" t="n">
        <v>10916.4510962666</v>
      </c>
      <c r="AD42" s="0" t="n">
        <v>76466.3042177485</v>
      </c>
      <c r="AE42" s="0" t="n">
        <v>79015.9929737197</v>
      </c>
      <c r="AF42" s="0" t="n">
        <v>0</v>
      </c>
      <c r="AG42" s="0" t="n">
        <v>0</v>
      </c>
      <c r="AH42" s="0" t="n">
        <v>0.6</v>
      </c>
      <c r="AI42" s="4" t="n">
        <v>0</v>
      </c>
      <c r="AJ42" s="5" t="n">
        <v>1</v>
      </c>
      <c r="AK42" s="5" t="n">
        <v>0</v>
      </c>
      <c r="AL42" s="6" t="n">
        <v>0</v>
      </c>
      <c r="AM42" s="0" t="n">
        <v>1</v>
      </c>
      <c r="AN42" s="0" t="n">
        <v>0</v>
      </c>
      <c r="AO42" s="6" t="n">
        <v>0</v>
      </c>
      <c r="AP42" s="0" t="n">
        <v>0</v>
      </c>
      <c r="AQ42" s="0" t="n">
        <v>0</v>
      </c>
      <c r="AR42" s="0" t="n">
        <v>1</v>
      </c>
      <c r="AS42" s="6" t="n">
        <v>0</v>
      </c>
    </row>
    <row r="43" customFormat="false" ht="15" hidden="false" customHeight="false" outlineLevel="0" collapsed="false">
      <c r="D43" s="3"/>
      <c r="F43" s="3"/>
      <c r="H43" s="3"/>
      <c r="J43" s="3"/>
      <c r="K43" s="3"/>
      <c r="L43" s="3"/>
      <c r="M43" s="3"/>
      <c r="N43" s="3"/>
      <c r="O43" s="3"/>
      <c r="P43" s="3"/>
      <c r="Q43" s="3" t="s">
        <v>77</v>
      </c>
      <c r="R43" s="54" t="n">
        <v>0.5371</v>
      </c>
      <c r="S43" s="3" t="n">
        <f aca="false">IF(AND(X43&lt;1,Y43&lt;1,Z43&lt;1,AA43&lt;3),1,0)</f>
        <v>0</v>
      </c>
      <c r="T43" s="27" t="n">
        <f aca="false">R43*P44*N44*L47*J49*H71*F81*D70*B180</f>
        <v>0</v>
      </c>
      <c r="V43" s="15"/>
      <c r="W43" s="3" t="n">
        <v>201</v>
      </c>
      <c r="X43" s="0" t="n">
        <v>0.48</v>
      </c>
      <c r="Y43" s="0" t="n">
        <v>3.7</v>
      </c>
      <c r="Z43" s="0" t="n">
        <v>0.89</v>
      </c>
      <c r="AA43" s="0" t="n">
        <v>2.75</v>
      </c>
      <c r="AB43" s="0" t="n">
        <v>3.3</v>
      </c>
      <c r="AC43" s="0" t="n">
        <v>10916.4510962666</v>
      </c>
      <c r="AD43" s="0" t="n">
        <v>76466.3042177485</v>
      </c>
      <c r="AE43" s="0" t="n">
        <v>79015.9929737197</v>
      </c>
      <c r="AF43" s="0" t="n">
        <v>0</v>
      </c>
      <c r="AG43" s="0" t="n">
        <v>0</v>
      </c>
      <c r="AH43" s="0" t="n">
        <v>0.6</v>
      </c>
      <c r="AI43" s="4" t="n">
        <v>0</v>
      </c>
      <c r="AJ43" s="5" t="n">
        <v>1</v>
      </c>
      <c r="AK43" s="5" t="n">
        <v>0</v>
      </c>
      <c r="AL43" s="6" t="n">
        <v>0</v>
      </c>
      <c r="AM43" s="0" t="n">
        <v>0</v>
      </c>
      <c r="AN43" s="0" t="n">
        <v>1</v>
      </c>
      <c r="AO43" s="6" t="n">
        <v>0</v>
      </c>
      <c r="AP43" s="0" t="n">
        <v>0</v>
      </c>
      <c r="AQ43" s="0" t="n">
        <v>1</v>
      </c>
      <c r="AR43" s="0" t="n">
        <v>0</v>
      </c>
      <c r="AS43" s="6" t="n">
        <v>0</v>
      </c>
    </row>
    <row r="44" customFormat="false" ht="15" hidden="false" customHeight="false" outlineLevel="0" collapsed="false">
      <c r="D44" s="3"/>
      <c r="F44" s="3"/>
      <c r="H44" s="3"/>
      <c r="J44" s="3"/>
      <c r="K44" s="3"/>
      <c r="L44" s="3"/>
      <c r="M44" s="3" t="s">
        <v>77</v>
      </c>
      <c r="N44" s="54" t="n">
        <v>0.446808511</v>
      </c>
      <c r="O44" s="3" t="s">
        <v>78</v>
      </c>
      <c r="P44" s="54" t="n">
        <v>0.191729323</v>
      </c>
      <c r="Q44" s="3" t="s">
        <v>75</v>
      </c>
      <c r="R44" s="54" t="n">
        <v>0.4629</v>
      </c>
      <c r="S44" s="3" t="n">
        <f aca="false">IF(AND(X44&lt;1,Y44&lt;1,Z44&lt;1,AA44&lt;3),1,0)</f>
        <v>0</v>
      </c>
      <c r="T44" s="27" t="n">
        <f aca="false">R44*P44*N44*L47*J49*H71*F81*D70*B180</f>
        <v>0</v>
      </c>
      <c r="V44" s="15"/>
      <c r="W44" s="3" t="n">
        <v>201</v>
      </c>
      <c r="X44" s="0" t="n">
        <v>0.48</v>
      </c>
      <c r="Y44" s="0" t="n">
        <v>3.7</v>
      </c>
      <c r="Z44" s="0" t="n">
        <v>0.89</v>
      </c>
      <c r="AA44" s="0" t="n">
        <v>2.75</v>
      </c>
      <c r="AB44" s="0" t="n">
        <v>3.3</v>
      </c>
      <c r="AC44" s="0" t="n">
        <v>10916.4510962666</v>
      </c>
      <c r="AD44" s="0" t="n">
        <v>76466.3042177485</v>
      </c>
      <c r="AE44" s="0" t="n">
        <v>79015.9929737197</v>
      </c>
      <c r="AF44" s="0" t="n">
        <v>0</v>
      </c>
      <c r="AG44" s="0" t="n">
        <v>0</v>
      </c>
      <c r="AH44" s="0" t="n">
        <v>0.6</v>
      </c>
      <c r="AI44" s="4" t="n">
        <v>0</v>
      </c>
      <c r="AJ44" s="5" t="n">
        <v>1</v>
      </c>
      <c r="AK44" s="5" t="n">
        <v>0</v>
      </c>
      <c r="AL44" s="6" t="n">
        <v>0</v>
      </c>
      <c r="AM44" s="0" t="n">
        <v>0</v>
      </c>
      <c r="AN44" s="0" t="n">
        <v>1</v>
      </c>
      <c r="AO44" s="6" t="n">
        <v>0</v>
      </c>
      <c r="AP44" s="0" t="n">
        <v>0</v>
      </c>
      <c r="AQ44" s="0" t="n">
        <v>0</v>
      </c>
      <c r="AR44" s="0" t="n">
        <v>1</v>
      </c>
      <c r="AS44" s="6" t="n">
        <v>0</v>
      </c>
    </row>
    <row r="45" customFormat="false" ht="15" hidden="false" customHeight="false" outlineLevel="0" collapsed="false">
      <c r="D45" s="3"/>
      <c r="F45" s="3"/>
      <c r="H45" s="3"/>
      <c r="J45" s="3"/>
      <c r="K45" s="3"/>
      <c r="L45" s="3"/>
      <c r="M45" s="3" t="s">
        <v>75</v>
      </c>
      <c r="N45" s="54" t="n">
        <v>0.021276596</v>
      </c>
      <c r="O45" s="3" t="s">
        <v>30</v>
      </c>
      <c r="P45" s="54" t="n">
        <v>1</v>
      </c>
      <c r="Q45" s="3" t="s">
        <v>75</v>
      </c>
      <c r="R45" s="54" t="n">
        <v>1</v>
      </c>
      <c r="S45" s="3" t="n">
        <f aca="false">IF(AND(X45&lt;1,Y45&lt;1,Z45&lt;1,AA45&lt;3),1,0)</f>
        <v>0</v>
      </c>
      <c r="T45" s="27" t="n">
        <f aca="false">R45*P45*N45*L47*J49*H71*F81*D70*B180</f>
        <v>0</v>
      </c>
      <c r="V45" s="15"/>
      <c r="W45" s="3" t="n">
        <v>201</v>
      </c>
      <c r="X45" s="0" t="n">
        <v>0.48</v>
      </c>
      <c r="Y45" s="0" t="n">
        <v>3.7</v>
      </c>
      <c r="Z45" s="0" t="n">
        <v>0.89</v>
      </c>
      <c r="AA45" s="0" t="n">
        <v>2.75</v>
      </c>
      <c r="AB45" s="0" t="n">
        <v>3.3</v>
      </c>
      <c r="AC45" s="0" t="n">
        <v>10916.4510962666</v>
      </c>
      <c r="AD45" s="0" t="n">
        <v>76466.3042177485</v>
      </c>
      <c r="AE45" s="0" t="n">
        <v>79015.9929737197</v>
      </c>
      <c r="AF45" s="0" t="n">
        <v>0</v>
      </c>
      <c r="AG45" s="0" t="n">
        <v>0</v>
      </c>
      <c r="AH45" s="0" t="n">
        <v>0.6</v>
      </c>
      <c r="AI45" s="4" t="n">
        <v>0</v>
      </c>
      <c r="AJ45" s="5" t="n">
        <v>0</v>
      </c>
      <c r="AK45" s="5" t="n">
        <v>1</v>
      </c>
      <c r="AL45" s="6" t="n">
        <v>0</v>
      </c>
      <c r="AM45" s="0" t="n">
        <v>0</v>
      </c>
      <c r="AN45" s="0" t="n">
        <v>0</v>
      </c>
      <c r="AO45" s="6" t="n">
        <v>1</v>
      </c>
      <c r="AP45" s="0" t="n">
        <v>0</v>
      </c>
      <c r="AQ45" s="0" t="n">
        <v>0</v>
      </c>
      <c r="AR45" s="0" t="n">
        <v>1</v>
      </c>
      <c r="AS45" s="6" t="n">
        <v>0</v>
      </c>
    </row>
    <row r="46" customFormat="false" ht="15" hidden="false" customHeight="false" outlineLevel="0" collapsed="false">
      <c r="D46" s="3"/>
      <c r="F46" s="3"/>
      <c r="H46" s="3"/>
      <c r="J46" s="3"/>
      <c r="K46" s="3"/>
      <c r="L46" s="3"/>
      <c r="M46" s="3"/>
      <c r="N46" s="3"/>
      <c r="O46" s="3" t="s">
        <v>74</v>
      </c>
      <c r="P46" s="54" t="n">
        <v>0.159106071</v>
      </c>
      <c r="Q46" s="3" t="s">
        <v>79</v>
      </c>
      <c r="R46" s="54" t="n">
        <v>1</v>
      </c>
      <c r="S46" s="3" t="n">
        <f aca="false">IF(AND(X46&lt;1,Y46&lt;1,Z46&lt;1,AA46&lt;3),1,0)</f>
        <v>0</v>
      </c>
      <c r="T46" s="27" t="n">
        <f aca="false">R46*P46*N47*L47*J49*H71*F81*D70*B180</f>
        <v>0</v>
      </c>
      <c r="V46" s="15"/>
      <c r="W46" s="3" t="n">
        <v>201</v>
      </c>
      <c r="X46" s="0" t="n">
        <v>0.48</v>
      </c>
      <c r="Y46" s="0" t="n">
        <v>3.7</v>
      </c>
      <c r="Z46" s="0" t="n">
        <v>0.89</v>
      </c>
      <c r="AA46" s="0" t="n">
        <v>2.75</v>
      </c>
      <c r="AB46" s="0" t="n">
        <v>3.3</v>
      </c>
      <c r="AC46" s="0" t="n">
        <v>10916.4510962666</v>
      </c>
      <c r="AD46" s="0" t="n">
        <v>76466.3042177485</v>
      </c>
      <c r="AE46" s="0" t="n">
        <v>79015.9929737197</v>
      </c>
      <c r="AF46" s="0" t="n">
        <v>0</v>
      </c>
      <c r="AG46" s="0" t="n">
        <v>0</v>
      </c>
      <c r="AH46" s="0" t="n">
        <v>0.6</v>
      </c>
      <c r="AI46" s="4" t="n">
        <v>0</v>
      </c>
      <c r="AJ46" s="5" t="n">
        <v>0</v>
      </c>
      <c r="AK46" s="5" t="n">
        <v>0</v>
      </c>
      <c r="AL46" s="6" t="n">
        <v>1</v>
      </c>
      <c r="AM46" s="0" t="n">
        <v>1</v>
      </c>
      <c r="AN46" s="0" t="n">
        <v>0</v>
      </c>
      <c r="AO46" s="6" t="n">
        <v>0</v>
      </c>
      <c r="AP46" s="0" t="n">
        <v>0</v>
      </c>
      <c r="AQ46" s="0" t="n">
        <v>0</v>
      </c>
      <c r="AR46" s="0" t="n">
        <v>0</v>
      </c>
      <c r="AS46" s="6" t="n">
        <v>1</v>
      </c>
    </row>
    <row r="47" customFormat="false" ht="15" hidden="false" customHeight="false" outlineLevel="0" collapsed="false">
      <c r="D47" s="3"/>
      <c r="F47" s="3"/>
      <c r="H47" s="3"/>
      <c r="J47" s="3"/>
      <c r="K47" s="55" t="s">
        <v>83</v>
      </c>
      <c r="L47" s="54" t="n">
        <f aca="false">1-L59</f>
        <v>0</v>
      </c>
      <c r="M47" s="3" t="s">
        <v>79</v>
      </c>
      <c r="N47" s="54" t="n">
        <v>0.085106383</v>
      </c>
      <c r="O47" s="3" t="s">
        <v>76</v>
      </c>
      <c r="P47" s="54" t="n">
        <v>0.840893929</v>
      </c>
      <c r="Q47" s="3" t="s">
        <v>79</v>
      </c>
      <c r="R47" s="54" t="n">
        <v>1</v>
      </c>
      <c r="S47" s="3" t="n">
        <f aca="false">IF(AND(X47&lt;1,Y47&lt;1,Z47&lt;1,AA47&lt;3),1,0)</f>
        <v>0</v>
      </c>
      <c r="T47" s="27" t="n">
        <f aca="false">R47*P47*N47*L47*J49*H71*F81*D70*B180</f>
        <v>0</v>
      </c>
      <c r="V47" s="15"/>
      <c r="W47" s="3" t="n">
        <v>201</v>
      </c>
      <c r="X47" s="0" t="n">
        <v>0.48</v>
      </c>
      <c r="Y47" s="0" t="n">
        <v>3.7</v>
      </c>
      <c r="Z47" s="0" t="n">
        <v>0.89</v>
      </c>
      <c r="AA47" s="0" t="n">
        <v>2.75</v>
      </c>
      <c r="AB47" s="0" t="n">
        <v>3.3</v>
      </c>
      <c r="AC47" s="0" t="n">
        <v>10916.4510962666</v>
      </c>
      <c r="AD47" s="0" t="n">
        <v>76466.3042177485</v>
      </c>
      <c r="AE47" s="0" t="n">
        <v>79015.9929737197</v>
      </c>
      <c r="AF47" s="0" t="n">
        <v>0</v>
      </c>
      <c r="AG47" s="0" t="n">
        <v>0</v>
      </c>
      <c r="AH47" s="0" t="n">
        <v>0.6</v>
      </c>
      <c r="AI47" s="4" t="n">
        <v>0</v>
      </c>
      <c r="AJ47" s="5" t="n">
        <v>0</v>
      </c>
      <c r="AK47" s="5" t="n">
        <v>0</v>
      </c>
      <c r="AL47" s="6" t="n">
        <v>1</v>
      </c>
      <c r="AM47" s="0" t="n">
        <v>0</v>
      </c>
      <c r="AN47" s="0" t="n">
        <v>1</v>
      </c>
      <c r="AO47" s="6" t="n">
        <v>0</v>
      </c>
      <c r="AP47" s="0" t="n">
        <v>0</v>
      </c>
      <c r="AQ47" s="0" t="n">
        <v>0</v>
      </c>
      <c r="AR47" s="0" t="n">
        <v>0</v>
      </c>
      <c r="AS47" s="6" t="n">
        <v>1</v>
      </c>
    </row>
    <row r="48" s="56" customFormat="true" ht="15" hidden="false" customHeight="false" outlineLevel="0" collapsed="false">
      <c r="A48" s="56" t="n">
        <v>-1</v>
      </c>
      <c r="B48" s="56" t="n">
        <v>-1</v>
      </c>
      <c r="C48" s="56" t="n">
        <v>-1</v>
      </c>
      <c r="D48" s="56" t="n">
        <v>-1</v>
      </c>
      <c r="E48" s="56" t="n">
        <v>-1</v>
      </c>
      <c r="F48" s="56" t="n">
        <v>-1</v>
      </c>
      <c r="G48" s="56" t="n">
        <v>-1</v>
      </c>
      <c r="H48" s="56" t="n">
        <v>-1</v>
      </c>
      <c r="I48" s="56" t="n">
        <v>-1</v>
      </c>
      <c r="J48" s="56" t="n">
        <v>-1</v>
      </c>
      <c r="K48" s="56" t="n">
        <v>-1</v>
      </c>
      <c r="L48" s="56" t="n">
        <v>-1</v>
      </c>
      <c r="M48" s="56" t="n">
        <v>-1</v>
      </c>
      <c r="N48" s="56" t="n">
        <v>-1</v>
      </c>
      <c r="O48" s="56" t="n">
        <v>-1</v>
      </c>
      <c r="P48" s="56" t="n">
        <v>-1</v>
      </c>
      <c r="Q48" s="56" t="n">
        <v>-1</v>
      </c>
      <c r="R48" s="56" t="n">
        <v>-1</v>
      </c>
      <c r="S48" s="56" t="n">
        <v>-1</v>
      </c>
      <c r="T48" s="56" t="n">
        <v>-1</v>
      </c>
      <c r="U48" s="56" t="n">
        <v>-1</v>
      </c>
      <c r="V48" s="56" t="n">
        <v>-1</v>
      </c>
      <c r="W48" s="56" t="n">
        <v>-1</v>
      </c>
      <c r="X48" s="56" t="n">
        <v>-1</v>
      </c>
      <c r="Y48" s="56" t="n">
        <v>-1</v>
      </c>
      <c r="Z48" s="56" t="n">
        <v>-1</v>
      </c>
      <c r="AA48" s="56" t="n">
        <v>-1</v>
      </c>
      <c r="AB48" s="56" t="n">
        <v>-1</v>
      </c>
      <c r="AC48" s="56" t="n">
        <v>-1</v>
      </c>
      <c r="AD48" s="56" t="n">
        <v>-1</v>
      </c>
      <c r="AE48" s="56" t="n">
        <v>-1</v>
      </c>
      <c r="AF48" s="56" t="n">
        <v>-1</v>
      </c>
      <c r="AG48" s="56" t="n">
        <v>-1</v>
      </c>
      <c r="AH48" s="56" t="n">
        <v>-1</v>
      </c>
      <c r="AI48" s="56" t="n">
        <v>-1</v>
      </c>
      <c r="AJ48" s="56" t="n">
        <v>-1</v>
      </c>
      <c r="AK48" s="56" t="n">
        <v>-1</v>
      </c>
      <c r="AL48" s="56" t="n">
        <v>-1</v>
      </c>
      <c r="AM48" s="56" t="n">
        <v>-1</v>
      </c>
      <c r="AN48" s="56" t="n">
        <v>-1</v>
      </c>
      <c r="AO48" s="56" t="n">
        <v>-1</v>
      </c>
      <c r="AP48" s="56" t="n">
        <v>-1</v>
      </c>
      <c r="AQ48" s="56" t="n">
        <v>-1</v>
      </c>
      <c r="AR48" s="56" t="n">
        <v>-1</v>
      </c>
      <c r="AS48" s="56" t="n">
        <v>-1</v>
      </c>
      <c r="AT48" s="56" t="n">
        <v>-1</v>
      </c>
      <c r="AU48" s="56" t="n">
        <v>-1</v>
      </c>
    </row>
    <row r="49" customFormat="false" ht="15" hidden="false" customHeight="false" outlineLevel="0" collapsed="false">
      <c r="D49" s="3"/>
      <c r="F49" s="3"/>
      <c r="H49" s="3"/>
      <c r="I49" s="0" t="s">
        <v>82</v>
      </c>
      <c r="J49" s="54" t="n">
        <f aca="false">1-J81</f>
        <v>0.5099</v>
      </c>
      <c r="K49" s="3"/>
      <c r="L49" s="3"/>
      <c r="M49" s="3"/>
      <c r="N49" s="3"/>
      <c r="O49" s="3"/>
      <c r="P49" s="3"/>
      <c r="Q49" s="3" t="s">
        <v>73</v>
      </c>
      <c r="R49" s="54" t="n">
        <v>0.7386</v>
      </c>
      <c r="S49" s="3" t="n">
        <f aca="false">IF(AND(X49&lt;1,Y49&lt;1,Z49&lt;1,AA49&lt;3),1,0)</f>
        <v>0</v>
      </c>
      <c r="T49" s="27" t="n">
        <f aca="false">R49*P50*N52*L59*J49*H71*F81*D70*B180</f>
        <v>0.00521871069322686</v>
      </c>
      <c r="V49" s="15"/>
      <c r="W49" s="3" t="n">
        <v>201</v>
      </c>
      <c r="X49" s="0" t="n">
        <v>0.48</v>
      </c>
      <c r="Y49" s="0" t="n">
        <v>3.7</v>
      </c>
      <c r="Z49" s="0" t="n">
        <v>7.9</v>
      </c>
      <c r="AA49" s="0" t="n">
        <v>2.75</v>
      </c>
      <c r="AB49" s="0" t="n">
        <v>3.3</v>
      </c>
      <c r="AC49" s="0" t="n">
        <v>10916.4510962666</v>
      </c>
      <c r="AD49" s="0" t="n">
        <v>76466.3042177485</v>
      </c>
      <c r="AE49" s="0" t="n">
        <v>67352.6477337376</v>
      </c>
      <c r="AF49" s="0" t="n">
        <v>0</v>
      </c>
      <c r="AG49" s="0" t="n">
        <v>0</v>
      </c>
      <c r="AH49" s="0" t="n">
        <v>0.6</v>
      </c>
      <c r="AI49" s="4" t="n">
        <v>1</v>
      </c>
      <c r="AJ49" s="5" t="n">
        <v>0</v>
      </c>
      <c r="AK49" s="5" t="n">
        <v>0</v>
      </c>
      <c r="AL49" s="6" t="n">
        <v>0</v>
      </c>
      <c r="AM49" s="0" t="n">
        <v>1</v>
      </c>
      <c r="AN49" s="0" t="n">
        <v>0</v>
      </c>
      <c r="AO49" s="6" t="n">
        <v>0</v>
      </c>
      <c r="AP49" s="0" t="n">
        <v>1</v>
      </c>
      <c r="AQ49" s="0" t="n">
        <v>0</v>
      </c>
      <c r="AR49" s="0" t="n">
        <v>0</v>
      </c>
      <c r="AS49" s="6" t="n">
        <v>0</v>
      </c>
    </row>
    <row r="50" customFormat="false" ht="15" hidden="false" customHeight="false" outlineLevel="0" collapsed="false">
      <c r="D50" s="3"/>
      <c r="F50" s="3"/>
      <c r="H50" s="3"/>
      <c r="J50" s="58"/>
      <c r="K50" s="3"/>
      <c r="L50" s="3"/>
      <c r="M50" s="3"/>
      <c r="N50" s="3"/>
      <c r="O50" s="3" t="s">
        <v>74</v>
      </c>
      <c r="P50" s="54" t="n">
        <v>0.629539952</v>
      </c>
      <c r="Q50" s="3" t="s">
        <v>75</v>
      </c>
      <c r="R50" s="54" t="n">
        <v>0.2614</v>
      </c>
      <c r="S50" s="3" t="n">
        <f aca="false">IF(AND(X50&lt;1,Y50&lt;1,Z50&lt;1,AA50&lt;3),1,0)</f>
        <v>0</v>
      </c>
      <c r="T50" s="27" t="n">
        <f aca="false">R50*P50*N52*L59*J49*H71*F81*D70*B180</f>
        <v>0.00184696855565868</v>
      </c>
      <c r="V50" s="15"/>
      <c r="W50" s="3" t="n">
        <v>201</v>
      </c>
      <c r="X50" s="0" t="n">
        <v>0.48</v>
      </c>
      <c r="Y50" s="0" t="n">
        <v>3.7</v>
      </c>
      <c r="Z50" s="0" t="n">
        <v>7.9</v>
      </c>
      <c r="AA50" s="0" t="n">
        <v>2.75</v>
      </c>
      <c r="AB50" s="0" t="n">
        <v>3.3</v>
      </c>
      <c r="AC50" s="0" t="n">
        <v>10916.4510962666</v>
      </c>
      <c r="AD50" s="0" t="n">
        <v>76466.3042177485</v>
      </c>
      <c r="AE50" s="0" t="n">
        <v>67352.6477337376</v>
      </c>
      <c r="AF50" s="0" t="n">
        <v>0</v>
      </c>
      <c r="AG50" s="0" t="n">
        <v>0</v>
      </c>
      <c r="AH50" s="0" t="n">
        <v>0.6</v>
      </c>
      <c r="AI50" s="4" t="n">
        <v>1</v>
      </c>
      <c r="AJ50" s="5" t="n">
        <v>0</v>
      </c>
      <c r="AK50" s="5" t="n">
        <v>0</v>
      </c>
      <c r="AL50" s="6" t="n">
        <v>0</v>
      </c>
      <c r="AM50" s="0" t="n">
        <v>1</v>
      </c>
      <c r="AN50" s="0" t="n">
        <v>0</v>
      </c>
      <c r="AO50" s="6" t="n">
        <v>0</v>
      </c>
      <c r="AP50" s="0" t="n">
        <v>0</v>
      </c>
      <c r="AQ50" s="0" t="n">
        <v>0</v>
      </c>
      <c r="AR50" s="0" t="n">
        <v>1</v>
      </c>
      <c r="AS50" s="6" t="n">
        <v>0</v>
      </c>
    </row>
    <row r="51" customFormat="false" ht="15" hidden="false" customHeight="false" outlineLevel="0" collapsed="false">
      <c r="D51" s="3"/>
      <c r="F51" s="3"/>
      <c r="H51" s="3"/>
      <c r="J51" s="58"/>
      <c r="K51" s="3"/>
      <c r="L51" s="3"/>
      <c r="M51" s="3"/>
      <c r="N51" s="3"/>
      <c r="O51" s="3"/>
      <c r="P51" s="3"/>
      <c r="Q51" s="3" t="s">
        <v>73</v>
      </c>
      <c r="R51" s="54" t="n">
        <v>0.7386</v>
      </c>
      <c r="S51" s="3" t="n">
        <f aca="false">IF(AND(X51&lt;1,Y51&lt;1,Z51&lt;1,AA51&lt;3),1,0)</f>
        <v>0</v>
      </c>
      <c r="T51" s="27" t="n">
        <f aca="false">R51*P52*N52*L59*J49*H71*F81*D70*B180</f>
        <v>0.00307101051771046</v>
      </c>
      <c r="V51" s="15"/>
      <c r="W51" s="3" t="n">
        <v>201</v>
      </c>
      <c r="X51" s="0" t="n">
        <v>0.48</v>
      </c>
      <c r="Y51" s="0" t="n">
        <v>3.7</v>
      </c>
      <c r="Z51" s="0" t="n">
        <v>7.9</v>
      </c>
      <c r="AA51" s="0" t="n">
        <v>2.75</v>
      </c>
      <c r="AB51" s="0" t="n">
        <v>3.3</v>
      </c>
      <c r="AC51" s="0" t="n">
        <v>10916.4510962666</v>
      </c>
      <c r="AD51" s="0" t="n">
        <v>76466.3042177485</v>
      </c>
      <c r="AE51" s="0" t="n">
        <v>67352.6477337376</v>
      </c>
      <c r="AF51" s="0" t="n">
        <v>0</v>
      </c>
      <c r="AG51" s="0" t="n">
        <v>0</v>
      </c>
      <c r="AH51" s="0" t="n">
        <v>0.6</v>
      </c>
      <c r="AI51" s="4" t="n">
        <v>1</v>
      </c>
      <c r="AJ51" s="5" t="n">
        <v>0</v>
      </c>
      <c r="AK51" s="5" t="n">
        <v>0</v>
      </c>
      <c r="AL51" s="6" t="n">
        <v>0</v>
      </c>
      <c r="AM51" s="0" t="n">
        <v>0</v>
      </c>
      <c r="AN51" s="0" t="n">
        <v>1</v>
      </c>
      <c r="AO51" s="6" t="n">
        <v>0</v>
      </c>
      <c r="AP51" s="0" t="n">
        <v>1</v>
      </c>
      <c r="AQ51" s="0" t="n">
        <v>0</v>
      </c>
      <c r="AR51" s="0" t="n">
        <v>0</v>
      </c>
      <c r="AS51" s="6" t="n">
        <v>0</v>
      </c>
    </row>
    <row r="52" customFormat="false" ht="15" hidden="false" customHeight="false" outlineLevel="0" collapsed="false">
      <c r="D52" s="3"/>
      <c r="F52" s="3"/>
      <c r="H52" s="3"/>
      <c r="J52" s="58"/>
      <c r="K52" s="3"/>
      <c r="L52" s="3"/>
      <c r="M52" s="3" t="s">
        <v>73</v>
      </c>
      <c r="N52" s="54" t="n">
        <v>0.446808511</v>
      </c>
      <c r="O52" s="3" t="s">
        <v>76</v>
      </c>
      <c r="P52" s="54" t="n">
        <v>0.370460048</v>
      </c>
      <c r="Q52" s="3" t="s">
        <v>75</v>
      </c>
      <c r="R52" s="54" t="n">
        <v>0.2614</v>
      </c>
      <c r="S52" s="3" t="n">
        <f aca="false">IF(AND(X52&lt;1,Y52&lt;1,Z52&lt;1,AA52&lt;3),1,0)</f>
        <v>0</v>
      </c>
      <c r="T52" s="27" t="n">
        <f aca="false">R52*P52*N52*L59*J49*H71*F81*D70*B180</f>
        <v>0.00108686995576701</v>
      </c>
      <c r="V52" s="15"/>
      <c r="W52" s="3" t="n">
        <v>201</v>
      </c>
      <c r="X52" s="0" t="n">
        <v>0.48</v>
      </c>
      <c r="Y52" s="0" t="n">
        <v>3.7</v>
      </c>
      <c r="Z52" s="0" t="n">
        <v>7.9</v>
      </c>
      <c r="AA52" s="0" t="n">
        <v>2.75</v>
      </c>
      <c r="AB52" s="0" t="n">
        <v>3.3</v>
      </c>
      <c r="AC52" s="0" t="n">
        <v>10916.4510962666</v>
      </c>
      <c r="AD52" s="0" t="n">
        <v>76466.3042177485</v>
      </c>
      <c r="AE52" s="0" t="n">
        <v>67352.6477337376</v>
      </c>
      <c r="AF52" s="0" t="n">
        <v>0</v>
      </c>
      <c r="AG52" s="0" t="n">
        <v>0</v>
      </c>
      <c r="AH52" s="0" t="n">
        <v>0.6</v>
      </c>
      <c r="AI52" s="4" t="n">
        <v>1</v>
      </c>
      <c r="AJ52" s="5" t="n">
        <v>0</v>
      </c>
      <c r="AK52" s="5" t="n">
        <v>0</v>
      </c>
      <c r="AL52" s="6" t="n">
        <v>0</v>
      </c>
      <c r="AM52" s="0" t="n">
        <v>0</v>
      </c>
      <c r="AN52" s="0" t="n">
        <v>1</v>
      </c>
      <c r="AO52" s="6" t="n">
        <v>0</v>
      </c>
      <c r="AP52" s="0" t="n">
        <v>0</v>
      </c>
      <c r="AQ52" s="0" t="n">
        <v>0</v>
      </c>
      <c r="AR52" s="0" t="n">
        <v>1</v>
      </c>
      <c r="AS52" s="6" t="n">
        <v>0</v>
      </c>
    </row>
    <row r="53" customFormat="false" ht="15" hidden="false" customHeight="false" outlineLevel="0" collapsed="false">
      <c r="D53" s="3"/>
      <c r="F53" s="3"/>
      <c r="H53" s="3"/>
      <c r="J53" s="58"/>
      <c r="K53" s="3"/>
      <c r="L53" s="3"/>
      <c r="M53" s="3"/>
      <c r="N53" s="3"/>
      <c r="O53" s="3"/>
      <c r="P53" s="3"/>
      <c r="Q53" s="3" t="s">
        <v>77</v>
      </c>
      <c r="R53" s="54" t="n">
        <v>0.5371</v>
      </c>
      <c r="S53" s="3" t="n">
        <f aca="false">IF(AND(X53&lt;1,Y53&lt;1,Z53&lt;1,AA53&lt;3),1,0)</f>
        <v>0</v>
      </c>
      <c r="T53" s="27" t="n">
        <f aca="false">R53*P54*N56*L59*J49*H71*F81*D70*B180</f>
        <v>0.00487239622095399</v>
      </c>
      <c r="V53" s="15"/>
      <c r="W53" s="3" t="n">
        <v>201</v>
      </c>
      <c r="X53" s="0" t="n">
        <v>0.48</v>
      </c>
      <c r="Y53" s="0" t="n">
        <v>3.7</v>
      </c>
      <c r="Z53" s="0" t="n">
        <v>7.9</v>
      </c>
      <c r="AA53" s="0" t="n">
        <v>2.75</v>
      </c>
      <c r="AB53" s="0" t="n">
        <v>3.3</v>
      </c>
      <c r="AC53" s="0" t="n">
        <v>10916.4510962666</v>
      </c>
      <c r="AD53" s="0" t="n">
        <v>76466.3042177485</v>
      </c>
      <c r="AE53" s="0" t="n">
        <v>67352.6477337376</v>
      </c>
      <c r="AF53" s="0" t="n">
        <v>0</v>
      </c>
      <c r="AG53" s="0" t="n">
        <v>0</v>
      </c>
      <c r="AH53" s="0" t="n">
        <v>0.6</v>
      </c>
      <c r="AI53" s="4" t="n">
        <v>0</v>
      </c>
      <c r="AJ53" s="5" t="n">
        <v>1</v>
      </c>
      <c r="AK53" s="5" t="n">
        <v>0</v>
      </c>
      <c r="AL53" s="6" t="n">
        <v>0</v>
      </c>
      <c r="AM53" s="0" t="n">
        <v>1</v>
      </c>
      <c r="AN53" s="0" t="n">
        <v>0</v>
      </c>
      <c r="AO53" s="6" t="n">
        <v>0</v>
      </c>
      <c r="AP53" s="0" t="n">
        <v>0</v>
      </c>
      <c r="AQ53" s="0" t="n">
        <v>1</v>
      </c>
      <c r="AR53" s="0" t="n">
        <v>0</v>
      </c>
      <c r="AS53" s="6" t="n">
        <v>0</v>
      </c>
    </row>
    <row r="54" customFormat="false" ht="15" hidden="false" customHeight="false" outlineLevel="0" collapsed="false">
      <c r="D54" s="3"/>
      <c r="F54" s="3"/>
      <c r="H54" s="3"/>
      <c r="J54" s="58"/>
      <c r="K54" s="3"/>
      <c r="L54" s="3"/>
      <c r="M54" s="3"/>
      <c r="N54" s="3"/>
      <c r="O54" s="3" t="s">
        <v>74</v>
      </c>
      <c r="P54" s="54" t="n">
        <v>0.808270677</v>
      </c>
      <c r="Q54" s="3" t="s">
        <v>75</v>
      </c>
      <c r="R54" s="54" t="n">
        <v>0.4629</v>
      </c>
      <c r="S54" s="3" t="n">
        <f aca="false">IF(AND(X54&lt;1,Y54&lt;1,Z54&lt;1,AA54&lt;3),1,0)</f>
        <v>0</v>
      </c>
      <c r="T54" s="27" t="n">
        <f aca="false">R54*P54*N56*L59*J49*H71*F81*D70*B180</f>
        <v>0.00419927799419029</v>
      </c>
      <c r="V54" s="15"/>
      <c r="W54" s="3" t="n">
        <v>201</v>
      </c>
      <c r="X54" s="0" t="n">
        <v>0.48</v>
      </c>
      <c r="Y54" s="0" t="n">
        <v>3.7</v>
      </c>
      <c r="Z54" s="0" t="n">
        <v>7.9</v>
      </c>
      <c r="AA54" s="0" t="n">
        <v>2.75</v>
      </c>
      <c r="AB54" s="0" t="n">
        <v>3.3</v>
      </c>
      <c r="AC54" s="0" t="n">
        <v>10916.4510962666</v>
      </c>
      <c r="AD54" s="0" t="n">
        <v>76466.3042177485</v>
      </c>
      <c r="AE54" s="0" t="n">
        <v>67352.6477337376</v>
      </c>
      <c r="AF54" s="0" t="n">
        <v>0</v>
      </c>
      <c r="AG54" s="0" t="n">
        <v>0</v>
      </c>
      <c r="AH54" s="0" t="n">
        <v>0.6</v>
      </c>
      <c r="AI54" s="4" t="n">
        <v>0</v>
      </c>
      <c r="AJ54" s="5" t="n">
        <v>1</v>
      </c>
      <c r="AK54" s="5" t="n">
        <v>0</v>
      </c>
      <c r="AL54" s="6" t="n">
        <v>0</v>
      </c>
      <c r="AM54" s="0" t="n">
        <v>1</v>
      </c>
      <c r="AN54" s="0" t="n">
        <v>0</v>
      </c>
      <c r="AO54" s="6" t="n">
        <v>0</v>
      </c>
      <c r="AP54" s="0" t="n">
        <v>0</v>
      </c>
      <c r="AQ54" s="0" t="n">
        <v>0</v>
      </c>
      <c r="AR54" s="0" t="n">
        <v>1</v>
      </c>
      <c r="AS54" s="6" t="n">
        <v>0</v>
      </c>
    </row>
    <row r="55" customFormat="false" ht="15" hidden="false" customHeight="false" outlineLevel="0" collapsed="false">
      <c r="D55" s="3"/>
      <c r="F55" s="3"/>
      <c r="H55" s="3"/>
      <c r="J55" s="58"/>
      <c r="K55" s="3"/>
      <c r="L55" s="3"/>
      <c r="M55" s="3"/>
      <c r="N55" s="3"/>
      <c r="O55" s="3"/>
      <c r="P55" s="3"/>
      <c r="Q55" s="3" t="s">
        <v>77</v>
      </c>
      <c r="R55" s="54" t="n">
        <v>0.5371</v>
      </c>
      <c r="S55" s="3" t="n">
        <f aca="false">IF(AND(X55&lt;1,Y55&lt;1,Z55&lt;1,AA55&lt;3),1,0)</f>
        <v>0</v>
      </c>
      <c r="T55" s="27" t="n">
        <f aca="false">R55*P56*N56*L59*J49*H71*F81*D70*B180</f>
        <v>0.00115577770592718</v>
      </c>
      <c r="V55" s="15"/>
      <c r="W55" s="3" t="n">
        <v>201</v>
      </c>
      <c r="X55" s="0" t="n">
        <v>0.48</v>
      </c>
      <c r="Y55" s="0" t="n">
        <v>3.7</v>
      </c>
      <c r="Z55" s="0" t="n">
        <v>7.9</v>
      </c>
      <c r="AA55" s="0" t="n">
        <v>2.75</v>
      </c>
      <c r="AB55" s="0" t="n">
        <v>3.3</v>
      </c>
      <c r="AC55" s="0" t="n">
        <v>10916.4510962666</v>
      </c>
      <c r="AD55" s="0" t="n">
        <v>76466.3042177485</v>
      </c>
      <c r="AE55" s="0" t="n">
        <v>67352.6477337376</v>
      </c>
      <c r="AF55" s="0" t="n">
        <v>0</v>
      </c>
      <c r="AG55" s="0" t="n">
        <v>0</v>
      </c>
      <c r="AH55" s="0" t="n">
        <v>0.6</v>
      </c>
      <c r="AI55" s="4" t="n">
        <v>0</v>
      </c>
      <c r="AJ55" s="5" t="n">
        <v>1</v>
      </c>
      <c r="AK55" s="5" t="n">
        <v>0</v>
      </c>
      <c r="AL55" s="6" t="n">
        <v>0</v>
      </c>
      <c r="AM55" s="0" t="n">
        <v>0</v>
      </c>
      <c r="AN55" s="0" t="n">
        <v>1</v>
      </c>
      <c r="AO55" s="6" t="n">
        <v>0</v>
      </c>
      <c r="AP55" s="0" t="n">
        <v>0</v>
      </c>
      <c r="AQ55" s="0" t="n">
        <v>1</v>
      </c>
      <c r="AR55" s="0" t="n">
        <v>0</v>
      </c>
      <c r="AS55" s="6" t="n">
        <v>0</v>
      </c>
    </row>
    <row r="56" customFormat="false" ht="15" hidden="false" customHeight="false" outlineLevel="0" collapsed="false">
      <c r="D56" s="3"/>
      <c r="F56" s="3"/>
      <c r="H56" s="3"/>
      <c r="J56" s="58"/>
      <c r="K56" s="3"/>
      <c r="L56" s="3"/>
      <c r="M56" s="3" t="s">
        <v>77</v>
      </c>
      <c r="N56" s="54" t="n">
        <v>0.446808511</v>
      </c>
      <c r="O56" s="3" t="s">
        <v>78</v>
      </c>
      <c r="P56" s="54" t="n">
        <v>0.191729323</v>
      </c>
      <c r="Q56" s="3" t="s">
        <v>75</v>
      </c>
      <c r="R56" s="54" t="n">
        <v>0.4629</v>
      </c>
      <c r="S56" s="3" t="n">
        <f aca="false">IF(AND(X56&lt;1,Y56&lt;1,Z56&lt;1,AA56&lt;3),1,0)</f>
        <v>0</v>
      </c>
      <c r="T56" s="27" t="n">
        <f aca="false">R56*P56*N56*L59*J49*H71*F81*D70*B180</f>
        <v>0.000996107801291549</v>
      </c>
      <c r="V56" s="15"/>
      <c r="W56" s="3" t="n">
        <v>201</v>
      </c>
      <c r="X56" s="0" t="n">
        <v>0.48</v>
      </c>
      <c r="Y56" s="0" t="n">
        <v>3.7</v>
      </c>
      <c r="Z56" s="0" t="n">
        <v>7.9</v>
      </c>
      <c r="AA56" s="0" t="n">
        <v>2.75</v>
      </c>
      <c r="AB56" s="0" t="n">
        <v>3.3</v>
      </c>
      <c r="AC56" s="0" t="n">
        <v>10916.4510962666</v>
      </c>
      <c r="AD56" s="0" t="n">
        <v>76466.3042177485</v>
      </c>
      <c r="AE56" s="0" t="n">
        <v>67352.6477337376</v>
      </c>
      <c r="AF56" s="0" t="n">
        <v>0</v>
      </c>
      <c r="AG56" s="0" t="n">
        <v>0</v>
      </c>
      <c r="AH56" s="0" t="n">
        <v>0.6</v>
      </c>
      <c r="AI56" s="4" t="n">
        <v>0</v>
      </c>
      <c r="AJ56" s="5" t="n">
        <v>1</v>
      </c>
      <c r="AK56" s="5" t="n">
        <v>0</v>
      </c>
      <c r="AL56" s="6" t="n">
        <v>0</v>
      </c>
      <c r="AM56" s="0" t="n">
        <v>0</v>
      </c>
      <c r="AN56" s="0" t="n">
        <v>1</v>
      </c>
      <c r="AO56" s="6" t="n">
        <v>0</v>
      </c>
      <c r="AP56" s="0" t="n">
        <v>0</v>
      </c>
      <c r="AQ56" s="0" t="n">
        <v>0</v>
      </c>
      <c r="AR56" s="0" t="n">
        <v>1</v>
      </c>
      <c r="AS56" s="6" t="n">
        <v>0</v>
      </c>
    </row>
    <row r="57" customFormat="false" ht="15" hidden="false" customHeight="false" outlineLevel="0" collapsed="false">
      <c r="D57" s="3"/>
      <c r="F57" s="3"/>
      <c r="H57" s="3"/>
      <c r="J57" s="58"/>
      <c r="K57" s="3"/>
      <c r="L57" s="3"/>
      <c r="M57" s="3" t="s">
        <v>75</v>
      </c>
      <c r="N57" s="54" t="n">
        <v>0.021276596</v>
      </c>
      <c r="O57" s="3" t="s">
        <v>30</v>
      </c>
      <c r="P57" s="54" t="n">
        <v>1</v>
      </c>
      <c r="Q57" s="3" t="s">
        <v>75</v>
      </c>
      <c r="R57" s="54" t="n">
        <v>1</v>
      </c>
      <c r="S57" s="3" t="n">
        <f aca="false">IF(AND(X57&lt;1,Y57&lt;1,Z57&lt;1,AA57&lt;3),1,0)</f>
        <v>0</v>
      </c>
      <c r="T57" s="27" t="n">
        <f aca="false">R57*P57*N57*L59*J49*H71*F81*D70*B180</f>
        <v>0.000534455230855238</v>
      </c>
      <c r="V57" s="15"/>
      <c r="W57" s="3" t="n">
        <v>201</v>
      </c>
      <c r="X57" s="0" t="n">
        <v>0.48</v>
      </c>
      <c r="Y57" s="0" t="n">
        <v>3.7</v>
      </c>
      <c r="Z57" s="0" t="n">
        <v>7.9</v>
      </c>
      <c r="AA57" s="0" t="n">
        <v>2.75</v>
      </c>
      <c r="AB57" s="0" t="n">
        <v>3.3</v>
      </c>
      <c r="AC57" s="0" t="n">
        <v>10916.4510962666</v>
      </c>
      <c r="AD57" s="0" t="n">
        <v>76466.3042177485</v>
      </c>
      <c r="AE57" s="0" t="n">
        <v>67352.6477337376</v>
      </c>
      <c r="AF57" s="0" t="n">
        <v>0</v>
      </c>
      <c r="AG57" s="0" t="n">
        <v>0</v>
      </c>
      <c r="AH57" s="0" t="n">
        <v>0.6</v>
      </c>
      <c r="AI57" s="4" t="n">
        <v>0</v>
      </c>
      <c r="AJ57" s="5" t="n">
        <v>0</v>
      </c>
      <c r="AK57" s="5" t="n">
        <v>1</v>
      </c>
      <c r="AL57" s="6" t="n">
        <v>0</v>
      </c>
      <c r="AM57" s="0" t="n">
        <v>0</v>
      </c>
      <c r="AN57" s="0" t="n">
        <v>0</v>
      </c>
      <c r="AO57" s="6" t="n">
        <v>1</v>
      </c>
      <c r="AP57" s="0" t="n">
        <v>0</v>
      </c>
      <c r="AQ57" s="0" t="n">
        <v>0</v>
      </c>
      <c r="AR57" s="0" t="n">
        <v>1</v>
      </c>
      <c r="AS57" s="6" t="n">
        <v>0</v>
      </c>
    </row>
    <row r="58" customFormat="false" ht="15" hidden="false" customHeight="false" outlineLevel="0" collapsed="false">
      <c r="D58" s="3"/>
      <c r="F58" s="3"/>
      <c r="H58" s="3"/>
      <c r="J58" s="3"/>
      <c r="K58" s="3"/>
      <c r="L58" s="3"/>
      <c r="M58" s="3"/>
      <c r="N58" s="3"/>
      <c r="O58" s="3" t="s">
        <v>74</v>
      </c>
      <c r="P58" s="54" t="n">
        <v>0.159106071</v>
      </c>
      <c r="Q58" s="3" t="s">
        <v>79</v>
      </c>
      <c r="R58" s="54" t="n">
        <v>1</v>
      </c>
      <c r="S58" s="3" t="n">
        <f aca="false">IF(AND(X58&lt;1,Y58&lt;1,Z58&lt;1,AA58&lt;3),1,0)</f>
        <v>0</v>
      </c>
      <c r="T58" s="27" t="n">
        <f aca="false">R58*P58*N59*L59*J49*H71*F81*D70*B180</f>
        <v>0.000340140283630451</v>
      </c>
      <c r="V58" s="15"/>
      <c r="W58" s="3" t="n">
        <v>201</v>
      </c>
      <c r="X58" s="0" t="n">
        <v>0.48</v>
      </c>
      <c r="Y58" s="0" t="n">
        <v>3.7</v>
      </c>
      <c r="Z58" s="0" t="n">
        <v>7.9</v>
      </c>
      <c r="AA58" s="0" t="n">
        <v>2.75</v>
      </c>
      <c r="AB58" s="0" t="n">
        <v>3.3</v>
      </c>
      <c r="AC58" s="0" t="n">
        <v>10916.4510962666</v>
      </c>
      <c r="AD58" s="0" t="n">
        <v>76466.3042177485</v>
      </c>
      <c r="AE58" s="0" t="n">
        <v>67352.6477337376</v>
      </c>
      <c r="AF58" s="0" t="n">
        <v>0</v>
      </c>
      <c r="AG58" s="0" t="n">
        <v>0</v>
      </c>
      <c r="AH58" s="0" t="n">
        <v>0.6</v>
      </c>
      <c r="AI58" s="4" t="n">
        <v>0</v>
      </c>
      <c r="AJ58" s="5" t="n">
        <v>0</v>
      </c>
      <c r="AK58" s="5" t="n">
        <v>0</v>
      </c>
      <c r="AL58" s="6" t="n">
        <v>1</v>
      </c>
      <c r="AM58" s="0" t="n">
        <v>1</v>
      </c>
      <c r="AN58" s="0" t="n">
        <v>0</v>
      </c>
      <c r="AO58" s="6" t="n">
        <v>0</v>
      </c>
      <c r="AP58" s="0" t="n">
        <v>0</v>
      </c>
      <c r="AQ58" s="0" t="n">
        <v>0</v>
      </c>
      <c r="AR58" s="0" t="n">
        <v>0</v>
      </c>
      <c r="AS58" s="6" t="n">
        <v>1</v>
      </c>
    </row>
    <row r="59" customFormat="false" ht="15" hidden="false" customHeight="false" outlineLevel="0" collapsed="false">
      <c r="D59" s="3"/>
      <c r="F59" s="3"/>
      <c r="H59" s="3"/>
      <c r="J59" s="3"/>
      <c r="K59" s="55" t="s">
        <v>85</v>
      </c>
      <c r="L59" s="54" t="n">
        <v>1</v>
      </c>
      <c r="M59" s="3" t="s">
        <v>79</v>
      </c>
      <c r="N59" s="54" t="n">
        <v>0.085106383</v>
      </c>
      <c r="O59" s="3" t="s">
        <v>76</v>
      </c>
      <c r="P59" s="54" t="n">
        <v>0.840893929</v>
      </c>
      <c r="Q59" s="3" t="s">
        <v>79</v>
      </c>
      <c r="R59" s="54" t="n">
        <v>1</v>
      </c>
      <c r="S59" s="3" t="n">
        <f aca="false">IF(AND(X59&lt;1,Y59&lt;1,Z59&lt;1,AA59&lt;3),1,0)</f>
        <v>0</v>
      </c>
      <c r="T59" s="27" t="n">
        <f aca="false">R59*P59*N59*L59*J49*H71*F81*D70*B180</f>
        <v>0.0017976806146711</v>
      </c>
      <c r="V59" s="15"/>
      <c r="W59" s="3" t="n">
        <v>201</v>
      </c>
      <c r="X59" s="0" t="n">
        <v>0.48</v>
      </c>
      <c r="Y59" s="0" t="n">
        <v>3.7</v>
      </c>
      <c r="Z59" s="0" t="n">
        <v>7.9</v>
      </c>
      <c r="AA59" s="0" t="n">
        <v>2.75</v>
      </c>
      <c r="AB59" s="0" t="n">
        <v>3.3</v>
      </c>
      <c r="AC59" s="0" t="n">
        <v>10916.4510962666</v>
      </c>
      <c r="AD59" s="0" t="n">
        <v>76466.3042177485</v>
      </c>
      <c r="AE59" s="0" t="n">
        <v>67352.6477337376</v>
      </c>
      <c r="AF59" s="0" t="n">
        <v>0</v>
      </c>
      <c r="AG59" s="0" t="n">
        <v>0</v>
      </c>
      <c r="AH59" s="0" t="n">
        <v>0.6</v>
      </c>
      <c r="AI59" s="4" t="n">
        <v>0</v>
      </c>
      <c r="AJ59" s="5" t="n">
        <v>0</v>
      </c>
      <c r="AK59" s="5" t="n">
        <v>0</v>
      </c>
      <c r="AL59" s="6" t="n">
        <v>1</v>
      </c>
      <c r="AM59" s="0" t="n">
        <v>0</v>
      </c>
      <c r="AN59" s="0" t="n">
        <v>1</v>
      </c>
      <c r="AO59" s="6" t="n">
        <v>0</v>
      </c>
      <c r="AP59" s="0" t="n">
        <v>0</v>
      </c>
      <c r="AQ59" s="0" t="n">
        <v>0</v>
      </c>
      <c r="AR59" s="0" t="n">
        <v>0</v>
      </c>
      <c r="AS59" s="6" t="n">
        <v>1</v>
      </c>
    </row>
    <row r="60" s="56" customFormat="true" ht="15" hidden="false" customHeight="false" outlineLevel="0" collapsed="false">
      <c r="A60" s="56" t="n">
        <v>-1</v>
      </c>
      <c r="B60" s="56" t="n">
        <v>-1</v>
      </c>
      <c r="C60" s="56" t="n">
        <v>-1</v>
      </c>
      <c r="D60" s="56" t="n">
        <v>-1</v>
      </c>
      <c r="E60" s="56" t="n">
        <v>-1</v>
      </c>
      <c r="F60" s="56" t="n">
        <v>-1</v>
      </c>
      <c r="G60" s="56" t="n">
        <v>-1</v>
      </c>
      <c r="H60" s="56" t="n">
        <v>-1</v>
      </c>
      <c r="I60" s="56" t="n">
        <v>-1</v>
      </c>
      <c r="J60" s="56" t="n">
        <v>-1</v>
      </c>
      <c r="K60" s="56" t="n">
        <v>-1</v>
      </c>
      <c r="L60" s="56" t="n">
        <v>-1</v>
      </c>
      <c r="M60" s="56" t="n">
        <v>-1</v>
      </c>
      <c r="N60" s="56" t="n">
        <v>-1</v>
      </c>
      <c r="O60" s="56" t="n">
        <v>-1</v>
      </c>
      <c r="P60" s="56" t="n">
        <v>-1</v>
      </c>
      <c r="Q60" s="56" t="n">
        <v>-1</v>
      </c>
      <c r="R60" s="56" t="n">
        <v>-1</v>
      </c>
      <c r="S60" s="56" t="n">
        <v>-1</v>
      </c>
      <c r="T60" s="56" t="n">
        <v>-1</v>
      </c>
      <c r="U60" s="56" t="n">
        <v>-1</v>
      </c>
      <c r="V60" s="56" t="n">
        <v>-1</v>
      </c>
      <c r="W60" s="56" t="n">
        <v>-1</v>
      </c>
      <c r="X60" s="56" t="n">
        <v>-1</v>
      </c>
      <c r="Y60" s="56" t="n">
        <v>-1</v>
      </c>
      <c r="Z60" s="56" t="n">
        <v>-1</v>
      </c>
      <c r="AA60" s="56" t="n">
        <v>-1</v>
      </c>
      <c r="AB60" s="56" t="n">
        <v>-1</v>
      </c>
      <c r="AC60" s="56" t="n">
        <v>-1</v>
      </c>
      <c r="AD60" s="56" t="n">
        <v>-1</v>
      </c>
      <c r="AE60" s="56" t="n">
        <v>-1</v>
      </c>
      <c r="AF60" s="56" t="n">
        <v>-1</v>
      </c>
      <c r="AG60" s="56" t="n">
        <v>-1</v>
      </c>
      <c r="AH60" s="56" t="n">
        <v>-1</v>
      </c>
      <c r="AI60" s="56" t="n">
        <v>-1</v>
      </c>
      <c r="AJ60" s="56" t="n">
        <v>-1</v>
      </c>
      <c r="AK60" s="56" t="n">
        <v>-1</v>
      </c>
      <c r="AL60" s="56" t="n">
        <v>-1</v>
      </c>
      <c r="AM60" s="56" t="n">
        <v>-1</v>
      </c>
      <c r="AN60" s="56" t="n">
        <v>-1</v>
      </c>
      <c r="AO60" s="56" t="n">
        <v>-1</v>
      </c>
      <c r="AP60" s="56" t="n">
        <v>-1</v>
      </c>
      <c r="AQ60" s="56" t="n">
        <v>-1</v>
      </c>
      <c r="AR60" s="56" t="n">
        <v>-1</v>
      </c>
      <c r="AS60" s="56" t="n">
        <v>-1</v>
      </c>
      <c r="AT60" s="56" t="n">
        <v>-1</v>
      </c>
      <c r="AU60" s="56" t="n">
        <v>-1</v>
      </c>
    </row>
    <row r="61" customFormat="false" ht="15" hidden="false" customHeight="false" outlineLevel="0" collapsed="false">
      <c r="D61" s="3"/>
      <c r="F61" s="3"/>
      <c r="H61" s="3"/>
      <c r="J61" s="3"/>
      <c r="K61" s="55"/>
      <c r="L61" s="58"/>
      <c r="M61" s="3"/>
      <c r="N61" s="3"/>
      <c r="O61" s="3"/>
      <c r="P61" s="3"/>
      <c r="Q61" s="3" t="s">
        <v>73</v>
      </c>
      <c r="R61" s="54" t="n">
        <v>0.7386</v>
      </c>
      <c r="S61" s="3" t="n">
        <f aca="false">IF(AND(X61&lt;1,Y61&lt;1,Z61&lt;1,AA61&lt;3),1,0)</f>
        <v>0</v>
      </c>
      <c r="T61" s="27" t="n">
        <f aca="false">R61*P62*N64*L71*J81*H71*F81*D70*B180</f>
        <v>0</v>
      </c>
      <c r="V61" s="15"/>
      <c r="W61" s="3" t="n">
        <v>201</v>
      </c>
      <c r="X61" s="0" t="n">
        <v>14.1</v>
      </c>
      <c r="Y61" s="0" t="n">
        <v>3.7</v>
      </c>
      <c r="Z61" s="0" t="n">
        <v>0.89</v>
      </c>
      <c r="AA61" s="0" t="n">
        <v>2.75</v>
      </c>
      <c r="AB61" s="0" t="n">
        <v>3.3</v>
      </c>
      <c r="AC61" s="0" t="n">
        <v>7211.53387715278</v>
      </c>
      <c r="AD61" s="0" t="n">
        <v>76466.3042177485</v>
      </c>
      <c r="AE61" s="0" t="n">
        <v>79015.9929737197</v>
      </c>
      <c r="AF61" s="0" t="n">
        <v>0</v>
      </c>
      <c r="AG61" s="0" t="n">
        <v>0</v>
      </c>
      <c r="AH61" s="0" t="n">
        <v>0.6</v>
      </c>
      <c r="AI61" s="4" t="n">
        <v>1</v>
      </c>
      <c r="AJ61" s="5" t="n">
        <v>0</v>
      </c>
      <c r="AK61" s="5" t="n">
        <v>0</v>
      </c>
      <c r="AL61" s="6" t="n">
        <v>0</v>
      </c>
      <c r="AM61" s="0" t="n">
        <v>1</v>
      </c>
      <c r="AN61" s="0" t="n">
        <v>0</v>
      </c>
      <c r="AO61" s="6" t="n">
        <v>0</v>
      </c>
      <c r="AP61" s="0" t="n">
        <v>1</v>
      </c>
      <c r="AQ61" s="0" t="n">
        <v>0</v>
      </c>
      <c r="AR61" s="0" t="n">
        <v>0</v>
      </c>
      <c r="AS61" s="6" t="n">
        <v>0</v>
      </c>
    </row>
    <row r="62" customFormat="false" ht="15" hidden="false" customHeight="false" outlineLevel="0" collapsed="false">
      <c r="D62" s="3"/>
      <c r="F62" s="3"/>
      <c r="H62" s="3"/>
      <c r="J62" s="3"/>
      <c r="K62" s="55"/>
      <c r="L62" s="58"/>
      <c r="M62" s="3"/>
      <c r="N62" s="3"/>
      <c r="O62" s="3" t="s">
        <v>74</v>
      </c>
      <c r="P62" s="54" t="n">
        <v>0.629539952</v>
      </c>
      <c r="Q62" s="3" t="s">
        <v>75</v>
      </c>
      <c r="R62" s="54" t="n">
        <v>0.2614</v>
      </c>
      <c r="S62" s="3" t="n">
        <f aca="false">IF(AND(X62&lt;1,Y62&lt;1,Z62&lt;1,AA62&lt;3),1,0)</f>
        <v>0</v>
      </c>
      <c r="T62" s="27" t="n">
        <f aca="false">R62*P62*N64*L71*J81*H71*F81*D70*B180</f>
        <v>0</v>
      </c>
      <c r="V62" s="15"/>
      <c r="W62" s="3" t="n">
        <v>201</v>
      </c>
      <c r="X62" s="0" t="n">
        <v>14.1</v>
      </c>
      <c r="Y62" s="0" t="n">
        <v>3.7</v>
      </c>
      <c r="Z62" s="0" t="n">
        <v>0.89</v>
      </c>
      <c r="AA62" s="0" t="n">
        <v>2.75</v>
      </c>
      <c r="AB62" s="0" t="n">
        <v>3.3</v>
      </c>
      <c r="AC62" s="0" t="n">
        <v>7211.53387715278</v>
      </c>
      <c r="AD62" s="0" t="n">
        <v>76466.3042177485</v>
      </c>
      <c r="AE62" s="0" t="n">
        <v>79015.9929737197</v>
      </c>
      <c r="AF62" s="0" t="n">
        <v>0</v>
      </c>
      <c r="AG62" s="0" t="n">
        <v>0</v>
      </c>
      <c r="AH62" s="0" t="n">
        <v>0.6</v>
      </c>
      <c r="AI62" s="4" t="n">
        <v>1</v>
      </c>
      <c r="AJ62" s="5" t="n">
        <v>0</v>
      </c>
      <c r="AK62" s="5" t="n">
        <v>0</v>
      </c>
      <c r="AL62" s="6" t="n">
        <v>0</v>
      </c>
      <c r="AM62" s="0" t="n">
        <v>1</v>
      </c>
      <c r="AN62" s="0" t="n">
        <v>0</v>
      </c>
      <c r="AO62" s="6" t="n">
        <v>0</v>
      </c>
      <c r="AP62" s="0" t="n">
        <v>0</v>
      </c>
      <c r="AQ62" s="0" t="n">
        <v>0</v>
      </c>
      <c r="AR62" s="0" t="n">
        <v>1</v>
      </c>
      <c r="AS62" s="6" t="n">
        <v>0</v>
      </c>
    </row>
    <row r="63" customFormat="false" ht="15" hidden="false" customHeight="false" outlineLevel="0" collapsed="false">
      <c r="D63" s="3"/>
      <c r="F63" s="3"/>
      <c r="H63" s="3"/>
      <c r="J63" s="3"/>
      <c r="K63" s="55"/>
      <c r="L63" s="58"/>
      <c r="M63" s="3"/>
      <c r="N63" s="3"/>
      <c r="O63" s="3"/>
      <c r="P63" s="3"/>
      <c r="Q63" s="3" t="s">
        <v>73</v>
      </c>
      <c r="R63" s="54" t="n">
        <v>0.7386</v>
      </c>
      <c r="S63" s="3" t="n">
        <f aca="false">IF(AND(X63&lt;1,Y63&lt;1,Z63&lt;1,AA63&lt;3),1,0)</f>
        <v>0</v>
      </c>
      <c r="T63" s="27" t="n">
        <f aca="false">R63*P64*N64*L71*J81*H71*F81*D70*B180</f>
        <v>0</v>
      </c>
      <c r="V63" s="15"/>
      <c r="W63" s="3" t="n">
        <v>201</v>
      </c>
      <c r="X63" s="0" t="n">
        <v>14.1</v>
      </c>
      <c r="Y63" s="0" t="n">
        <v>3.7</v>
      </c>
      <c r="Z63" s="0" t="n">
        <v>0.89</v>
      </c>
      <c r="AA63" s="0" t="n">
        <v>2.75</v>
      </c>
      <c r="AB63" s="0" t="n">
        <v>3.3</v>
      </c>
      <c r="AC63" s="0" t="n">
        <v>7211.53387715278</v>
      </c>
      <c r="AD63" s="0" t="n">
        <v>76466.3042177485</v>
      </c>
      <c r="AE63" s="0" t="n">
        <v>79015.9929737197</v>
      </c>
      <c r="AF63" s="0" t="n">
        <v>0</v>
      </c>
      <c r="AG63" s="0" t="n">
        <v>0</v>
      </c>
      <c r="AH63" s="0" t="n">
        <v>0.6</v>
      </c>
      <c r="AI63" s="4" t="n">
        <v>1</v>
      </c>
      <c r="AJ63" s="5" t="n">
        <v>0</v>
      </c>
      <c r="AK63" s="5" t="n">
        <v>0</v>
      </c>
      <c r="AL63" s="6" t="n">
        <v>0</v>
      </c>
      <c r="AM63" s="0" t="n">
        <v>0</v>
      </c>
      <c r="AN63" s="0" t="n">
        <v>1</v>
      </c>
      <c r="AO63" s="6" t="n">
        <v>0</v>
      </c>
      <c r="AP63" s="0" t="n">
        <v>1</v>
      </c>
      <c r="AQ63" s="0" t="n">
        <v>0</v>
      </c>
      <c r="AR63" s="0" t="n">
        <v>0</v>
      </c>
      <c r="AS63" s="6" t="n">
        <v>0</v>
      </c>
    </row>
    <row r="64" customFormat="false" ht="15" hidden="false" customHeight="false" outlineLevel="0" collapsed="false">
      <c r="D64" s="3"/>
      <c r="F64" s="3"/>
      <c r="H64" s="3"/>
      <c r="J64" s="3"/>
      <c r="K64" s="55"/>
      <c r="L64" s="58"/>
      <c r="M64" s="3" t="s">
        <v>73</v>
      </c>
      <c r="N64" s="54" t="n">
        <v>0.446808511</v>
      </c>
      <c r="O64" s="3" t="s">
        <v>76</v>
      </c>
      <c r="P64" s="54" t="n">
        <v>0.370460048</v>
      </c>
      <c r="Q64" s="3" t="s">
        <v>75</v>
      </c>
      <c r="R64" s="54" t="n">
        <v>0.2614</v>
      </c>
      <c r="S64" s="3" t="n">
        <f aca="false">IF(AND(X64&lt;1,Y64&lt;1,Z64&lt;1,AA64&lt;3),1,0)</f>
        <v>0</v>
      </c>
      <c r="T64" s="27" t="n">
        <f aca="false">R64*P64*N64*L71*J81*H71*F81*D70*B180</f>
        <v>0</v>
      </c>
      <c r="V64" s="15"/>
      <c r="W64" s="3" t="n">
        <v>201</v>
      </c>
      <c r="X64" s="0" t="n">
        <v>14.1</v>
      </c>
      <c r="Y64" s="0" t="n">
        <v>3.7</v>
      </c>
      <c r="Z64" s="0" t="n">
        <v>0.89</v>
      </c>
      <c r="AA64" s="0" t="n">
        <v>2.75</v>
      </c>
      <c r="AB64" s="0" t="n">
        <v>3.3</v>
      </c>
      <c r="AC64" s="0" t="n">
        <v>7211.53387715278</v>
      </c>
      <c r="AD64" s="0" t="n">
        <v>76466.3042177485</v>
      </c>
      <c r="AE64" s="0" t="n">
        <v>79015.9929737197</v>
      </c>
      <c r="AF64" s="0" t="n">
        <v>0</v>
      </c>
      <c r="AG64" s="0" t="n">
        <v>0</v>
      </c>
      <c r="AH64" s="0" t="n">
        <v>0.6</v>
      </c>
      <c r="AI64" s="4" t="n">
        <v>1</v>
      </c>
      <c r="AJ64" s="5" t="n">
        <v>0</v>
      </c>
      <c r="AK64" s="5" t="n">
        <v>0</v>
      </c>
      <c r="AL64" s="6" t="n">
        <v>0</v>
      </c>
      <c r="AM64" s="0" t="n">
        <v>0</v>
      </c>
      <c r="AN64" s="0" t="n">
        <v>1</v>
      </c>
      <c r="AO64" s="6" t="n">
        <v>0</v>
      </c>
      <c r="AP64" s="0" t="n">
        <v>0</v>
      </c>
      <c r="AQ64" s="0" t="n">
        <v>0</v>
      </c>
      <c r="AR64" s="0" t="n">
        <v>1</v>
      </c>
      <c r="AS64" s="6" t="n">
        <v>0</v>
      </c>
    </row>
    <row r="65" customFormat="false" ht="15" hidden="false" customHeight="false" outlineLevel="0" collapsed="false">
      <c r="D65" s="3"/>
      <c r="F65" s="3"/>
      <c r="H65" s="3"/>
      <c r="J65" s="3"/>
      <c r="K65" s="55"/>
      <c r="L65" s="58"/>
      <c r="M65" s="3"/>
      <c r="N65" s="3"/>
      <c r="O65" s="3"/>
      <c r="P65" s="3"/>
      <c r="Q65" s="3" t="s">
        <v>77</v>
      </c>
      <c r="R65" s="54" t="n">
        <v>0.5371</v>
      </c>
      <c r="S65" s="3" t="n">
        <f aca="false">IF(AND(X65&lt;1,Y65&lt;1,Z65&lt;1,AA65&lt;3),1,0)</f>
        <v>0</v>
      </c>
      <c r="T65" s="27" t="n">
        <f aca="false">R65*P66*N68*L71*J81*H71*F81*D70*B180</f>
        <v>0</v>
      </c>
      <c r="V65" s="15"/>
      <c r="W65" s="3" t="n">
        <v>201</v>
      </c>
      <c r="X65" s="0" t="n">
        <v>14.1</v>
      </c>
      <c r="Y65" s="0" t="n">
        <v>3.7</v>
      </c>
      <c r="Z65" s="0" t="n">
        <v>0.89</v>
      </c>
      <c r="AA65" s="0" t="n">
        <v>2.75</v>
      </c>
      <c r="AB65" s="0" t="n">
        <v>3.3</v>
      </c>
      <c r="AC65" s="0" t="n">
        <v>7211.53387715278</v>
      </c>
      <c r="AD65" s="0" t="n">
        <v>76466.3042177485</v>
      </c>
      <c r="AE65" s="0" t="n">
        <v>79015.9929737197</v>
      </c>
      <c r="AF65" s="0" t="n">
        <v>0</v>
      </c>
      <c r="AG65" s="0" t="n">
        <v>0</v>
      </c>
      <c r="AH65" s="0" t="n">
        <v>0.6</v>
      </c>
      <c r="AI65" s="4" t="n">
        <v>0</v>
      </c>
      <c r="AJ65" s="5" t="n">
        <v>1</v>
      </c>
      <c r="AK65" s="5" t="n">
        <v>0</v>
      </c>
      <c r="AL65" s="6" t="n">
        <v>0</v>
      </c>
      <c r="AM65" s="0" t="n">
        <v>1</v>
      </c>
      <c r="AN65" s="0" t="n">
        <v>0</v>
      </c>
      <c r="AO65" s="6" t="n">
        <v>0</v>
      </c>
      <c r="AP65" s="0" t="n">
        <v>0</v>
      </c>
      <c r="AQ65" s="0" t="n">
        <v>1</v>
      </c>
      <c r="AR65" s="0" t="n">
        <v>0</v>
      </c>
      <c r="AS65" s="6" t="n">
        <v>0</v>
      </c>
    </row>
    <row r="66" customFormat="false" ht="15" hidden="false" customHeight="false" outlineLevel="0" collapsed="false">
      <c r="D66" s="3"/>
      <c r="F66" s="3"/>
      <c r="H66" s="3"/>
      <c r="J66" s="3"/>
      <c r="K66" s="55"/>
      <c r="L66" s="58"/>
      <c r="M66" s="3"/>
      <c r="N66" s="3"/>
      <c r="O66" s="3" t="s">
        <v>74</v>
      </c>
      <c r="P66" s="54" t="n">
        <v>0.808270677</v>
      </c>
      <c r="Q66" s="3" t="s">
        <v>75</v>
      </c>
      <c r="R66" s="54" t="n">
        <v>0.4629</v>
      </c>
      <c r="S66" s="3" t="n">
        <f aca="false">IF(AND(X66&lt;1,Y66&lt;1,Z66&lt;1,AA66&lt;3),1,0)</f>
        <v>0</v>
      </c>
      <c r="T66" s="27" t="n">
        <f aca="false">R66*P66*N68*L71*J81*H71*F81*D70*B180</f>
        <v>0</v>
      </c>
      <c r="V66" s="15"/>
      <c r="W66" s="3" t="n">
        <v>201</v>
      </c>
      <c r="X66" s="0" t="n">
        <v>14.1</v>
      </c>
      <c r="Y66" s="0" t="n">
        <v>3.7</v>
      </c>
      <c r="Z66" s="0" t="n">
        <v>0.89</v>
      </c>
      <c r="AA66" s="0" t="n">
        <v>2.75</v>
      </c>
      <c r="AB66" s="0" t="n">
        <v>3.3</v>
      </c>
      <c r="AC66" s="0" t="n">
        <v>7211.53387715278</v>
      </c>
      <c r="AD66" s="0" t="n">
        <v>76466.3042177485</v>
      </c>
      <c r="AE66" s="0" t="n">
        <v>79015.9929737197</v>
      </c>
      <c r="AF66" s="0" t="n">
        <v>0</v>
      </c>
      <c r="AG66" s="0" t="n">
        <v>0</v>
      </c>
      <c r="AH66" s="0" t="n">
        <v>0.6</v>
      </c>
      <c r="AI66" s="4" t="n">
        <v>0</v>
      </c>
      <c r="AJ66" s="5" t="n">
        <v>1</v>
      </c>
      <c r="AK66" s="5" t="n">
        <v>0</v>
      </c>
      <c r="AL66" s="6" t="n">
        <v>0</v>
      </c>
      <c r="AM66" s="0" t="n">
        <v>1</v>
      </c>
      <c r="AN66" s="0" t="n">
        <v>0</v>
      </c>
      <c r="AO66" s="6" t="n">
        <v>0</v>
      </c>
      <c r="AP66" s="0" t="n">
        <v>0</v>
      </c>
      <c r="AQ66" s="0" t="n">
        <v>0</v>
      </c>
      <c r="AR66" s="0" t="n">
        <v>1</v>
      </c>
      <c r="AS66" s="6" t="n">
        <v>0</v>
      </c>
    </row>
    <row r="67" customFormat="false" ht="15" hidden="false" customHeight="false" outlineLevel="0" collapsed="false">
      <c r="D67" s="3"/>
      <c r="F67" s="3"/>
      <c r="H67" s="3"/>
      <c r="J67" s="3"/>
      <c r="K67" s="55"/>
      <c r="L67" s="58"/>
      <c r="M67" s="3"/>
      <c r="N67" s="3"/>
      <c r="O67" s="3"/>
      <c r="P67" s="3"/>
      <c r="Q67" s="3" t="s">
        <v>77</v>
      </c>
      <c r="R67" s="54" t="n">
        <v>0.5371</v>
      </c>
      <c r="S67" s="3" t="n">
        <f aca="false">IF(AND(X67&lt;1,Y67&lt;1,Z67&lt;1,AA67&lt;3),1,0)</f>
        <v>0</v>
      </c>
      <c r="T67" s="27" t="n">
        <f aca="false">R67*P68*N68*L71*J81*H71*F81*D70*B180</f>
        <v>0</v>
      </c>
      <c r="V67" s="15"/>
      <c r="W67" s="3" t="n">
        <v>201</v>
      </c>
      <c r="X67" s="0" t="n">
        <v>14.1</v>
      </c>
      <c r="Y67" s="0" t="n">
        <v>3.7</v>
      </c>
      <c r="Z67" s="0" t="n">
        <v>0.89</v>
      </c>
      <c r="AA67" s="0" t="n">
        <v>2.75</v>
      </c>
      <c r="AB67" s="0" t="n">
        <v>3.3</v>
      </c>
      <c r="AC67" s="0" t="n">
        <v>7211.53387715278</v>
      </c>
      <c r="AD67" s="0" t="n">
        <v>76466.3042177485</v>
      </c>
      <c r="AE67" s="0" t="n">
        <v>79015.9929737197</v>
      </c>
      <c r="AF67" s="0" t="n">
        <v>0</v>
      </c>
      <c r="AG67" s="0" t="n">
        <v>0</v>
      </c>
      <c r="AH67" s="0" t="n">
        <v>0.6</v>
      </c>
      <c r="AI67" s="4" t="n">
        <v>0</v>
      </c>
      <c r="AJ67" s="5" t="n">
        <v>1</v>
      </c>
      <c r="AK67" s="5" t="n">
        <v>0</v>
      </c>
      <c r="AL67" s="6" t="n">
        <v>0</v>
      </c>
      <c r="AM67" s="0" t="n">
        <v>0</v>
      </c>
      <c r="AN67" s="0" t="n">
        <v>1</v>
      </c>
      <c r="AO67" s="6" t="n">
        <v>0</v>
      </c>
      <c r="AP67" s="0" t="n">
        <v>0</v>
      </c>
      <c r="AQ67" s="0" t="n">
        <v>1</v>
      </c>
      <c r="AR67" s="0" t="n">
        <v>0</v>
      </c>
      <c r="AS67" s="6" t="n">
        <v>0</v>
      </c>
    </row>
    <row r="68" customFormat="false" ht="15" hidden="false" customHeight="false" outlineLevel="0" collapsed="false">
      <c r="D68" s="3"/>
      <c r="F68" s="3"/>
      <c r="H68" s="3"/>
      <c r="J68" s="3"/>
      <c r="K68" s="55"/>
      <c r="L68" s="58"/>
      <c r="M68" s="3" t="s">
        <v>77</v>
      </c>
      <c r="N68" s="54" t="n">
        <v>0.446808511</v>
      </c>
      <c r="O68" s="3" t="s">
        <v>78</v>
      </c>
      <c r="P68" s="54" t="n">
        <v>0.191729323</v>
      </c>
      <c r="Q68" s="3" t="s">
        <v>75</v>
      </c>
      <c r="R68" s="54" t="n">
        <v>0.4629</v>
      </c>
      <c r="S68" s="3" t="n">
        <f aca="false">IF(AND(X68&lt;1,Y68&lt;1,Z68&lt;1,AA68&lt;3),1,0)</f>
        <v>0</v>
      </c>
      <c r="T68" s="27" t="n">
        <f aca="false">R68*P68*N68*L71*J81*H71*F81*D70*B180</f>
        <v>0</v>
      </c>
      <c r="V68" s="15"/>
      <c r="W68" s="3" t="n">
        <v>201</v>
      </c>
      <c r="X68" s="0" t="n">
        <v>14.1</v>
      </c>
      <c r="Y68" s="0" t="n">
        <v>3.7</v>
      </c>
      <c r="Z68" s="0" t="n">
        <v>0.89</v>
      </c>
      <c r="AA68" s="0" t="n">
        <v>2.75</v>
      </c>
      <c r="AB68" s="0" t="n">
        <v>3.3</v>
      </c>
      <c r="AC68" s="0" t="n">
        <v>7211.53387715278</v>
      </c>
      <c r="AD68" s="0" t="n">
        <v>76466.3042177485</v>
      </c>
      <c r="AE68" s="0" t="n">
        <v>79015.9929737197</v>
      </c>
      <c r="AF68" s="0" t="n">
        <v>0</v>
      </c>
      <c r="AG68" s="0" t="n">
        <v>0</v>
      </c>
      <c r="AH68" s="0" t="n">
        <v>0.6</v>
      </c>
      <c r="AI68" s="4" t="n">
        <v>0</v>
      </c>
      <c r="AJ68" s="5" t="n">
        <v>1</v>
      </c>
      <c r="AK68" s="5" t="n">
        <v>0</v>
      </c>
      <c r="AL68" s="6" t="n">
        <v>0</v>
      </c>
      <c r="AM68" s="0" t="n">
        <v>0</v>
      </c>
      <c r="AN68" s="0" t="n">
        <v>1</v>
      </c>
      <c r="AO68" s="6" t="n">
        <v>0</v>
      </c>
      <c r="AP68" s="0" t="n">
        <v>0</v>
      </c>
      <c r="AQ68" s="0" t="n">
        <v>0</v>
      </c>
      <c r="AR68" s="0" t="n">
        <v>1</v>
      </c>
      <c r="AS68" s="6" t="n">
        <v>0</v>
      </c>
    </row>
    <row r="69" customFormat="false" ht="15" hidden="false" customHeight="false" outlineLevel="0" collapsed="false">
      <c r="D69" s="3"/>
      <c r="F69" s="3"/>
      <c r="H69" s="3"/>
      <c r="J69" s="3"/>
      <c r="K69" s="55"/>
      <c r="L69" s="58"/>
      <c r="M69" s="3" t="s">
        <v>75</v>
      </c>
      <c r="N69" s="54" t="n">
        <v>0.021276596</v>
      </c>
      <c r="O69" s="3" t="s">
        <v>30</v>
      </c>
      <c r="P69" s="54" t="n">
        <v>1</v>
      </c>
      <c r="Q69" s="3" t="s">
        <v>75</v>
      </c>
      <c r="R69" s="54" t="n">
        <v>1</v>
      </c>
      <c r="S69" s="3" t="n">
        <f aca="false">IF(AND(X69&lt;1,Y69&lt;1,Z69&lt;1,AA69&lt;3),1,0)</f>
        <v>0</v>
      </c>
      <c r="T69" s="27" t="n">
        <f aca="false">R69*P69*N69*L71*J81*H71*F81*D70*B180</f>
        <v>0</v>
      </c>
      <c r="V69" s="15"/>
      <c r="W69" s="3" t="n">
        <v>201</v>
      </c>
      <c r="X69" s="0" t="n">
        <v>14.1</v>
      </c>
      <c r="Y69" s="0" t="n">
        <v>3.7</v>
      </c>
      <c r="Z69" s="0" t="n">
        <v>0.89</v>
      </c>
      <c r="AA69" s="0" t="n">
        <v>2.75</v>
      </c>
      <c r="AB69" s="0" t="n">
        <v>3.3</v>
      </c>
      <c r="AC69" s="0" t="n">
        <v>7211.53387715278</v>
      </c>
      <c r="AD69" s="0" t="n">
        <v>76466.3042177485</v>
      </c>
      <c r="AE69" s="0" t="n">
        <v>79015.9929737197</v>
      </c>
      <c r="AF69" s="0" t="n">
        <v>0</v>
      </c>
      <c r="AG69" s="0" t="n">
        <v>0</v>
      </c>
      <c r="AH69" s="0" t="n">
        <v>0.6</v>
      </c>
      <c r="AI69" s="4" t="n">
        <v>0</v>
      </c>
      <c r="AJ69" s="5" t="n">
        <v>0</v>
      </c>
      <c r="AK69" s="5" t="n">
        <v>1</v>
      </c>
      <c r="AL69" s="6" t="n">
        <v>0</v>
      </c>
      <c r="AM69" s="0" t="n">
        <v>0</v>
      </c>
      <c r="AN69" s="0" t="n">
        <v>0</v>
      </c>
      <c r="AO69" s="6" t="n">
        <v>1</v>
      </c>
      <c r="AP69" s="0" t="n">
        <v>0</v>
      </c>
      <c r="AQ69" s="0" t="n">
        <v>0</v>
      </c>
      <c r="AR69" s="0" t="n">
        <v>1</v>
      </c>
      <c r="AS69" s="6" t="n">
        <v>0</v>
      </c>
    </row>
    <row r="70" customFormat="false" ht="15" hidden="false" customHeight="false" outlineLevel="0" collapsed="false">
      <c r="C70" s="0" t="s">
        <v>86</v>
      </c>
      <c r="D70" s="54" t="n">
        <v>0.4077</v>
      </c>
      <c r="F70" s="3"/>
      <c r="H70" s="3"/>
      <c r="J70" s="3"/>
      <c r="K70" s="3"/>
      <c r="L70" s="3"/>
      <c r="M70" s="3"/>
      <c r="N70" s="3"/>
      <c r="O70" s="3" t="s">
        <v>74</v>
      </c>
      <c r="P70" s="54" t="n">
        <v>0.159106071</v>
      </c>
      <c r="Q70" s="3" t="s">
        <v>79</v>
      </c>
      <c r="R70" s="54" t="n">
        <v>1</v>
      </c>
      <c r="S70" s="3" t="n">
        <f aca="false">IF(AND(X70&lt;1,Y70&lt;1,Z70&lt;1,AA70&lt;3),1,0)</f>
        <v>0</v>
      </c>
      <c r="T70" s="27" t="n">
        <f aca="false">R70*P70*N71*L71*J81*H71*F81*D70*B180</f>
        <v>0</v>
      </c>
      <c r="V70" s="15"/>
      <c r="W70" s="3" t="n">
        <v>201</v>
      </c>
      <c r="X70" s="0" t="n">
        <v>14.1</v>
      </c>
      <c r="Y70" s="0" t="n">
        <v>3.7</v>
      </c>
      <c r="Z70" s="0" t="n">
        <v>0.89</v>
      </c>
      <c r="AA70" s="0" t="n">
        <v>2.75</v>
      </c>
      <c r="AB70" s="0" t="n">
        <v>3.3</v>
      </c>
      <c r="AC70" s="0" t="n">
        <v>7211.53387715278</v>
      </c>
      <c r="AD70" s="0" t="n">
        <v>76466.3042177485</v>
      </c>
      <c r="AE70" s="0" t="n">
        <v>79015.9929737197</v>
      </c>
      <c r="AF70" s="0" t="n">
        <v>0</v>
      </c>
      <c r="AG70" s="0" t="n">
        <v>0</v>
      </c>
      <c r="AH70" s="0" t="n">
        <v>0.6</v>
      </c>
      <c r="AI70" s="4" t="n">
        <v>0</v>
      </c>
      <c r="AJ70" s="5" t="n">
        <v>0</v>
      </c>
      <c r="AK70" s="5" t="n">
        <v>0</v>
      </c>
      <c r="AL70" s="6" t="n">
        <v>1</v>
      </c>
      <c r="AM70" s="0" t="n">
        <v>1</v>
      </c>
      <c r="AN70" s="0" t="n">
        <v>0</v>
      </c>
      <c r="AO70" s="6" t="n">
        <v>0</v>
      </c>
      <c r="AP70" s="0" t="n">
        <v>0</v>
      </c>
      <c r="AQ70" s="0" t="n">
        <v>0</v>
      </c>
      <c r="AR70" s="0" t="n">
        <v>0</v>
      </c>
      <c r="AS70" s="6" t="n">
        <v>1</v>
      </c>
    </row>
    <row r="71" customFormat="false" ht="15" hidden="false" customHeight="false" outlineLevel="0" collapsed="false">
      <c r="D71" s="3"/>
      <c r="F71" s="3"/>
      <c r="G71" s="0" t="s">
        <v>87</v>
      </c>
      <c r="H71" s="54" t="n">
        <f aca="false">1-H95</f>
        <v>0.7143</v>
      </c>
      <c r="J71" s="3"/>
      <c r="K71" s="55" t="s">
        <v>83</v>
      </c>
      <c r="L71" s="54" t="n">
        <f aca="false">1-L83</f>
        <v>0</v>
      </c>
      <c r="M71" s="3" t="s">
        <v>79</v>
      </c>
      <c r="N71" s="54" t="n">
        <v>0.085106383</v>
      </c>
      <c r="O71" s="3" t="s">
        <v>76</v>
      </c>
      <c r="P71" s="54" t="n">
        <v>0.840893929</v>
      </c>
      <c r="Q71" s="3" t="s">
        <v>79</v>
      </c>
      <c r="R71" s="54" t="n">
        <v>1</v>
      </c>
      <c r="S71" s="3" t="n">
        <f aca="false">IF(AND(X71&lt;1,Y71&lt;1,Z71&lt;1,AA71&lt;3),1,0)</f>
        <v>0</v>
      </c>
      <c r="T71" s="27" t="n">
        <f aca="false">R71*P71*N71*L71*J81*H71*F81*D70*B180</f>
        <v>0</v>
      </c>
      <c r="V71" s="15"/>
      <c r="W71" s="3" t="n">
        <v>201</v>
      </c>
      <c r="X71" s="0" t="n">
        <v>14.1</v>
      </c>
      <c r="Y71" s="0" t="n">
        <v>3.7</v>
      </c>
      <c r="Z71" s="0" t="n">
        <v>0.89</v>
      </c>
      <c r="AA71" s="0" t="n">
        <v>2.75</v>
      </c>
      <c r="AB71" s="0" t="n">
        <v>3.3</v>
      </c>
      <c r="AC71" s="0" t="n">
        <v>7211.53387715278</v>
      </c>
      <c r="AD71" s="0" t="n">
        <v>76466.3042177485</v>
      </c>
      <c r="AE71" s="0" t="n">
        <v>79015.9929737197</v>
      </c>
      <c r="AF71" s="0" t="n">
        <v>0</v>
      </c>
      <c r="AG71" s="0" t="n">
        <v>0</v>
      </c>
      <c r="AH71" s="0" t="n">
        <v>0.6</v>
      </c>
      <c r="AI71" s="4" t="n">
        <v>0</v>
      </c>
      <c r="AJ71" s="5" t="n">
        <v>0</v>
      </c>
      <c r="AK71" s="5" t="n">
        <v>0</v>
      </c>
      <c r="AL71" s="6" t="n">
        <v>1</v>
      </c>
      <c r="AM71" s="0" t="n">
        <v>0</v>
      </c>
      <c r="AN71" s="0" t="n">
        <v>1</v>
      </c>
      <c r="AO71" s="6" t="n">
        <v>0</v>
      </c>
      <c r="AP71" s="0" t="n">
        <v>0</v>
      </c>
      <c r="AQ71" s="0" t="n">
        <v>0</v>
      </c>
      <c r="AR71" s="0" t="n">
        <v>0</v>
      </c>
      <c r="AS71" s="6" t="n">
        <v>1</v>
      </c>
    </row>
    <row r="72" s="56" customFormat="true" ht="15" hidden="false" customHeight="false" outlineLevel="0" collapsed="false">
      <c r="A72" s="56" t="n">
        <v>-1</v>
      </c>
      <c r="B72" s="56" t="n">
        <v>-1</v>
      </c>
      <c r="C72" s="56" t="n">
        <v>-1</v>
      </c>
      <c r="D72" s="56" t="n">
        <v>-1</v>
      </c>
      <c r="E72" s="56" t="n">
        <v>-1</v>
      </c>
      <c r="F72" s="56" t="n">
        <v>-1</v>
      </c>
      <c r="G72" s="56" t="n">
        <v>-1</v>
      </c>
      <c r="H72" s="56" t="n">
        <v>-1</v>
      </c>
      <c r="I72" s="56" t="n">
        <v>-1</v>
      </c>
      <c r="J72" s="56" t="n">
        <v>-1</v>
      </c>
      <c r="K72" s="56" t="n">
        <v>-1</v>
      </c>
      <c r="L72" s="56" t="n">
        <v>-1</v>
      </c>
      <c r="M72" s="56" t="n">
        <v>-1</v>
      </c>
      <c r="N72" s="56" t="n">
        <v>-1</v>
      </c>
      <c r="O72" s="56" t="n">
        <v>-1</v>
      </c>
      <c r="P72" s="56" t="n">
        <v>-1</v>
      </c>
      <c r="Q72" s="56" t="n">
        <v>-1</v>
      </c>
      <c r="R72" s="56" t="n">
        <v>-1</v>
      </c>
      <c r="S72" s="56" t="n">
        <v>-1</v>
      </c>
      <c r="T72" s="56" t="n">
        <v>-1</v>
      </c>
      <c r="U72" s="56" t="n">
        <v>-1</v>
      </c>
      <c r="V72" s="56" t="n">
        <v>-1</v>
      </c>
      <c r="W72" s="56" t="n">
        <v>-1</v>
      </c>
      <c r="X72" s="56" t="n">
        <v>-1</v>
      </c>
      <c r="Y72" s="56" t="n">
        <v>-1</v>
      </c>
      <c r="Z72" s="56" t="n">
        <v>-1</v>
      </c>
      <c r="AA72" s="56" t="n">
        <v>-1</v>
      </c>
      <c r="AB72" s="56" t="n">
        <v>-1</v>
      </c>
      <c r="AC72" s="56" t="n">
        <v>-1</v>
      </c>
      <c r="AD72" s="56" t="n">
        <v>-1</v>
      </c>
      <c r="AE72" s="56" t="n">
        <v>-1</v>
      </c>
      <c r="AF72" s="56" t="n">
        <v>-1</v>
      </c>
      <c r="AG72" s="56" t="n">
        <v>-1</v>
      </c>
      <c r="AH72" s="56" t="n">
        <v>-1</v>
      </c>
      <c r="AI72" s="56" t="n">
        <v>-1</v>
      </c>
      <c r="AJ72" s="56" t="n">
        <v>-1</v>
      </c>
      <c r="AK72" s="56" t="n">
        <v>-1</v>
      </c>
      <c r="AL72" s="56" t="n">
        <v>-1</v>
      </c>
      <c r="AM72" s="56" t="n">
        <v>-1</v>
      </c>
      <c r="AN72" s="56" t="n">
        <v>-1</v>
      </c>
      <c r="AO72" s="56" t="n">
        <v>-1</v>
      </c>
      <c r="AP72" s="56" t="n">
        <v>-1</v>
      </c>
      <c r="AQ72" s="56" t="n">
        <v>-1</v>
      </c>
      <c r="AR72" s="56" t="n">
        <v>-1</v>
      </c>
      <c r="AS72" s="56" t="n">
        <v>-1</v>
      </c>
      <c r="AT72" s="56" t="n">
        <v>-1</v>
      </c>
      <c r="AU72" s="56" t="n">
        <v>-1</v>
      </c>
    </row>
    <row r="73" customFormat="false" ht="15" hidden="false" customHeight="false" outlineLevel="0" collapsed="false">
      <c r="D73" s="3"/>
      <c r="F73" s="3"/>
      <c r="H73" s="58"/>
      <c r="J73" s="3"/>
      <c r="K73" s="55"/>
      <c r="L73" s="58"/>
      <c r="M73" s="3"/>
      <c r="N73" s="3"/>
      <c r="O73" s="3"/>
      <c r="P73" s="3"/>
      <c r="Q73" s="3" t="s">
        <v>73</v>
      </c>
      <c r="R73" s="54" t="n">
        <v>0.7386</v>
      </c>
      <c r="S73" s="3" t="n">
        <f aca="false">IF(AND(X73&lt;1,Y73&lt;1,Z73&lt;1,AA73&lt;3),1,0)</f>
        <v>0</v>
      </c>
      <c r="T73" s="27" t="n">
        <f aca="false">R73*P74*N76*L83*J81*H71*F81*D70*B180</f>
        <v>0.00501606219013627</v>
      </c>
      <c r="V73" s="15"/>
      <c r="W73" s="3" t="n">
        <v>201</v>
      </c>
      <c r="X73" s="0" t="n">
        <v>14.1</v>
      </c>
      <c r="Y73" s="0" t="n">
        <v>3.7</v>
      </c>
      <c r="Z73" s="0" t="n">
        <v>7.9</v>
      </c>
      <c r="AA73" s="0" t="n">
        <v>2.75</v>
      </c>
      <c r="AB73" s="0" t="n">
        <v>3.3</v>
      </c>
      <c r="AC73" s="0" t="n">
        <v>7211.53387715278</v>
      </c>
      <c r="AD73" s="0" t="n">
        <v>76466.3042177485</v>
      </c>
      <c r="AE73" s="0" t="n">
        <v>67352.6477337376</v>
      </c>
      <c r="AF73" s="0" t="n">
        <v>0</v>
      </c>
      <c r="AG73" s="0" t="n">
        <v>0</v>
      </c>
      <c r="AH73" s="0" t="n">
        <v>0.6</v>
      </c>
      <c r="AI73" s="4" t="n">
        <v>1</v>
      </c>
      <c r="AJ73" s="5" t="n">
        <v>0</v>
      </c>
      <c r="AK73" s="5" t="n">
        <v>0</v>
      </c>
      <c r="AL73" s="6" t="n">
        <v>0</v>
      </c>
      <c r="AM73" s="0" t="n">
        <v>1</v>
      </c>
      <c r="AN73" s="0" t="n">
        <v>0</v>
      </c>
      <c r="AO73" s="6" t="n">
        <v>0</v>
      </c>
      <c r="AP73" s="0" t="n">
        <v>1</v>
      </c>
      <c r="AQ73" s="0" t="n">
        <v>0</v>
      </c>
      <c r="AR73" s="0" t="n">
        <v>0</v>
      </c>
      <c r="AS73" s="6" t="n">
        <v>0</v>
      </c>
    </row>
    <row r="74" customFormat="false" ht="15" hidden="false" customHeight="false" outlineLevel="0" collapsed="false">
      <c r="D74" s="3"/>
      <c r="F74" s="3"/>
      <c r="H74" s="58"/>
      <c r="J74" s="3"/>
      <c r="K74" s="55"/>
      <c r="L74" s="58"/>
      <c r="M74" s="3"/>
      <c r="N74" s="3"/>
      <c r="O74" s="3" t="s">
        <v>74</v>
      </c>
      <c r="P74" s="54" t="n">
        <v>0.629539952</v>
      </c>
      <c r="Q74" s="3" t="s">
        <v>75</v>
      </c>
      <c r="R74" s="54" t="n">
        <v>0.2614</v>
      </c>
      <c r="S74" s="3" t="n">
        <f aca="false">IF(AND(X74&lt;1,Y74&lt;1,Z74&lt;1,AA74&lt;3),1,0)</f>
        <v>0</v>
      </c>
      <c r="T74" s="27" t="n">
        <f aca="false">R74*P74*N76*L83*J81*H71*F81*D70*B180</f>
        <v>0.00177524865488982</v>
      </c>
      <c r="V74" s="15"/>
      <c r="W74" s="3" t="n">
        <v>201</v>
      </c>
      <c r="X74" s="0" t="n">
        <v>14.1</v>
      </c>
      <c r="Y74" s="0" t="n">
        <v>3.7</v>
      </c>
      <c r="Z74" s="0" t="n">
        <v>7.9</v>
      </c>
      <c r="AA74" s="0" t="n">
        <v>2.75</v>
      </c>
      <c r="AB74" s="0" t="n">
        <v>3.3</v>
      </c>
      <c r="AC74" s="0" t="n">
        <v>7211.53387715278</v>
      </c>
      <c r="AD74" s="0" t="n">
        <v>76466.3042177485</v>
      </c>
      <c r="AE74" s="0" t="n">
        <v>67352.6477337376</v>
      </c>
      <c r="AF74" s="0" t="n">
        <v>0</v>
      </c>
      <c r="AG74" s="0" t="n">
        <v>0</v>
      </c>
      <c r="AH74" s="0" t="n">
        <v>0.6</v>
      </c>
      <c r="AI74" s="4" t="n">
        <v>1</v>
      </c>
      <c r="AJ74" s="5" t="n">
        <v>0</v>
      </c>
      <c r="AK74" s="5" t="n">
        <v>0</v>
      </c>
      <c r="AL74" s="6" t="n">
        <v>0</v>
      </c>
      <c r="AM74" s="0" t="n">
        <v>1</v>
      </c>
      <c r="AN74" s="0" t="n">
        <v>0</v>
      </c>
      <c r="AO74" s="6" t="n">
        <v>0</v>
      </c>
      <c r="AP74" s="0" t="n">
        <v>0</v>
      </c>
      <c r="AQ74" s="0" t="n">
        <v>0</v>
      </c>
      <c r="AR74" s="0" t="n">
        <v>1</v>
      </c>
      <c r="AS74" s="6" t="n">
        <v>0</v>
      </c>
    </row>
    <row r="75" customFormat="false" ht="15" hidden="false" customHeight="false" outlineLevel="0" collapsed="false">
      <c r="D75" s="3"/>
      <c r="F75" s="3"/>
      <c r="H75" s="58"/>
      <c r="J75" s="3"/>
      <c r="K75" s="55"/>
      <c r="L75" s="58"/>
      <c r="M75" s="3"/>
      <c r="N75" s="3"/>
      <c r="O75" s="3"/>
      <c r="P75" s="3"/>
      <c r="Q75" s="3" t="s">
        <v>73</v>
      </c>
      <c r="R75" s="54" t="n">
        <v>0.7386</v>
      </c>
      <c r="S75" s="3" t="n">
        <f aca="false">IF(AND(X75&lt;1,Y75&lt;1,Z75&lt;1,AA75&lt;3),1,0)</f>
        <v>0</v>
      </c>
      <c r="T75" s="27" t="n">
        <f aca="false">R75*P76*N76*L83*J81*H71*F81*D70*B180</f>
        <v>0.00295175966803274</v>
      </c>
      <c r="V75" s="15"/>
      <c r="W75" s="3" t="n">
        <v>201</v>
      </c>
      <c r="X75" s="0" t="n">
        <v>14.1</v>
      </c>
      <c r="Y75" s="0" t="n">
        <v>3.7</v>
      </c>
      <c r="Z75" s="0" t="n">
        <v>7.9</v>
      </c>
      <c r="AA75" s="0" t="n">
        <v>2.75</v>
      </c>
      <c r="AB75" s="0" t="n">
        <v>3.3</v>
      </c>
      <c r="AC75" s="0" t="n">
        <v>7211.53387715278</v>
      </c>
      <c r="AD75" s="0" t="n">
        <v>76466.3042177485</v>
      </c>
      <c r="AE75" s="0" t="n">
        <v>67352.6477337376</v>
      </c>
      <c r="AF75" s="0" t="n">
        <v>0</v>
      </c>
      <c r="AG75" s="0" t="n">
        <v>0</v>
      </c>
      <c r="AH75" s="0" t="n">
        <v>0.6</v>
      </c>
      <c r="AI75" s="4" t="n">
        <v>1</v>
      </c>
      <c r="AJ75" s="5" t="n">
        <v>0</v>
      </c>
      <c r="AK75" s="5" t="n">
        <v>0</v>
      </c>
      <c r="AL75" s="6" t="n">
        <v>0</v>
      </c>
      <c r="AM75" s="0" t="n">
        <v>0</v>
      </c>
      <c r="AN75" s="0" t="n">
        <v>1</v>
      </c>
      <c r="AO75" s="6" t="n">
        <v>0</v>
      </c>
      <c r="AP75" s="0" t="n">
        <v>1</v>
      </c>
      <c r="AQ75" s="0" t="n">
        <v>0</v>
      </c>
      <c r="AR75" s="0" t="n">
        <v>0</v>
      </c>
      <c r="AS75" s="6" t="n">
        <v>0</v>
      </c>
    </row>
    <row r="76" customFormat="false" ht="15" hidden="false" customHeight="false" outlineLevel="0" collapsed="false">
      <c r="D76" s="3"/>
      <c r="F76" s="3"/>
      <c r="H76" s="58"/>
      <c r="J76" s="3"/>
      <c r="K76" s="55"/>
      <c r="L76" s="58"/>
      <c r="M76" s="3" t="s">
        <v>73</v>
      </c>
      <c r="N76" s="54" t="n">
        <v>0.446808511</v>
      </c>
      <c r="O76" s="3" t="s">
        <v>76</v>
      </c>
      <c r="P76" s="54" t="n">
        <v>0.370460048</v>
      </c>
      <c r="Q76" s="3" t="s">
        <v>75</v>
      </c>
      <c r="R76" s="54" t="n">
        <v>0.2614</v>
      </c>
      <c r="S76" s="3" t="n">
        <f aca="false">IF(AND(X76&lt;1,Y76&lt;1,Z76&lt;1,AA76&lt;3),1,0)</f>
        <v>0</v>
      </c>
      <c r="T76" s="27" t="n">
        <f aca="false">R76*P76*N76*L83*J81*H71*F81*D70*B180</f>
        <v>0.00104466555269938</v>
      </c>
      <c r="V76" s="15"/>
      <c r="W76" s="3" t="n">
        <v>201</v>
      </c>
      <c r="X76" s="0" t="n">
        <v>14.1</v>
      </c>
      <c r="Y76" s="0" t="n">
        <v>3.7</v>
      </c>
      <c r="Z76" s="0" t="n">
        <v>7.9</v>
      </c>
      <c r="AA76" s="0" t="n">
        <v>2.75</v>
      </c>
      <c r="AB76" s="0" t="n">
        <v>3.3</v>
      </c>
      <c r="AC76" s="0" t="n">
        <v>7211.53387715278</v>
      </c>
      <c r="AD76" s="0" t="n">
        <v>76466.3042177485</v>
      </c>
      <c r="AE76" s="0" t="n">
        <v>67352.6477337376</v>
      </c>
      <c r="AF76" s="0" t="n">
        <v>0</v>
      </c>
      <c r="AG76" s="0" t="n">
        <v>0</v>
      </c>
      <c r="AH76" s="0" t="n">
        <v>0.6</v>
      </c>
      <c r="AI76" s="4" t="n">
        <v>1</v>
      </c>
      <c r="AJ76" s="5" t="n">
        <v>0</v>
      </c>
      <c r="AK76" s="5" t="n">
        <v>0</v>
      </c>
      <c r="AL76" s="6" t="n">
        <v>0</v>
      </c>
      <c r="AM76" s="0" t="n">
        <v>0</v>
      </c>
      <c r="AN76" s="0" t="n">
        <v>1</v>
      </c>
      <c r="AO76" s="6" t="n">
        <v>0</v>
      </c>
      <c r="AP76" s="0" t="n">
        <v>0</v>
      </c>
      <c r="AQ76" s="0" t="n">
        <v>0</v>
      </c>
      <c r="AR76" s="0" t="n">
        <v>1</v>
      </c>
      <c r="AS76" s="6" t="n">
        <v>0</v>
      </c>
    </row>
    <row r="77" customFormat="false" ht="15" hidden="false" customHeight="false" outlineLevel="0" collapsed="false">
      <c r="D77" s="3"/>
      <c r="F77" s="3"/>
      <c r="H77" s="58"/>
      <c r="J77" s="3"/>
      <c r="K77" s="55"/>
      <c r="L77" s="58"/>
      <c r="M77" s="3"/>
      <c r="N77" s="3"/>
      <c r="O77" s="3"/>
      <c r="P77" s="3"/>
      <c r="Q77" s="3" t="s">
        <v>77</v>
      </c>
      <c r="R77" s="54" t="n">
        <v>0.5371</v>
      </c>
      <c r="S77" s="3" t="n">
        <f aca="false">IF(AND(X77&lt;1,Y77&lt;1,Z77&lt;1,AA77&lt;3),1,0)</f>
        <v>0</v>
      </c>
      <c r="T77" s="27" t="n">
        <f aca="false">R77*P78*N80*L83*J81*H71*F81*D70*B180</f>
        <v>0.00468319550478437</v>
      </c>
      <c r="V77" s="15"/>
      <c r="W77" s="3" t="n">
        <v>201</v>
      </c>
      <c r="X77" s="0" t="n">
        <v>14.1</v>
      </c>
      <c r="Y77" s="0" t="n">
        <v>3.7</v>
      </c>
      <c r="Z77" s="0" t="n">
        <v>7.9</v>
      </c>
      <c r="AA77" s="0" t="n">
        <v>2.75</v>
      </c>
      <c r="AB77" s="0" t="n">
        <v>3.3</v>
      </c>
      <c r="AC77" s="0" t="n">
        <v>7211.53387715278</v>
      </c>
      <c r="AD77" s="0" t="n">
        <v>76466.3042177485</v>
      </c>
      <c r="AE77" s="0" t="n">
        <v>67352.6477337376</v>
      </c>
      <c r="AF77" s="0" t="n">
        <v>0</v>
      </c>
      <c r="AG77" s="0" t="n">
        <v>0</v>
      </c>
      <c r="AH77" s="0" t="n">
        <v>0.6</v>
      </c>
      <c r="AI77" s="4" t="n">
        <v>0</v>
      </c>
      <c r="AJ77" s="5" t="n">
        <v>1</v>
      </c>
      <c r="AK77" s="5" t="n">
        <v>0</v>
      </c>
      <c r="AL77" s="6" t="n">
        <v>0</v>
      </c>
      <c r="AM77" s="0" t="n">
        <v>1</v>
      </c>
      <c r="AN77" s="0" t="n">
        <v>0</v>
      </c>
      <c r="AO77" s="6" t="n">
        <v>0</v>
      </c>
      <c r="AP77" s="0" t="n">
        <v>0</v>
      </c>
      <c r="AQ77" s="0" t="n">
        <v>1</v>
      </c>
      <c r="AR77" s="0" t="n">
        <v>0</v>
      </c>
      <c r="AS77" s="6" t="n">
        <v>0</v>
      </c>
    </row>
    <row r="78" customFormat="false" ht="15" hidden="false" customHeight="false" outlineLevel="0" collapsed="false">
      <c r="D78" s="3"/>
      <c r="F78" s="3"/>
      <c r="H78" s="58"/>
      <c r="J78" s="3"/>
      <c r="K78" s="55"/>
      <c r="L78" s="58"/>
      <c r="M78" s="3"/>
      <c r="N78" s="3"/>
      <c r="O78" s="3" t="s">
        <v>74</v>
      </c>
      <c r="P78" s="54" t="n">
        <v>0.808270677</v>
      </c>
      <c r="Q78" s="3" t="s">
        <v>75</v>
      </c>
      <c r="R78" s="54" t="n">
        <v>0.4629</v>
      </c>
      <c r="S78" s="3" t="n">
        <f aca="false">IF(AND(X78&lt;1,Y78&lt;1,Z78&lt;1,AA78&lt;3),1,0)</f>
        <v>0</v>
      </c>
      <c r="T78" s="27" t="n">
        <f aca="false">R78*P78*N80*L83*J81*H71*F81*D70*B180</f>
        <v>0.00403621522838333</v>
      </c>
      <c r="V78" s="15"/>
      <c r="W78" s="3" t="n">
        <v>201</v>
      </c>
      <c r="X78" s="0" t="n">
        <v>14.1</v>
      </c>
      <c r="Y78" s="0" t="n">
        <v>3.7</v>
      </c>
      <c r="Z78" s="0" t="n">
        <v>7.9</v>
      </c>
      <c r="AA78" s="0" t="n">
        <v>2.75</v>
      </c>
      <c r="AB78" s="0" t="n">
        <v>3.3</v>
      </c>
      <c r="AC78" s="0" t="n">
        <v>7211.53387715278</v>
      </c>
      <c r="AD78" s="0" t="n">
        <v>76466.3042177485</v>
      </c>
      <c r="AE78" s="0" t="n">
        <v>67352.6477337376</v>
      </c>
      <c r="AF78" s="0" t="n">
        <v>0</v>
      </c>
      <c r="AG78" s="0" t="n">
        <v>0</v>
      </c>
      <c r="AH78" s="0" t="n">
        <v>0.6</v>
      </c>
      <c r="AI78" s="4" t="n">
        <v>0</v>
      </c>
      <c r="AJ78" s="5" t="n">
        <v>1</v>
      </c>
      <c r="AK78" s="5" t="n">
        <v>0</v>
      </c>
      <c r="AL78" s="6" t="n">
        <v>0</v>
      </c>
      <c r="AM78" s="0" t="n">
        <v>1</v>
      </c>
      <c r="AN78" s="0" t="n">
        <v>0</v>
      </c>
      <c r="AO78" s="6" t="n">
        <v>0</v>
      </c>
      <c r="AP78" s="0" t="n">
        <v>0</v>
      </c>
      <c r="AQ78" s="0" t="n">
        <v>0</v>
      </c>
      <c r="AR78" s="0" t="n">
        <v>1</v>
      </c>
      <c r="AS78" s="6" t="n">
        <v>0</v>
      </c>
    </row>
    <row r="79" customFormat="false" ht="15" hidden="false" customHeight="false" outlineLevel="0" collapsed="false">
      <c r="D79" s="3"/>
      <c r="F79" s="3"/>
      <c r="H79" s="58"/>
      <c r="J79" s="3"/>
      <c r="K79" s="55"/>
      <c r="L79" s="58"/>
      <c r="M79" s="3"/>
      <c r="N79" s="3"/>
      <c r="O79" s="3"/>
      <c r="P79" s="3"/>
      <c r="Q79" s="3" t="s">
        <v>77</v>
      </c>
      <c r="R79" s="54" t="n">
        <v>0.5371</v>
      </c>
      <c r="S79" s="3" t="n">
        <f aca="false">IF(AND(X79&lt;1,Y79&lt;1,Z79&lt;1,AA79&lt;3),1,0)</f>
        <v>0</v>
      </c>
      <c r="T79" s="27" t="n">
        <f aca="false">R79*P80*N80*L83*J81*H71*F81*D70*B180</f>
        <v>0.00111089753613436</v>
      </c>
      <c r="V79" s="15"/>
      <c r="W79" s="3" t="n">
        <v>201</v>
      </c>
      <c r="X79" s="0" t="n">
        <v>14.1</v>
      </c>
      <c r="Y79" s="0" t="n">
        <v>3.7</v>
      </c>
      <c r="Z79" s="0" t="n">
        <v>7.9</v>
      </c>
      <c r="AA79" s="0" t="n">
        <v>2.75</v>
      </c>
      <c r="AB79" s="0" t="n">
        <v>3.3</v>
      </c>
      <c r="AC79" s="0" t="n">
        <v>7211.53387715278</v>
      </c>
      <c r="AD79" s="0" t="n">
        <v>76466.3042177485</v>
      </c>
      <c r="AE79" s="0" t="n">
        <v>67352.6477337376</v>
      </c>
      <c r="AF79" s="0" t="n">
        <v>0</v>
      </c>
      <c r="AG79" s="0" t="n">
        <v>0</v>
      </c>
      <c r="AH79" s="0" t="n">
        <v>0.6</v>
      </c>
      <c r="AI79" s="4" t="n">
        <v>0</v>
      </c>
      <c r="AJ79" s="5" t="n">
        <v>1</v>
      </c>
      <c r="AK79" s="5" t="n">
        <v>0</v>
      </c>
      <c r="AL79" s="6" t="n">
        <v>0</v>
      </c>
      <c r="AM79" s="0" t="n">
        <v>0</v>
      </c>
      <c r="AN79" s="0" t="n">
        <v>1</v>
      </c>
      <c r="AO79" s="6" t="n">
        <v>0</v>
      </c>
      <c r="AP79" s="0" t="n">
        <v>0</v>
      </c>
      <c r="AQ79" s="0" t="n">
        <v>1</v>
      </c>
      <c r="AR79" s="0" t="n">
        <v>0</v>
      </c>
      <c r="AS79" s="6" t="n">
        <v>0</v>
      </c>
    </row>
    <row r="80" customFormat="false" ht="15" hidden="false" customHeight="false" outlineLevel="0" collapsed="false">
      <c r="D80" s="3"/>
      <c r="F80" s="3"/>
      <c r="H80" s="3"/>
      <c r="J80" s="3"/>
      <c r="K80" s="3"/>
      <c r="L80" s="3"/>
      <c r="M80" s="3" t="s">
        <v>77</v>
      </c>
      <c r="N80" s="54" t="n">
        <v>0.446808511</v>
      </c>
      <c r="O80" s="3" t="s">
        <v>78</v>
      </c>
      <c r="P80" s="54" t="n">
        <v>0.191729323</v>
      </c>
      <c r="Q80" s="3" t="s">
        <v>75</v>
      </c>
      <c r="R80" s="54" t="n">
        <v>0.4629</v>
      </c>
      <c r="S80" s="3" t="n">
        <f aca="false">IF(AND(X80&lt;1,Y80&lt;1,Z80&lt;1,AA80&lt;3),1,0)</f>
        <v>0</v>
      </c>
      <c r="T80" s="27" t="n">
        <f aca="false">R80*P80*N80*L83*J81*H71*F81*D70*B180</f>
        <v>0.000957427796456145</v>
      </c>
      <c r="V80" s="15"/>
      <c r="W80" s="3" t="n">
        <v>201</v>
      </c>
      <c r="X80" s="0" t="n">
        <v>14.1</v>
      </c>
      <c r="Y80" s="0" t="n">
        <v>3.7</v>
      </c>
      <c r="Z80" s="0" t="n">
        <v>7.9</v>
      </c>
      <c r="AA80" s="0" t="n">
        <v>2.75</v>
      </c>
      <c r="AB80" s="0" t="n">
        <v>3.3</v>
      </c>
      <c r="AC80" s="0" t="n">
        <v>7211.53387715278</v>
      </c>
      <c r="AD80" s="0" t="n">
        <v>76466.3042177485</v>
      </c>
      <c r="AE80" s="0" t="n">
        <v>67352.6477337376</v>
      </c>
      <c r="AF80" s="0" t="n">
        <v>0</v>
      </c>
      <c r="AG80" s="0" t="n">
        <v>0</v>
      </c>
      <c r="AH80" s="0" t="n">
        <v>0.6</v>
      </c>
      <c r="AI80" s="4" t="n">
        <v>0</v>
      </c>
      <c r="AJ80" s="5" t="n">
        <v>1</v>
      </c>
      <c r="AK80" s="5" t="n">
        <v>0</v>
      </c>
      <c r="AL80" s="6" t="n">
        <v>0</v>
      </c>
      <c r="AM80" s="0" t="n">
        <v>0</v>
      </c>
      <c r="AN80" s="0" t="n">
        <v>1</v>
      </c>
      <c r="AO80" s="6" t="n">
        <v>0</v>
      </c>
      <c r="AP80" s="0" t="n">
        <v>0</v>
      </c>
      <c r="AQ80" s="0" t="n">
        <v>0</v>
      </c>
      <c r="AR80" s="0" t="n">
        <v>1</v>
      </c>
      <c r="AS80" s="6" t="n">
        <v>0</v>
      </c>
    </row>
    <row r="81" customFormat="false" ht="15" hidden="false" customHeight="false" outlineLevel="0" collapsed="false">
      <c r="D81" s="3"/>
      <c r="E81" s="0" t="s">
        <v>88</v>
      </c>
      <c r="F81" s="54" t="n">
        <v>0.86</v>
      </c>
      <c r="H81" s="3"/>
      <c r="I81" s="0" t="s">
        <v>89</v>
      </c>
      <c r="J81" s="54" t="n">
        <v>0.4901</v>
      </c>
      <c r="K81" s="3"/>
      <c r="L81" s="3"/>
      <c r="M81" s="3" t="s">
        <v>75</v>
      </c>
      <c r="N81" s="54" t="n">
        <v>0.021276596</v>
      </c>
      <c r="O81" s="3" t="s">
        <v>30</v>
      </c>
      <c r="P81" s="3" t="n">
        <v>1</v>
      </c>
      <c r="Q81" s="3" t="s">
        <v>75</v>
      </c>
      <c r="R81" s="54" t="n">
        <v>1</v>
      </c>
      <c r="S81" s="3" t="n">
        <f aca="false">IF(AND(X81&lt;1,Y81&lt;1,Z81&lt;1,AA81&lt;3),1,0)</f>
        <v>0</v>
      </c>
      <c r="T81" s="27" t="n">
        <f aca="false">R81*P81*N81*L83*J81*H71*F81*D70*B180</f>
        <v>0.000513701723165624</v>
      </c>
      <c r="V81" s="15"/>
      <c r="W81" s="3" t="n">
        <v>201</v>
      </c>
      <c r="X81" s="0" t="n">
        <v>14.1</v>
      </c>
      <c r="Y81" s="0" t="n">
        <v>3.7</v>
      </c>
      <c r="Z81" s="0" t="n">
        <v>7.9</v>
      </c>
      <c r="AA81" s="0" t="n">
        <v>2.75</v>
      </c>
      <c r="AB81" s="0" t="n">
        <v>3.3</v>
      </c>
      <c r="AC81" s="0" t="n">
        <v>7211.53387715278</v>
      </c>
      <c r="AD81" s="0" t="n">
        <v>76466.3042177485</v>
      </c>
      <c r="AE81" s="0" t="n">
        <v>67352.6477337376</v>
      </c>
      <c r="AF81" s="0" t="n">
        <v>0</v>
      </c>
      <c r="AG81" s="0" t="n">
        <v>0</v>
      </c>
      <c r="AH81" s="0" t="n">
        <v>0.6</v>
      </c>
      <c r="AI81" s="4" t="n">
        <v>0</v>
      </c>
      <c r="AJ81" s="5" t="n">
        <v>0</v>
      </c>
      <c r="AK81" s="5" t="n">
        <v>1</v>
      </c>
      <c r="AL81" s="6" t="n">
        <v>0</v>
      </c>
      <c r="AM81" s="0" t="n">
        <v>0</v>
      </c>
      <c r="AN81" s="0" t="n">
        <v>0</v>
      </c>
      <c r="AO81" s="6" t="n">
        <v>1</v>
      </c>
      <c r="AP81" s="0" t="n">
        <v>0</v>
      </c>
      <c r="AQ81" s="0" t="n">
        <v>0</v>
      </c>
      <c r="AR81" s="0" t="n">
        <v>1</v>
      </c>
      <c r="AS81" s="6" t="n">
        <v>0</v>
      </c>
    </row>
    <row r="82" customFormat="false" ht="15" hidden="false" customHeight="false" outlineLevel="0" collapsed="false">
      <c r="D82" s="3"/>
      <c r="F82" s="3"/>
      <c r="H82" s="3"/>
      <c r="J82" s="3"/>
      <c r="K82" s="3"/>
      <c r="L82" s="3"/>
      <c r="M82" s="3"/>
      <c r="N82" s="3"/>
      <c r="O82" s="3" t="s">
        <v>74</v>
      </c>
      <c r="P82" s="54" t="n">
        <v>0.159106071</v>
      </c>
      <c r="Q82" s="3" t="s">
        <v>79</v>
      </c>
      <c r="R82" s="54" t="n">
        <v>1</v>
      </c>
      <c r="S82" s="3" t="n">
        <f aca="false">IF(AND(X82&lt;1,Y82&lt;1,Z82&lt;1,AA82&lt;3),1,0)</f>
        <v>0</v>
      </c>
      <c r="T82" s="27" t="n">
        <f aca="false">R82*P82*N83*L83*J81*H71*F81*D70*B180</f>
        <v>0.000326932247513795</v>
      </c>
      <c r="V82" s="15"/>
      <c r="W82" s="3" t="n">
        <v>201</v>
      </c>
      <c r="X82" s="0" t="n">
        <v>14.1</v>
      </c>
      <c r="Y82" s="0" t="n">
        <v>3.7</v>
      </c>
      <c r="Z82" s="0" t="n">
        <v>7.9</v>
      </c>
      <c r="AA82" s="0" t="n">
        <v>2.75</v>
      </c>
      <c r="AB82" s="0" t="n">
        <v>3.3</v>
      </c>
      <c r="AC82" s="0" t="n">
        <v>7211.53387715278</v>
      </c>
      <c r="AD82" s="0" t="n">
        <v>76466.3042177485</v>
      </c>
      <c r="AE82" s="0" t="n">
        <v>67352.6477337376</v>
      </c>
      <c r="AF82" s="0" t="n">
        <v>0</v>
      </c>
      <c r="AG82" s="0" t="n">
        <v>0</v>
      </c>
      <c r="AH82" s="0" t="n">
        <v>0.6</v>
      </c>
      <c r="AI82" s="4" t="n">
        <v>0</v>
      </c>
      <c r="AJ82" s="5" t="n">
        <v>0</v>
      </c>
      <c r="AK82" s="5" t="n">
        <v>0</v>
      </c>
      <c r="AL82" s="6" t="n">
        <v>1</v>
      </c>
      <c r="AM82" s="0" t="n">
        <v>1</v>
      </c>
      <c r="AN82" s="0" t="n">
        <v>0</v>
      </c>
      <c r="AO82" s="6" t="n">
        <v>0</v>
      </c>
      <c r="AP82" s="0" t="n">
        <v>0</v>
      </c>
      <c r="AQ82" s="0" t="n">
        <v>0</v>
      </c>
      <c r="AR82" s="0" t="n">
        <v>0</v>
      </c>
      <c r="AS82" s="6" t="n">
        <v>1</v>
      </c>
    </row>
    <row r="83" customFormat="false" ht="15" hidden="false" customHeight="false" outlineLevel="0" collapsed="false">
      <c r="D83" s="3"/>
      <c r="F83" s="3"/>
      <c r="H83" s="3"/>
      <c r="J83" s="3"/>
      <c r="K83" s="55" t="s">
        <v>85</v>
      </c>
      <c r="L83" s="54" t="n">
        <v>1</v>
      </c>
      <c r="M83" s="3" t="s">
        <v>79</v>
      </c>
      <c r="N83" s="54" t="n">
        <v>0.085106383</v>
      </c>
      <c r="O83" s="3" t="s">
        <v>76</v>
      </c>
      <c r="P83" s="54" t="n">
        <v>0.840893929</v>
      </c>
      <c r="Q83" s="3" t="s">
        <v>79</v>
      </c>
      <c r="R83" s="54" t="n">
        <v>1</v>
      </c>
      <c r="S83" s="3" t="n">
        <f aca="false">IF(AND(X83&lt;1,Y83&lt;1,Z83&lt;1,AA83&lt;3),1,0)</f>
        <v>0</v>
      </c>
      <c r="T83" s="27" t="n">
        <f aca="false">R83*P83*N83*L83*J81*H71*F81*D70*B180</f>
        <v>0.00172787462100472</v>
      </c>
      <c r="V83" s="15"/>
      <c r="W83" s="3" t="n">
        <v>201</v>
      </c>
      <c r="X83" s="0" t="n">
        <v>14.1</v>
      </c>
      <c r="Y83" s="0" t="n">
        <v>3.7</v>
      </c>
      <c r="Z83" s="0" t="n">
        <v>7.9</v>
      </c>
      <c r="AA83" s="0" t="n">
        <v>2.75</v>
      </c>
      <c r="AB83" s="0" t="n">
        <v>3.3</v>
      </c>
      <c r="AC83" s="0" t="n">
        <v>7211.53387715278</v>
      </c>
      <c r="AD83" s="0" t="n">
        <v>76466.3042177485</v>
      </c>
      <c r="AE83" s="0" t="n">
        <v>67352.6477337376</v>
      </c>
      <c r="AF83" s="0" t="n">
        <v>0</v>
      </c>
      <c r="AG83" s="0" t="n">
        <v>0</v>
      </c>
      <c r="AH83" s="0" t="n">
        <v>0.6</v>
      </c>
      <c r="AI83" s="4" t="n">
        <v>0</v>
      </c>
      <c r="AJ83" s="5" t="n">
        <v>0</v>
      </c>
      <c r="AK83" s="5" t="n">
        <v>0</v>
      </c>
      <c r="AL83" s="6" t="n">
        <v>1</v>
      </c>
      <c r="AM83" s="0" t="n">
        <v>0</v>
      </c>
      <c r="AN83" s="0" t="n">
        <v>1</v>
      </c>
      <c r="AO83" s="6" t="n">
        <v>0</v>
      </c>
      <c r="AP83" s="0" t="n">
        <v>0</v>
      </c>
      <c r="AQ83" s="0" t="n">
        <v>0</v>
      </c>
      <c r="AR83" s="0" t="n">
        <v>0</v>
      </c>
      <c r="AS83" s="6" t="n">
        <v>1</v>
      </c>
    </row>
    <row r="84" s="56" customFormat="true" ht="15" hidden="false" customHeight="false" outlineLevel="0" collapsed="false">
      <c r="A84" s="56" t="n">
        <v>-1</v>
      </c>
      <c r="B84" s="56" t="n">
        <v>-1</v>
      </c>
      <c r="C84" s="56" t="n">
        <v>-1</v>
      </c>
      <c r="D84" s="56" t="n">
        <v>-1</v>
      </c>
      <c r="E84" s="56" t="n">
        <v>-1</v>
      </c>
      <c r="F84" s="56" t="n">
        <v>-1</v>
      </c>
      <c r="G84" s="56" t="n">
        <v>-1</v>
      </c>
      <c r="H84" s="56" t="n">
        <v>-1</v>
      </c>
      <c r="I84" s="56" t="n">
        <v>-1</v>
      </c>
      <c r="J84" s="56" t="n">
        <v>-1</v>
      </c>
      <c r="K84" s="56" t="n">
        <v>-1</v>
      </c>
      <c r="L84" s="56" t="n">
        <v>-1</v>
      </c>
      <c r="M84" s="56" t="n">
        <v>-1</v>
      </c>
      <c r="N84" s="56" t="n">
        <v>-1</v>
      </c>
      <c r="O84" s="56" t="n">
        <v>-1</v>
      </c>
      <c r="P84" s="56" t="n">
        <v>-1</v>
      </c>
      <c r="Q84" s="56" t="n">
        <v>-1</v>
      </c>
      <c r="R84" s="56" t="n">
        <v>-1</v>
      </c>
      <c r="S84" s="56" t="n">
        <v>-1</v>
      </c>
      <c r="T84" s="56" t="n">
        <v>-1</v>
      </c>
      <c r="U84" s="56" t="n">
        <v>-1</v>
      </c>
      <c r="V84" s="56" t="n">
        <v>-1</v>
      </c>
      <c r="W84" s="56" t="n">
        <v>-1</v>
      </c>
      <c r="X84" s="56" t="n">
        <v>-1</v>
      </c>
      <c r="Y84" s="56" t="n">
        <v>-1</v>
      </c>
      <c r="Z84" s="56" t="n">
        <v>-1</v>
      </c>
      <c r="AA84" s="56" t="n">
        <v>-1</v>
      </c>
      <c r="AB84" s="56" t="n">
        <v>-1</v>
      </c>
      <c r="AC84" s="56" t="n">
        <v>-1</v>
      </c>
      <c r="AD84" s="56" t="n">
        <v>-1</v>
      </c>
      <c r="AE84" s="56" t="n">
        <v>-1</v>
      </c>
      <c r="AF84" s="56" t="n">
        <v>-1</v>
      </c>
      <c r="AG84" s="56" t="n">
        <v>-1</v>
      </c>
      <c r="AH84" s="56" t="n">
        <v>-1</v>
      </c>
      <c r="AI84" s="56" t="n">
        <v>-1</v>
      </c>
      <c r="AJ84" s="56" t="n">
        <v>-1</v>
      </c>
      <c r="AK84" s="56" t="n">
        <v>-1</v>
      </c>
      <c r="AL84" s="56" t="n">
        <v>-1</v>
      </c>
      <c r="AM84" s="56" t="n">
        <v>-1</v>
      </c>
      <c r="AN84" s="56" t="n">
        <v>-1</v>
      </c>
      <c r="AO84" s="56" t="n">
        <v>-1</v>
      </c>
      <c r="AP84" s="56" t="n">
        <v>-1</v>
      </c>
      <c r="AQ84" s="56" t="n">
        <v>-1</v>
      </c>
      <c r="AR84" s="56" t="n">
        <v>-1</v>
      </c>
      <c r="AS84" s="56" t="n">
        <v>-1</v>
      </c>
      <c r="AT84" s="56" t="n">
        <v>-1</v>
      </c>
      <c r="AU84" s="56" t="n">
        <v>-1</v>
      </c>
    </row>
    <row r="85" customFormat="false" ht="15" hidden="false" customHeight="false" outlineLevel="0" collapsed="false">
      <c r="D85" s="3"/>
      <c r="F85" s="3"/>
      <c r="H85" s="3"/>
      <c r="J85" s="3"/>
      <c r="K85" s="55"/>
      <c r="L85" s="58"/>
      <c r="M85" s="3"/>
      <c r="N85" s="3"/>
      <c r="O85" s="3"/>
      <c r="P85" s="3"/>
      <c r="Q85" s="3" t="s">
        <v>73</v>
      </c>
      <c r="R85" s="54" t="n">
        <v>0.7386</v>
      </c>
      <c r="S85" s="3" t="n">
        <f aca="false">IF(AND(X85&lt;1,Y85&lt;1,Z85&lt;1,AA85&lt;3),1,0)</f>
        <v>0</v>
      </c>
      <c r="T85" s="27" t="n">
        <f aca="false">R85*P86*N88*L95*J95*H95*F81*D70*B180</f>
        <v>0.00409362258543588</v>
      </c>
      <c r="V85" s="15"/>
      <c r="W85" s="3" t="n">
        <v>201</v>
      </c>
      <c r="X85" s="0" t="n">
        <v>14.1</v>
      </c>
      <c r="Y85" s="0" t="n">
        <v>3.7</v>
      </c>
      <c r="Z85" s="0" t="n">
        <v>7.9</v>
      </c>
      <c r="AA85" s="0" t="n">
        <v>5</v>
      </c>
      <c r="AB85" s="0" t="n">
        <v>3.3</v>
      </c>
      <c r="AC85" s="0" t="n">
        <v>7211.53387715278</v>
      </c>
      <c r="AD85" s="0" t="n">
        <v>76466.3042177485</v>
      </c>
      <c r="AE85" s="0" t="n">
        <v>67352.6477337376</v>
      </c>
      <c r="AF85" s="0" t="n">
        <v>0</v>
      </c>
      <c r="AG85" s="0" t="n">
        <v>0</v>
      </c>
      <c r="AH85" s="0" t="n">
        <v>0.87</v>
      </c>
      <c r="AI85" s="4" t="n">
        <v>1</v>
      </c>
      <c r="AJ85" s="5" t="n">
        <v>0</v>
      </c>
      <c r="AK85" s="5" t="n">
        <v>0</v>
      </c>
      <c r="AL85" s="6" t="n">
        <v>0</v>
      </c>
      <c r="AM85" s="0" t="n">
        <v>1</v>
      </c>
      <c r="AN85" s="0" t="n">
        <v>0</v>
      </c>
      <c r="AO85" s="6" t="n">
        <v>0</v>
      </c>
      <c r="AP85" s="0" t="n">
        <v>1</v>
      </c>
      <c r="AQ85" s="0" t="n">
        <v>0</v>
      </c>
      <c r="AR85" s="0" t="n">
        <v>0</v>
      </c>
      <c r="AS85" s="6" t="n">
        <v>0</v>
      </c>
    </row>
    <row r="86" customFormat="false" ht="15" hidden="false" customHeight="false" outlineLevel="0" collapsed="false">
      <c r="D86" s="3"/>
      <c r="F86" s="3"/>
      <c r="H86" s="3"/>
      <c r="J86" s="3"/>
      <c r="K86" s="55"/>
      <c r="L86" s="58"/>
      <c r="M86" s="3"/>
      <c r="N86" s="3"/>
      <c r="O86" s="3" t="s">
        <v>74</v>
      </c>
      <c r="P86" s="54" t="n">
        <v>0.629539952</v>
      </c>
      <c r="Q86" s="3" t="s">
        <v>75</v>
      </c>
      <c r="R86" s="54" t="n">
        <v>0.2614</v>
      </c>
      <c r="S86" s="3" t="n">
        <f aca="false">IF(AND(X86&lt;1,Y86&lt;1,Z86&lt;1,AA86&lt;3),1,0)</f>
        <v>0</v>
      </c>
      <c r="T86" s="27" t="n">
        <f aca="false">R86*P86*N88*L95*J95*H95*F81*D70*B180</f>
        <v>0.00144878546416591</v>
      </c>
      <c r="V86" s="15"/>
      <c r="W86" s="3" t="n">
        <v>201</v>
      </c>
      <c r="X86" s="0" t="n">
        <v>14.1</v>
      </c>
      <c r="Y86" s="0" t="n">
        <v>3.7</v>
      </c>
      <c r="Z86" s="0" t="n">
        <v>7.9</v>
      </c>
      <c r="AA86" s="0" t="n">
        <v>5</v>
      </c>
      <c r="AB86" s="0" t="n">
        <v>3.3</v>
      </c>
      <c r="AC86" s="0" t="n">
        <v>7211.53387715278</v>
      </c>
      <c r="AD86" s="0" t="n">
        <v>76466.3042177485</v>
      </c>
      <c r="AE86" s="0" t="n">
        <v>67352.6477337376</v>
      </c>
      <c r="AF86" s="0" t="n">
        <v>0</v>
      </c>
      <c r="AG86" s="0" t="n">
        <v>0</v>
      </c>
      <c r="AH86" s="0" t="n">
        <v>0.87</v>
      </c>
      <c r="AI86" s="4" t="n">
        <v>1</v>
      </c>
      <c r="AJ86" s="5" t="n">
        <v>0</v>
      </c>
      <c r="AK86" s="5" t="n">
        <v>0</v>
      </c>
      <c r="AL86" s="6" t="n">
        <v>0</v>
      </c>
      <c r="AM86" s="0" t="n">
        <v>1</v>
      </c>
      <c r="AN86" s="0" t="n">
        <v>0</v>
      </c>
      <c r="AO86" s="6" t="n">
        <v>0</v>
      </c>
      <c r="AP86" s="0" t="n">
        <v>0</v>
      </c>
      <c r="AQ86" s="0" t="n">
        <v>0</v>
      </c>
      <c r="AR86" s="0" t="n">
        <v>1</v>
      </c>
      <c r="AS86" s="6" t="n">
        <v>0</v>
      </c>
    </row>
    <row r="87" customFormat="false" ht="15" hidden="false" customHeight="false" outlineLevel="0" collapsed="false">
      <c r="D87" s="3"/>
      <c r="F87" s="3"/>
      <c r="H87" s="3"/>
      <c r="J87" s="3"/>
      <c r="K87" s="55"/>
      <c r="L87" s="58"/>
      <c r="M87" s="3"/>
      <c r="N87" s="3"/>
      <c r="O87" s="3"/>
      <c r="P87" s="3"/>
      <c r="Q87" s="3" t="s">
        <v>73</v>
      </c>
      <c r="R87" s="54" t="n">
        <v>0.7386</v>
      </c>
      <c r="S87" s="3" t="n">
        <f aca="false">IF(AND(X87&lt;1,Y87&lt;1,Z87&lt;1,AA87&lt;3),1,0)</f>
        <v>0</v>
      </c>
      <c r="T87" s="27" t="n">
        <f aca="false">R87*P88*N88*L95*J95*H95*F81*D70*B180</f>
        <v>0.00240893944010476</v>
      </c>
      <c r="V87" s="15"/>
      <c r="W87" s="3" t="n">
        <v>201</v>
      </c>
      <c r="X87" s="0" t="n">
        <v>14.1</v>
      </c>
      <c r="Y87" s="0" t="n">
        <v>3.7</v>
      </c>
      <c r="Z87" s="0" t="n">
        <v>7.9</v>
      </c>
      <c r="AA87" s="0" t="n">
        <v>5</v>
      </c>
      <c r="AB87" s="0" t="n">
        <v>3.3</v>
      </c>
      <c r="AC87" s="0" t="n">
        <v>7211.53387715278</v>
      </c>
      <c r="AD87" s="0" t="n">
        <v>76466.3042177485</v>
      </c>
      <c r="AE87" s="0" t="n">
        <v>67352.6477337376</v>
      </c>
      <c r="AF87" s="0" t="n">
        <v>0</v>
      </c>
      <c r="AG87" s="0" t="n">
        <v>0</v>
      </c>
      <c r="AH87" s="0" t="n">
        <v>0.87</v>
      </c>
      <c r="AI87" s="4" t="n">
        <v>1</v>
      </c>
      <c r="AJ87" s="5" t="n">
        <v>0</v>
      </c>
      <c r="AK87" s="5" t="n">
        <v>0</v>
      </c>
      <c r="AL87" s="6" t="n">
        <v>0</v>
      </c>
      <c r="AM87" s="0" t="n">
        <v>0</v>
      </c>
      <c r="AN87" s="0" t="n">
        <v>1</v>
      </c>
      <c r="AO87" s="6" t="n">
        <v>0</v>
      </c>
      <c r="AP87" s="0" t="n">
        <v>1</v>
      </c>
      <c r="AQ87" s="0" t="n">
        <v>0</v>
      </c>
      <c r="AR87" s="0" t="n">
        <v>0</v>
      </c>
      <c r="AS87" s="6" t="n">
        <v>0</v>
      </c>
    </row>
    <row r="88" customFormat="false" ht="15" hidden="false" customHeight="false" outlineLevel="0" collapsed="false">
      <c r="D88" s="3"/>
      <c r="F88" s="3"/>
      <c r="H88" s="3"/>
      <c r="J88" s="3"/>
      <c r="K88" s="55"/>
      <c r="L88" s="58"/>
      <c r="M88" s="3" t="s">
        <v>73</v>
      </c>
      <c r="N88" s="54" t="n">
        <v>0.446808511</v>
      </c>
      <c r="O88" s="3" t="s">
        <v>76</v>
      </c>
      <c r="P88" s="54" t="n">
        <v>0.370460048</v>
      </c>
      <c r="Q88" s="3" t="s">
        <v>75</v>
      </c>
      <c r="R88" s="54" t="n">
        <v>0.2614</v>
      </c>
      <c r="S88" s="3" t="n">
        <f aca="false">IF(AND(X88&lt;1,Y88&lt;1,Z88&lt;1,AA88&lt;3),1,0)</f>
        <v>0</v>
      </c>
      <c r="T88" s="27" t="n">
        <f aca="false">R88*P88*N88*L95*J95*H95*F81*D70*B180</f>
        <v>0.000852554521585953</v>
      </c>
      <c r="V88" s="15"/>
      <c r="W88" s="3" t="n">
        <v>201</v>
      </c>
      <c r="X88" s="0" t="n">
        <v>14.1</v>
      </c>
      <c r="Y88" s="0" t="n">
        <v>3.7</v>
      </c>
      <c r="Z88" s="0" t="n">
        <v>7.9</v>
      </c>
      <c r="AA88" s="0" t="n">
        <v>5</v>
      </c>
      <c r="AB88" s="0" t="n">
        <v>3.3</v>
      </c>
      <c r="AC88" s="0" t="n">
        <v>7211.53387715278</v>
      </c>
      <c r="AD88" s="0" t="n">
        <v>76466.3042177485</v>
      </c>
      <c r="AE88" s="0" t="n">
        <v>67352.6477337376</v>
      </c>
      <c r="AF88" s="0" t="n">
        <v>0</v>
      </c>
      <c r="AG88" s="0" t="n">
        <v>0</v>
      </c>
      <c r="AH88" s="0" t="n">
        <v>0.87</v>
      </c>
      <c r="AI88" s="4" t="n">
        <v>1</v>
      </c>
      <c r="AJ88" s="5" t="n">
        <v>0</v>
      </c>
      <c r="AK88" s="5" t="n">
        <v>0</v>
      </c>
      <c r="AL88" s="6" t="n">
        <v>0</v>
      </c>
      <c r="AM88" s="0" t="n">
        <v>0</v>
      </c>
      <c r="AN88" s="0" t="n">
        <v>1</v>
      </c>
      <c r="AO88" s="6" t="n">
        <v>0</v>
      </c>
      <c r="AP88" s="0" t="n">
        <v>0</v>
      </c>
      <c r="AQ88" s="0" t="n">
        <v>0</v>
      </c>
      <c r="AR88" s="0" t="n">
        <v>1</v>
      </c>
      <c r="AS88" s="6" t="n">
        <v>0</v>
      </c>
    </row>
    <row r="89" customFormat="false" ht="15" hidden="false" customHeight="false" outlineLevel="0" collapsed="false">
      <c r="D89" s="3"/>
      <c r="F89" s="3"/>
      <c r="H89" s="3"/>
      <c r="J89" s="3"/>
      <c r="K89" s="55"/>
      <c r="L89" s="58"/>
      <c r="M89" s="3"/>
      <c r="N89" s="3"/>
      <c r="O89" s="3"/>
      <c r="P89" s="3"/>
      <c r="Q89" s="3" t="s">
        <v>77</v>
      </c>
      <c r="R89" s="54" t="n">
        <v>0.5371</v>
      </c>
      <c r="S89" s="3" t="n">
        <f aca="false">IF(AND(X89&lt;1,Y89&lt;1,Z89&lt;1,AA89&lt;3),1,0)</f>
        <v>0</v>
      </c>
      <c r="T89" s="27" t="n">
        <f aca="false">R89*P90*N92*L95*J95*H95*F81*D70*B180</f>
        <v>0.00382196913907805</v>
      </c>
      <c r="V89" s="15"/>
      <c r="W89" s="3" t="n">
        <v>201</v>
      </c>
      <c r="X89" s="0" t="n">
        <v>14.1</v>
      </c>
      <c r="Y89" s="0" t="n">
        <v>3.7</v>
      </c>
      <c r="Z89" s="0" t="n">
        <v>7.9</v>
      </c>
      <c r="AA89" s="0" t="n">
        <v>5</v>
      </c>
      <c r="AB89" s="0" t="n">
        <v>3.3</v>
      </c>
      <c r="AC89" s="0" t="n">
        <v>7211.53387715278</v>
      </c>
      <c r="AD89" s="0" t="n">
        <v>76466.3042177485</v>
      </c>
      <c r="AE89" s="0" t="n">
        <v>67352.6477337376</v>
      </c>
      <c r="AF89" s="0" t="n">
        <v>0</v>
      </c>
      <c r="AG89" s="0" t="n">
        <v>0</v>
      </c>
      <c r="AH89" s="0" t="n">
        <v>0.87</v>
      </c>
      <c r="AI89" s="4" t="n">
        <v>0</v>
      </c>
      <c r="AJ89" s="5" t="n">
        <v>1</v>
      </c>
      <c r="AK89" s="5" t="n">
        <v>0</v>
      </c>
      <c r="AL89" s="6" t="n">
        <v>0</v>
      </c>
      <c r="AM89" s="0" t="n">
        <v>1</v>
      </c>
      <c r="AN89" s="0" t="n">
        <v>0</v>
      </c>
      <c r="AO89" s="6" t="n">
        <v>0</v>
      </c>
      <c r="AP89" s="0" t="n">
        <v>0</v>
      </c>
      <c r="AQ89" s="0" t="n">
        <v>1</v>
      </c>
      <c r="AR89" s="0" t="n">
        <v>0</v>
      </c>
      <c r="AS89" s="6" t="n">
        <v>0</v>
      </c>
    </row>
    <row r="90" customFormat="false" ht="15" hidden="false" customHeight="false" outlineLevel="0" collapsed="false">
      <c r="D90" s="3"/>
      <c r="F90" s="3"/>
      <c r="H90" s="3"/>
      <c r="J90" s="3"/>
      <c r="K90" s="55"/>
      <c r="L90" s="58"/>
      <c r="M90" s="3"/>
      <c r="N90" s="3"/>
      <c r="O90" s="3" t="s">
        <v>74</v>
      </c>
      <c r="P90" s="54" t="n">
        <v>0.808270677</v>
      </c>
      <c r="Q90" s="3" t="s">
        <v>75</v>
      </c>
      <c r="R90" s="54" t="n">
        <v>0.4629</v>
      </c>
      <c r="S90" s="3" t="n">
        <f aca="false">IF(AND(X90&lt;1,Y90&lt;1,Z90&lt;1,AA90&lt;3),1,0)</f>
        <v>0</v>
      </c>
      <c r="T90" s="27" t="n">
        <f aca="false">R90*P90*N92*L95*J95*H95*F81*D70*B180</f>
        <v>0.003293966699831</v>
      </c>
      <c r="V90" s="15"/>
      <c r="W90" s="3" t="n">
        <v>201</v>
      </c>
      <c r="X90" s="0" t="n">
        <v>14.1</v>
      </c>
      <c r="Y90" s="0" t="n">
        <v>3.7</v>
      </c>
      <c r="Z90" s="0" t="n">
        <v>7.9</v>
      </c>
      <c r="AA90" s="0" t="n">
        <v>5</v>
      </c>
      <c r="AB90" s="0" t="n">
        <v>3.3</v>
      </c>
      <c r="AC90" s="0" t="n">
        <v>7211.53387715278</v>
      </c>
      <c r="AD90" s="0" t="n">
        <v>76466.3042177485</v>
      </c>
      <c r="AE90" s="0" t="n">
        <v>67352.6477337376</v>
      </c>
      <c r="AF90" s="0" t="n">
        <v>0</v>
      </c>
      <c r="AG90" s="0" t="n">
        <v>0</v>
      </c>
      <c r="AH90" s="0" t="n">
        <v>0.87</v>
      </c>
      <c r="AI90" s="4" t="n">
        <v>0</v>
      </c>
      <c r="AJ90" s="5" t="n">
        <v>1</v>
      </c>
      <c r="AK90" s="5" t="n">
        <v>0</v>
      </c>
      <c r="AL90" s="6" t="n">
        <v>0</v>
      </c>
      <c r="AM90" s="0" t="n">
        <v>1</v>
      </c>
      <c r="AN90" s="0" t="n">
        <v>0</v>
      </c>
      <c r="AO90" s="6" t="n">
        <v>0</v>
      </c>
      <c r="AP90" s="0" t="n">
        <v>0</v>
      </c>
      <c r="AQ90" s="0" t="n">
        <v>0</v>
      </c>
      <c r="AR90" s="0" t="n">
        <v>1</v>
      </c>
      <c r="AS90" s="6" t="n">
        <v>0</v>
      </c>
    </row>
    <row r="91" customFormat="false" ht="15" hidden="false" customHeight="false" outlineLevel="0" collapsed="false">
      <c r="D91" s="3"/>
      <c r="F91" s="3"/>
      <c r="H91" s="3"/>
      <c r="J91" s="3"/>
      <c r="K91" s="55"/>
      <c r="L91" s="58"/>
      <c r="M91" s="3"/>
      <c r="N91" s="3"/>
      <c r="O91" s="3"/>
      <c r="P91" s="3"/>
      <c r="Q91" s="3" t="s">
        <v>77</v>
      </c>
      <c r="R91" s="54" t="n">
        <v>0.5371</v>
      </c>
      <c r="S91" s="3" t="n">
        <f aca="false">IF(AND(X91&lt;1,Y91&lt;1,Z91&lt;1,AA91&lt;3),1,0)</f>
        <v>0</v>
      </c>
      <c r="T91" s="27" t="n">
        <f aca="false">R91*P92*N92*L95*J95*H95*F81*D70*B180</f>
        <v>0.000906606631187151</v>
      </c>
      <c r="V91" s="15"/>
      <c r="W91" s="3" t="n">
        <v>201</v>
      </c>
      <c r="X91" s="0" t="n">
        <v>14.1</v>
      </c>
      <c r="Y91" s="0" t="n">
        <v>3.7</v>
      </c>
      <c r="Z91" s="0" t="n">
        <v>7.9</v>
      </c>
      <c r="AA91" s="0" t="n">
        <v>5</v>
      </c>
      <c r="AB91" s="0" t="n">
        <v>3.3</v>
      </c>
      <c r="AC91" s="0" t="n">
        <v>7211.53387715278</v>
      </c>
      <c r="AD91" s="0" t="n">
        <v>76466.3042177485</v>
      </c>
      <c r="AE91" s="0" t="n">
        <v>67352.6477337376</v>
      </c>
      <c r="AF91" s="0" t="n">
        <v>0</v>
      </c>
      <c r="AG91" s="0" t="n">
        <v>0</v>
      </c>
      <c r="AH91" s="0" t="n">
        <v>0.87</v>
      </c>
      <c r="AI91" s="4" t="n">
        <v>0</v>
      </c>
      <c r="AJ91" s="5" t="n">
        <v>1</v>
      </c>
      <c r="AK91" s="5" t="n">
        <v>0</v>
      </c>
      <c r="AL91" s="6" t="n">
        <v>0</v>
      </c>
      <c r="AM91" s="0" t="n">
        <v>0</v>
      </c>
      <c r="AN91" s="0" t="n">
        <v>1</v>
      </c>
      <c r="AO91" s="6" t="n">
        <v>0</v>
      </c>
      <c r="AP91" s="0" t="n">
        <v>0</v>
      </c>
      <c r="AQ91" s="0" t="n">
        <v>1</v>
      </c>
      <c r="AR91" s="0" t="n">
        <v>0</v>
      </c>
      <c r="AS91" s="6" t="n">
        <v>0</v>
      </c>
    </row>
    <row r="92" customFormat="false" ht="15" hidden="false" customHeight="false" outlineLevel="0" collapsed="false">
      <c r="D92" s="3"/>
      <c r="F92" s="3"/>
      <c r="H92" s="3"/>
      <c r="J92" s="3"/>
      <c r="K92" s="55"/>
      <c r="L92" s="58"/>
      <c r="M92" s="3" t="s">
        <v>77</v>
      </c>
      <c r="N92" s="54" t="n">
        <v>0.446808511</v>
      </c>
      <c r="O92" s="3" t="s">
        <v>78</v>
      </c>
      <c r="P92" s="54" t="n">
        <v>0.191729323</v>
      </c>
      <c r="Q92" s="3" t="s">
        <v>75</v>
      </c>
      <c r="R92" s="54" t="n">
        <v>0.4629</v>
      </c>
      <c r="S92" s="3" t="n">
        <f aca="false">IF(AND(X92&lt;1,Y92&lt;1,Z92&lt;1,AA92&lt;3),1,0)</f>
        <v>0</v>
      </c>
      <c r="T92" s="27" t="n">
        <f aca="false">R92*P92*N92*L95*J95*H95*F81*D70*B180</f>
        <v>0.000781359541196299</v>
      </c>
      <c r="V92" s="15"/>
      <c r="W92" s="3" t="n">
        <v>201</v>
      </c>
      <c r="X92" s="0" t="n">
        <v>14.1</v>
      </c>
      <c r="Y92" s="0" t="n">
        <v>3.7</v>
      </c>
      <c r="Z92" s="0" t="n">
        <v>7.9</v>
      </c>
      <c r="AA92" s="0" t="n">
        <v>5</v>
      </c>
      <c r="AB92" s="0" t="n">
        <v>3.3</v>
      </c>
      <c r="AC92" s="0" t="n">
        <v>7211.53387715278</v>
      </c>
      <c r="AD92" s="0" t="n">
        <v>76466.3042177485</v>
      </c>
      <c r="AE92" s="0" t="n">
        <v>67352.6477337376</v>
      </c>
      <c r="AF92" s="0" t="n">
        <v>0</v>
      </c>
      <c r="AG92" s="0" t="n">
        <v>0</v>
      </c>
      <c r="AH92" s="0" t="n">
        <v>0.87</v>
      </c>
      <c r="AI92" s="4" t="n">
        <v>0</v>
      </c>
      <c r="AJ92" s="5" t="n">
        <v>1</v>
      </c>
      <c r="AK92" s="5" t="n">
        <v>0</v>
      </c>
      <c r="AL92" s="6" t="n">
        <v>0</v>
      </c>
      <c r="AM92" s="0" t="n">
        <v>0</v>
      </c>
      <c r="AN92" s="0" t="n">
        <v>1</v>
      </c>
      <c r="AO92" s="6" t="n">
        <v>0</v>
      </c>
      <c r="AP92" s="0" t="n">
        <v>0</v>
      </c>
      <c r="AQ92" s="0" t="n">
        <v>0</v>
      </c>
      <c r="AR92" s="0" t="n">
        <v>1</v>
      </c>
      <c r="AS92" s="6" t="n">
        <v>0</v>
      </c>
    </row>
    <row r="93" customFormat="false" ht="15" hidden="false" customHeight="false" outlineLevel="0" collapsed="false">
      <c r="D93" s="3"/>
      <c r="F93" s="3"/>
      <c r="H93" s="3"/>
      <c r="J93" s="3"/>
      <c r="M93" s="3" t="s">
        <v>75</v>
      </c>
      <c r="N93" s="54" t="n">
        <v>0.021276596</v>
      </c>
      <c r="O93" s="3" t="s">
        <v>30</v>
      </c>
      <c r="P93" s="54" t="n">
        <v>1</v>
      </c>
      <c r="Q93" s="3" t="s">
        <v>75</v>
      </c>
      <c r="R93" s="54" t="n">
        <v>1</v>
      </c>
      <c r="S93" s="3" t="n">
        <f aca="false">IF(AND(X93&lt;1,Y93&lt;1,Z93&lt;1,AA93&lt;3),1,0)</f>
        <v>0</v>
      </c>
      <c r="T93" s="27" t="n">
        <f aca="false">R93*P93*N93*L95*J95*H95*F81*D70*B180</f>
        <v>0.000419233433800588</v>
      </c>
      <c r="V93" s="15"/>
      <c r="W93" s="3" t="n">
        <v>201</v>
      </c>
      <c r="X93" s="0" t="n">
        <v>14.1</v>
      </c>
      <c r="Y93" s="0" t="n">
        <v>3.7</v>
      </c>
      <c r="Z93" s="0" t="n">
        <v>7.9</v>
      </c>
      <c r="AA93" s="0" t="n">
        <v>5</v>
      </c>
      <c r="AB93" s="0" t="n">
        <v>3.3</v>
      </c>
      <c r="AC93" s="0" t="n">
        <v>7211.53387715278</v>
      </c>
      <c r="AD93" s="0" t="n">
        <v>76466.3042177485</v>
      </c>
      <c r="AE93" s="0" t="n">
        <v>67352.6477337376</v>
      </c>
      <c r="AF93" s="0" t="n">
        <v>0</v>
      </c>
      <c r="AG93" s="0" t="n">
        <v>0</v>
      </c>
      <c r="AH93" s="0" t="n">
        <v>0.87</v>
      </c>
      <c r="AI93" s="4" t="n">
        <v>0</v>
      </c>
      <c r="AJ93" s="5" t="n">
        <v>0</v>
      </c>
      <c r="AK93" s="5" t="n">
        <v>1</v>
      </c>
      <c r="AL93" s="6" t="n">
        <v>0</v>
      </c>
      <c r="AM93" s="0" t="n">
        <v>0</v>
      </c>
      <c r="AN93" s="0" t="n">
        <v>0</v>
      </c>
      <c r="AO93" s="6" t="n">
        <v>1</v>
      </c>
      <c r="AP93" s="0" t="n">
        <v>0</v>
      </c>
      <c r="AQ93" s="0" t="n">
        <v>0</v>
      </c>
      <c r="AR93" s="0" t="n">
        <v>1</v>
      </c>
      <c r="AS93" s="6" t="n">
        <v>0</v>
      </c>
    </row>
    <row r="94" customFormat="false" ht="15" hidden="false" customHeight="false" outlineLevel="0" collapsed="false">
      <c r="D94" s="3"/>
      <c r="F94" s="3"/>
      <c r="H94" s="3"/>
      <c r="J94" s="3"/>
      <c r="K94" s="3"/>
      <c r="L94" s="3"/>
      <c r="M94" s="3"/>
      <c r="N94" s="3"/>
      <c r="O94" s="3" t="s">
        <v>74</v>
      </c>
      <c r="P94" s="54" t="n">
        <v>0.159106071</v>
      </c>
      <c r="Q94" s="3" t="s">
        <v>79</v>
      </c>
      <c r="R94" s="54" t="n">
        <v>1</v>
      </c>
      <c r="S94" s="3" t="n">
        <f aca="false">IF(AND(X94&lt;1,Y94&lt;1,Z94&lt;1,AA94&lt;3),1,0)</f>
        <v>0</v>
      </c>
      <c r="T94" s="27" t="n">
        <f aca="false">R94*P94*N95*L95*J95*H95*F81*D70*B180</f>
        <v>0.000266810334800379</v>
      </c>
      <c r="V94" s="15"/>
      <c r="W94" s="3" t="n">
        <v>201</v>
      </c>
      <c r="X94" s="0" t="n">
        <v>14.1</v>
      </c>
      <c r="Y94" s="0" t="n">
        <v>3.7</v>
      </c>
      <c r="Z94" s="0" t="n">
        <v>7.9</v>
      </c>
      <c r="AA94" s="0" t="n">
        <v>5</v>
      </c>
      <c r="AB94" s="0" t="n">
        <v>3.3</v>
      </c>
      <c r="AC94" s="0" t="n">
        <v>7211.53387715278</v>
      </c>
      <c r="AD94" s="0" t="n">
        <v>76466.3042177485</v>
      </c>
      <c r="AE94" s="0" t="n">
        <v>67352.6477337376</v>
      </c>
      <c r="AF94" s="0" t="n">
        <v>0</v>
      </c>
      <c r="AG94" s="0" t="n">
        <v>0</v>
      </c>
      <c r="AH94" s="0" t="n">
        <v>0.87</v>
      </c>
      <c r="AI94" s="4" t="n">
        <v>0</v>
      </c>
      <c r="AJ94" s="5" t="n">
        <v>0</v>
      </c>
      <c r="AK94" s="5" t="n">
        <v>0</v>
      </c>
      <c r="AL94" s="6" t="n">
        <v>1</v>
      </c>
      <c r="AM94" s="0" t="n">
        <v>1</v>
      </c>
      <c r="AN94" s="0" t="n">
        <v>0</v>
      </c>
      <c r="AO94" s="6" t="n">
        <v>0</v>
      </c>
      <c r="AP94" s="0" t="n">
        <v>0</v>
      </c>
      <c r="AQ94" s="0" t="n">
        <v>0</v>
      </c>
      <c r="AR94" s="0" t="n">
        <v>0</v>
      </c>
      <c r="AS94" s="6" t="n">
        <v>1</v>
      </c>
    </row>
    <row r="95" customFormat="false" ht="15" hidden="false" customHeight="false" outlineLevel="0" collapsed="false">
      <c r="D95" s="3"/>
      <c r="F95" s="3"/>
      <c r="G95" s="0" t="s">
        <v>90</v>
      </c>
      <c r="H95" s="54" t="n">
        <v>0.2857</v>
      </c>
      <c r="I95" s="0" t="s">
        <v>89</v>
      </c>
      <c r="J95" s="54" t="n">
        <v>1</v>
      </c>
      <c r="K95" s="55" t="s">
        <v>85</v>
      </c>
      <c r="L95" s="54" t="n">
        <v>1</v>
      </c>
      <c r="M95" s="3" t="s">
        <v>79</v>
      </c>
      <c r="N95" s="54" t="n">
        <v>0.085106383</v>
      </c>
      <c r="O95" s="3" t="s">
        <v>76</v>
      </c>
      <c r="P95" s="54" t="n">
        <v>0.840893929</v>
      </c>
      <c r="Q95" s="3" t="s">
        <v>79</v>
      </c>
      <c r="R95" s="54" t="n">
        <v>1</v>
      </c>
      <c r="S95" s="3" t="n">
        <f aca="false">IF(AND(X95&lt;1,Y95&lt;1,Z95&lt;1,AA95&lt;3),1,0)</f>
        <v>0</v>
      </c>
      <c r="T95" s="27" t="n">
        <f aca="false">R95*P95*N95*J95*H95*F81*D70*B180</f>
        <v>0.001410123380698</v>
      </c>
      <c r="U95" s="64" t="s">
        <v>11</v>
      </c>
      <c r="V95" s="15"/>
      <c r="W95" s="3" t="n">
        <v>201</v>
      </c>
      <c r="X95" s="0" t="n">
        <v>14.1</v>
      </c>
      <c r="Y95" s="0" t="n">
        <v>3.7</v>
      </c>
      <c r="Z95" s="0" t="n">
        <v>7.9</v>
      </c>
      <c r="AA95" s="0" t="n">
        <v>5</v>
      </c>
      <c r="AB95" s="0" t="n">
        <v>3.3</v>
      </c>
      <c r="AC95" s="0" t="n">
        <v>7211.53387715278</v>
      </c>
      <c r="AD95" s="0" t="n">
        <v>76466.3042177485</v>
      </c>
      <c r="AE95" s="0" t="n">
        <v>67352.6477337376</v>
      </c>
      <c r="AF95" s="0" t="n">
        <v>0</v>
      </c>
      <c r="AG95" s="0" t="n">
        <v>0</v>
      </c>
      <c r="AH95" s="0" t="n">
        <v>0.87</v>
      </c>
      <c r="AI95" s="4" t="n">
        <v>0</v>
      </c>
      <c r="AJ95" s="5" t="n">
        <v>0</v>
      </c>
      <c r="AK95" s="5" t="n">
        <v>0</v>
      </c>
      <c r="AL95" s="6" t="n">
        <v>1</v>
      </c>
      <c r="AM95" s="0" t="n">
        <v>0</v>
      </c>
      <c r="AN95" s="0" t="n">
        <v>1</v>
      </c>
      <c r="AO95" s="6" t="n">
        <v>0</v>
      </c>
      <c r="AP95" s="0" t="n">
        <v>0</v>
      </c>
      <c r="AQ95" s="0" t="n">
        <v>0</v>
      </c>
      <c r="AR95" s="0" t="n">
        <v>0</v>
      </c>
      <c r="AS95" s="6" t="n">
        <v>1</v>
      </c>
    </row>
    <row r="96" s="65" customFormat="true" ht="15" hidden="false" customHeight="false" outlineLevel="0" collapsed="false">
      <c r="A96" s="56" t="n">
        <v>-1</v>
      </c>
      <c r="B96" s="56" t="n">
        <v>-1</v>
      </c>
      <c r="C96" s="56" t="n">
        <v>-1</v>
      </c>
      <c r="D96" s="56" t="n">
        <v>-1</v>
      </c>
      <c r="E96" s="56" t="n">
        <v>-1</v>
      </c>
      <c r="F96" s="56" t="n">
        <v>-1</v>
      </c>
      <c r="G96" s="56" t="n">
        <v>-1</v>
      </c>
      <c r="H96" s="56" t="n">
        <v>-1</v>
      </c>
      <c r="I96" s="56" t="n">
        <v>-1</v>
      </c>
      <c r="J96" s="56" t="n">
        <v>-1</v>
      </c>
      <c r="K96" s="56" t="n">
        <v>-1</v>
      </c>
      <c r="L96" s="56" t="n">
        <v>-1</v>
      </c>
      <c r="M96" s="56" t="n">
        <v>-1</v>
      </c>
      <c r="N96" s="56" t="n">
        <v>-1</v>
      </c>
      <c r="O96" s="56" t="n">
        <v>-1</v>
      </c>
      <c r="P96" s="56" t="n">
        <v>-1</v>
      </c>
      <c r="Q96" s="56" t="n">
        <v>-1</v>
      </c>
      <c r="R96" s="56" t="n">
        <v>-1</v>
      </c>
      <c r="S96" s="56" t="n">
        <v>-1</v>
      </c>
      <c r="T96" s="56" t="n">
        <v>-1</v>
      </c>
      <c r="U96" s="56" t="n">
        <v>-1</v>
      </c>
      <c r="V96" s="56" t="n">
        <v>-1</v>
      </c>
      <c r="W96" s="56" t="n">
        <v>-1</v>
      </c>
      <c r="X96" s="56" t="n">
        <v>-1</v>
      </c>
      <c r="Y96" s="56" t="n">
        <v>-1</v>
      </c>
      <c r="Z96" s="56" t="n">
        <v>-1</v>
      </c>
      <c r="AA96" s="56" t="n">
        <v>-1</v>
      </c>
      <c r="AB96" s="56" t="n">
        <v>-1</v>
      </c>
      <c r="AC96" s="56" t="n">
        <v>-1</v>
      </c>
      <c r="AD96" s="56" t="n">
        <v>-1</v>
      </c>
      <c r="AE96" s="56" t="n">
        <v>-1</v>
      </c>
      <c r="AF96" s="56" t="n">
        <v>-1</v>
      </c>
      <c r="AG96" s="56" t="n">
        <v>-1</v>
      </c>
      <c r="AH96" s="56" t="n">
        <v>-1</v>
      </c>
      <c r="AI96" s="56" t="n">
        <v>-1</v>
      </c>
      <c r="AJ96" s="56" t="n">
        <v>-1</v>
      </c>
      <c r="AK96" s="56" t="n">
        <v>-1</v>
      </c>
      <c r="AL96" s="56" t="n">
        <v>-1</v>
      </c>
      <c r="AM96" s="56" t="n">
        <v>-1</v>
      </c>
      <c r="AN96" s="56" t="n">
        <v>-1</v>
      </c>
      <c r="AO96" s="56" t="n">
        <v>-1</v>
      </c>
      <c r="AP96" s="56" t="n">
        <v>-1</v>
      </c>
      <c r="AQ96" s="56" t="n">
        <v>-1</v>
      </c>
      <c r="AR96" s="56" t="n">
        <v>-1</v>
      </c>
      <c r="AS96" s="56" t="n">
        <v>-1</v>
      </c>
      <c r="AT96" s="56" t="n">
        <v>-1</v>
      </c>
      <c r="AU96" s="56" t="n">
        <v>-1</v>
      </c>
    </row>
    <row r="97" s="57" customFormat="true" ht="15" hidden="false" customHeight="false" outlineLevel="0" collapsed="false">
      <c r="D97" s="58"/>
      <c r="F97" s="58"/>
      <c r="H97" s="58"/>
      <c r="J97" s="58"/>
      <c r="K97" s="58"/>
      <c r="L97" s="58"/>
      <c r="M97" s="58"/>
      <c r="N97" s="58"/>
      <c r="O97" s="58"/>
      <c r="P97" s="58"/>
      <c r="Q97" s="58" t="s">
        <v>73</v>
      </c>
      <c r="R97" s="54" t="n">
        <v>0.7386</v>
      </c>
      <c r="S97" s="3" t="n">
        <f aca="false">IF(AND(X97&lt;1,Y97&lt;1,Z97&lt;1,AA97&lt;3),1,0)</f>
        <v>1</v>
      </c>
      <c r="T97" s="27" t="n">
        <f aca="false">R97*P98*N100*L107*J107*H107*F107*D154*B180</f>
        <v>0.00226422358480614</v>
      </c>
      <c r="V97" s="15"/>
      <c r="W97" s="58" t="n">
        <v>202</v>
      </c>
      <c r="X97" s="0" t="n">
        <v>0.47</v>
      </c>
      <c r="Y97" s="0" t="n">
        <v>0.6</v>
      </c>
      <c r="Z97" s="0" t="n">
        <v>0.89</v>
      </c>
      <c r="AA97" s="0" t="n">
        <v>2.75</v>
      </c>
      <c r="AB97" s="0" t="n">
        <v>3.3</v>
      </c>
      <c r="AC97" s="0" t="n">
        <v>11617.1297180538</v>
      </c>
      <c r="AD97" s="0" t="n">
        <v>69341.450841082</v>
      </c>
      <c r="AE97" s="0" t="n">
        <v>79015.9929737197</v>
      </c>
      <c r="AF97" s="0" t="n">
        <v>0</v>
      </c>
      <c r="AG97" s="0" t="n">
        <v>0</v>
      </c>
      <c r="AH97" s="0" t="n">
        <v>0.6</v>
      </c>
      <c r="AI97" s="60" t="n">
        <v>1</v>
      </c>
      <c r="AJ97" s="61" t="n">
        <v>0</v>
      </c>
      <c r="AK97" s="61" t="n">
        <v>0</v>
      </c>
      <c r="AL97" s="62" t="n">
        <v>0</v>
      </c>
      <c r="AM97" s="57" t="n">
        <v>1</v>
      </c>
      <c r="AN97" s="57" t="n">
        <v>0</v>
      </c>
      <c r="AO97" s="62" t="n">
        <v>0</v>
      </c>
      <c r="AP97" s="57" t="n">
        <v>1</v>
      </c>
      <c r="AQ97" s="57" t="n">
        <v>0</v>
      </c>
      <c r="AR97" s="57" t="n">
        <v>0</v>
      </c>
      <c r="AS97" s="62" t="n">
        <v>0</v>
      </c>
    </row>
    <row r="98" customFormat="false" ht="15" hidden="false" customHeight="false" outlineLevel="0" collapsed="false">
      <c r="D98" s="3"/>
      <c r="F98" s="3"/>
      <c r="H98" s="3"/>
      <c r="J98" s="3"/>
      <c r="K98" s="3"/>
      <c r="L98" s="3"/>
      <c r="M98" s="3"/>
      <c r="N98" s="3"/>
      <c r="O98" s="3" t="s">
        <v>74</v>
      </c>
      <c r="P98" s="54" t="n">
        <v>0.629539952</v>
      </c>
      <c r="Q98" s="3" t="s">
        <v>75</v>
      </c>
      <c r="R98" s="54" t="n">
        <v>0.2614</v>
      </c>
      <c r="S98" s="3" t="n">
        <f aca="false">IF(AND(X98&lt;1,Y98&lt;1,Z98&lt;1,AA98&lt;3),1,0)</f>
        <v>1</v>
      </c>
      <c r="T98" s="27" t="n">
        <f aca="false">R98*P98*N100*L107*J107*H107*F107*D154*B180</f>
        <v>0.000801337726872903</v>
      </c>
      <c r="V98" s="15"/>
      <c r="W98" s="58" t="n">
        <v>202</v>
      </c>
      <c r="X98" s="0" t="n">
        <v>0.47</v>
      </c>
      <c r="Y98" s="0" t="n">
        <v>0.6</v>
      </c>
      <c r="Z98" s="0" t="n">
        <v>0.89</v>
      </c>
      <c r="AA98" s="0" t="n">
        <v>2.75</v>
      </c>
      <c r="AB98" s="0" t="n">
        <v>3.3</v>
      </c>
      <c r="AC98" s="0" t="n">
        <v>11617.1297180538</v>
      </c>
      <c r="AD98" s="0" t="n">
        <v>69341.450841082</v>
      </c>
      <c r="AE98" s="0" t="n">
        <v>79015.9929737197</v>
      </c>
      <c r="AF98" s="0" t="n">
        <v>0</v>
      </c>
      <c r="AG98" s="0" t="n">
        <v>0</v>
      </c>
      <c r="AH98" s="0" t="n">
        <v>0.6</v>
      </c>
      <c r="AI98" s="4" t="n">
        <v>1</v>
      </c>
      <c r="AJ98" s="5" t="n">
        <v>0</v>
      </c>
      <c r="AK98" s="5" t="n">
        <v>0</v>
      </c>
      <c r="AL98" s="6" t="n">
        <v>0</v>
      </c>
      <c r="AM98" s="0" t="n">
        <v>1</v>
      </c>
      <c r="AN98" s="0" t="n">
        <v>0</v>
      </c>
      <c r="AO98" s="6" t="n">
        <v>0</v>
      </c>
      <c r="AP98" s="0" t="n">
        <v>0</v>
      </c>
      <c r="AQ98" s="0" t="n">
        <v>0</v>
      </c>
      <c r="AR98" s="0" t="n">
        <v>1</v>
      </c>
      <c r="AS98" s="6" t="n">
        <v>0</v>
      </c>
    </row>
    <row r="99" customFormat="false" ht="15" hidden="false" customHeight="false" outlineLevel="0" collapsed="false">
      <c r="D99" s="3"/>
      <c r="F99" s="3"/>
      <c r="H99" s="3"/>
      <c r="J99" s="3"/>
      <c r="K99" s="3"/>
      <c r="L99" s="3"/>
      <c r="M99" s="3"/>
      <c r="N99" s="3"/>
      <c r="O99" s="3"/>
      <c r="P99" s="3"/>
      <c r="Q99" s="3" t="s">
        <v>73</v>
      </c>
      <c r="R99" s="54" t="n">
        <v>0.7386</v>
      </c>
      <c r="S99" s="3" t="n">
        <f aca="false">IF(AND(X99&lt;1,Y99&lt;1,Z99&lt;1,AA99&lt;3),1,0)</f>
        <v>1</v>
      </c>
      <c r="T99" s="27" t="n">
        <f aca="false">R99*P100*N100*L107*J107*H107*F107*D154*B180</f>
        <v>0.00133240849170128</v>
      </c>
      <c r="V99" s="15"/>
      <c r="W99" s="58" t="n">
        <v>202</v>
      </c>
      <c r="X99" s="0" t="n">
        <v>0.47</v>
      </c>
      <c r="Y99" s="0" t="n">
        <v>0.6</v>
      </c>
      <c r="Z99" s="0" t="n">
        <v>0.89</v>
      </c>
      <c r="AA99" s="0" t="n">
        <v>2.75</v>
      </c>
      <c r="AB99" s="0" t="n">
        <v>3.3</v>
      </c>
      <c r="AC99" s="0" t="n">
        <v>11617.1297180538</v>
      </c>
      <c r="AD99" s="0" t="n">
        <v>69341.450841082</v>
      </c>
      <c r="AE99" s="0" t="n">
        <v>79015.9929737197</v>
      </c>
      <c r="AF99" s="0" t="n">
        <v>0</v>
      </c>
      <c r="AG99" s="0" t="n">
        <v>0</v>
      </c>
      <c r="AH99" s="0" t="n">
        <v>0.6</v>
      </c>
      <c r="AI99" s="4" t="n">
        <v>1</v>
      </c>
      <c r="AJ99" s="5" t="n">
        <v>0</v>
      </c>
      <c r="AK99" s="5" t="n">
        <v>0</v>
      </c>
      <c r="AL99" s="6" t="n">
        <v>0</v>
      </c>
      <c r="AM99" s="0" t="n">
        <v>0</v>
      </c>
      <c r="AN99" s="0" t="n">
        <v>1</v>
      </c>
      <c r="AO99" s="6" t="n">
        <v>0</v>
      </c>
      <c r="AP99" s="0" t="n">
        <v>1</v>
      </c>
      <c r="AQ99" s="0" t="n">
        <v>0</v>
      </c>
      <c r="AR99" s="0" t="n">
        <v>0</v>
      </c>
      <c r="AS99" s="6" t="n">
        <v>0</v>
      </c>
    </row>
    <row r="100" customFormat="false" ht="15" hidden="false" customHeight="false" outlineLevel="0" collapsed="false">
      <c r="D100" s="3"/>
      <c r="F100" s="3"/>
      <c r="H100" s="3"/>
      <c r="J100" s="3"/>
      <c r="K100" s="3"/>
      <c r="L100" s="3"/>
      <c r="M100" s="3" t="s">
        <v>73</v>
      </c>
      <c r="N100" s="54" t="n">
        <v>0.446808511</v>
      </c>
      <c r="O100" s="3" t="s">
        <v>76</v>
      </c>
      <c r="P100" s="54" t="n">
        <v>0.370460048</v>
      </c>
      <c r="Q100" s="3" t="s">
        <v>75</v>
      </c>
      <c r="R100" s="54" t="n">
        <v>0.2614</v>
      </c>
      <c r="S100" s="3" t="n">
        <f aca="false">IF(AND(X100&lt;1,Y100&lt;1,Z100&lt;1,AA100&lt;3),1,0)</f>
        <v>1</v>
      </c>
      <c r="T100" s="27" t="n">
        <f aca="false">R100*P100*N100*L107*J107*H107*F107*D154*B180</f>
        <v>0.000471556430721249</v>
      </c>
      <c r="V100" s="15"/>
      <c r="W100" s="58" t="n">
        <v>202</v>
      </c>
      <c r="X100" s="0" t="n">
        <v>0.47</v>
      </c>
      <c r="Y100" s="0" t="n">
        <v>0.6</v>
      </c>
      <c r="Z100" s="0" t="n">
        <v>0.89</v>
      </c>
      <c r="AA100" s="0" t="n">
        <v>2.75</v>
      </c>
      <c r="AB100" s="0" t="n">
        <v>3.3</v>
      </c>
      <c r="AC100" s="0" t="n">
        <v>11617.1297180538</v>
      </c>
      <c r="AD100" s="0" t="n">
        <v>69341.450841082</v>
      </c>
      <c r="AE100" s="0" t="n">
        <v>79015.9929737197</v>
      </c>
      <c r="AF100" s="0" t="n">
        <v>0</v>
      </c>
      <c r="AG100" s="0" t="n">
        <v>0</v>
      </c>
      <c r="AH100" s="0" t="n">
        <v>0.6</v>
      </c>
      <c r="AI100" s="4" t="n">
        <v>1</v>
      </c>
      <c r="AJ100" s="5" t="n">
        <v>0</v>
      </c>
      <c r="AK100" s="5" t="n">
        <v>0</v>
      </c>
      <c r="AL100" s="6" t="n">
        <v>0</v>
      </c>
      <c r="AM100" s="0" t="n">
        <v>0</v>
      </c>
      <c r="AN100" s="0" t="n">
        <v>1</v>
      </c>
      <c r="AO100" s="6" t="n">
        <v>0</v>
      </c>
      <c r="AP100" s="0" t="n">
        <v>0</v>
      </c>
      <c r="AQ100" s="0" t="n">
        <v>0</v>
      </c>
      <c r="AR100" s="0" t="n">
        <v>1</v>
      </c>
      <c r="AS100" s="6" t="n">
        <v>0</v>
      </c>
    </row>
    <row r="101" customFormat="false" ht="15" hidden="false" customHeight="false" outlineLevel="0" collapsed="false">
      <c r="D101" s="3"/>
      <c r="F101" s="3"/>
      <c r="H101" s="3"/>
      <c r="J101" s="3"/>
      <c r="K101" s="3"/>
      <c r="L101" s="3"/>
      <c r="M101" s="3"/>
      <c r="N101" s="3"/>
      <c r="O101" s="3"/>
      <c r="P101" s="3"/>
      <c r="Q101" s="3" t="s">
        <v>77</v>
      </c>
      <c r="R101" s="54" t="n">
        <v>0.5371</v>
      </c>
      <c r="S101" s="3" t="n">
        <f aca="false">IF(AND(X101&lt;1,Y101&lt;1,Z101&lt;1,AA101&lt;3),1,0)</f>
        <v>1</v>
      </c>
      <c r="T101" s="27" t="n">
        <f aca="false">R101*P102*N104*L107*J107*H107*F107*D154*B180</f>
        <v>0.0021139693473184</v>
      </c>
      <c r="V101" s="15"/>
      <c r="W101" s="58" t="n">
        <v>202</v>
      </c>
      <c r="X101" s="0" t="n">
        <v>0.47</v>
      </c>
      <c r="Y101" s="0" t="n">
        <v>0.6</v>
      </c>
      <c r="Z101" s="0" t="n">
        <v>0.89</v>
      </c>
      <c r="AA101" s="0" t="n">
        <v>2.75</v>
      </c>
      <c r="AB101" s="0" t="n">
        <v>3.3</v>
      </c>
      <c r="AC101" s="0" t="n">
        <v>11617.1297180538</v>
      </c>
      <c r="AD101" s="0" t="n">
        <v>69341.450841082</v>
      </c>
      <c r="AE101" s="0" t="n">
        <v>79015.9929737197</v>
      </c>
      <c r="AF101" s="0" t="n">
        <v>0</v>
      </c>
      <c r="AG101" s="0" t="n">
        <v>0</v>
      </c>
      <c r="AH101" s="0" t="n">
        <v>0.6</v>
      </c>
      <c r="AI101" s="4" t="n">
        <v>0</v>
      </c>
      <c r="AJ101" s="5" t="n">
        <v>1</v>
      </c>
      <c r="AK101" s="5" t="n">
        <v>0</v>
      </c>
      <c r="AL101" s="6" t="n">
        <v>0</v>
      </c>
      <c r="AM101" s="0" t="n">
        <v>1</v>
      </c>
      <c r="AN101" s="0" t="n">
        <v>0</v>
      </c>
      <c r="AO101" s="6" t="n">
        <v>0</v>
      </c>
      <c r="AP101" s="0" t="n">
        <v>0</v>
      </c>
      <c r="AQ101" s="0" t="n">
        <v>1</v>
      </c>
      <c r="AR101" s="0" t="n">
        <v>0</v>
      </c>
      <c r="AS101" s="6" t="n">
        <v>0</v>
      </c>
    </row>
    <row r="102" customFormat="false" ht="15" hidden="false" customHeight="false" outlineLevel="0" collapsed="false">
      <c r="D102" s="3"/>
      <c r="F102" s="3"/>
      <c r="H102" s="3"/>
      <c r="J102" s="3"/>
      <c r="K102" s="3"/>
      <c r="L102" s="3"/>
      <c r="M102" s="3"/>
      <c r="N102" s="3"/>
      <c r="O102" s="3" t="s">
        <v>74</v>
      </c>
      <c r="P102" s="54" t="n">
        <v>0.808270677</v>
      </c>
      <c r="Q102" s="3" t="s">
        <v>75</v>
      </c>
      <c r="R102" s="54" t="n">
        <v>0.4629</v>
      </c>
      <c r="S102" s="3" t="n">
        <f aca="false">IF(AND(X102&lt;1,Y102&lt;1,Z102&lt;1,AA102&lt;3),1,0)</f>
        <v>1</v>
      </c>
      <c r="T102" s="27" t="n">
        <f aca="false">R102*P102*N104*L107*J107*H107*F107*D154*B180</f>
        <v>0.00182192591858814</v>
      </c>
      <c r="V102" s="15"/>
      <c r="W102" s="58" t="n">
        <v>202</v>
      </c>
      <c r="X102" s="0" t="n">
        <v>0.47</v>
      </c>
      <c r="Y102" s="0" t="n">
        <v>0.6</v>
      </c>
      <c r="Z102" s="0" t="n">
        <v>0.89</v>
      </c>
      <c r="AA102" s="0" t="n">
        <v>2.75</v>
      </c>
      <c r="AB102" s="0" t="n">
        <v>3.3</v>
      </c>
      <c r="AC102" s="0" t="n">
        <v>11617.1297180538</v>
      </c>
      <c r="AD102" s="0" t="n">
        <v>69341.450841082</v>
      </c>
      <c r="AE102" s="0" t="n">
        <v>79015.9929737197</v>
      </c>
      <c r="AF102" s="0" t="n">
        <v>0</v>
      </c>
      <c r="AG102" s="0" t="n">
        <v>0</v>
      </c>
      <c r="AH102" s="0" t="n">
        <v>0.6</v>
      </c>
      <c r="AI102" s="4" t="n">
        <v>0</v>
      </c>
      <c r="AJ102" s="5" t="n">
        <v>1</v>
      </c>
      <c r="AK102" s="5" t="n">
        <v>0</v>
      </c>
      <c r="AL102" s="6" t="n">
        <v>0</v>
      </c>
      <c r="AM102" s="0" t="n">
        <v>1</v>
      </c>
      <c r="AN102" s="0" t="n">
        <v>0</v>
      </c>
      <c r="AO102" s="6" t="n">
        <v>0</v>
      </c>
      <c r="AP102" s="0" t="n">
        <v>0</v>
      </c>
      <c r="AQ102" s="0" t="n">
        <v>0</v>
      </c>
      <c r="AR102" s="0" t="n">
        <v>1</v>
      </c>
      <c r="AS102" s="6" t="n">
        <v>0</v>
      </c>
    </row>
    <row r="103" customFormat="false" ht="15" hidden="false" customHeight="false" outlineLevel="0" collapsed="false">
      <c r="D103" s="3"/>
      <c r="F103" s="3"/>
      <c r="H103" s="3"/>
      <c r="J103" s="3"/>
      <c r="K103" s="3"/>
      <c r="L103" s="3"/>
      <c r="M103" s="3"/>
      <c r="N103" s="3"/>
      <c r="O103" s="3"/>
      <c r="P103" s="3"/>
      <c r="Q103" s="3" t="s">
        <v>77</v>
      </c>
      <c r="R103" s="54" t="n">
        <v>0.5371</v>
      </c>
      <c r="S103" s="3" t="n">
        <f aca="false">IF(AND(X103&lt;1,Y103&lt;1,Z103&lt;1,AA103&lt;3),1,0)</f>
        <v>1</v>
      </c>
      <c r="T103" s="27" t="n">
        <f aca="false">R103*P104*N104*L107*J107*H107*F107*D154*B180</f>
        <v>0.000501453193017553</v>
      </c>
      <c r="V103" s="15"/>
      <c r="W103" s="58" t="n">
        <v>202</v>
      </c>
      <c r="X103" s="0" t="n">
        <v>0.47</v>
      </c>
      <c r="Y103" s="0" t="n">
        <v>0.6</v>
      </c>
      <c r="Z103" s="0" t="n">
        <v>0.89</v>
      </c>
      <c r="AA103" s="0" t="n">
        <v>2.75</v>
      </c>
      <c r="AB103" s="0" t="n">
        <v>3.3</v>
      </c>
      <c r="AC103" s="0" t="n">
        <v>11617.1297180538</v>
      </c>
      <c r="AD103" s="0" t="n">
        <v>69341.450841082</v>
      </c>
      <c r="AE103" s="0" t="n">
        <v>79015.9929737197</v>
      </c>
      <c r="AF103" s="0" t="n">
        <v>0</v>
      </c>
      <c r="AG103" s="0" t="n">
        <v>0</v>
      </c>
      <c r="AH103" s="0" t="n">
        <v>0.6</v>
      </c>
      <c r="AI103" s="4" t="n">
        <v>0</v>
      </c>
      <c r="AJ103" s="5" t="n">
        <v>1</v>
      </c>
      <c r="AK103" s="5" t="n">
        <v>0</v>
      </c>
      <c r="AL103" s="6" t="n">
        <v>0</v>
      </c>
      <c r="AM103" s="0" t="n">
        <v>0</v>
      </c>
      <c r="AN103" s="0" t="n">
        <v>1</v>
      </c>
      <c r="AO103" s="6" t="n">
        <v>0</v>
      </c>
      <c r="AP103" s="0" t="n">
        <v>0</v>
      </c>
      <c r="AQ103" s="0" t="n">
        <v>1</v>
      </c>
      <c r="AR103" s="0" t="n">
        <v>0</v>
      </c>
      <c r="AS103" s="6" t="n">
        <v>0</v>
      </c>
    </row>
    <row r="104" customFormat="false" ht="15" hidden="false" customHeight="false" outlineLevel="0" collapsed="false">
      <c r="D104" s="3"/>
      <c r="F104" s="3"/>
      <c r="H104" s="3"/>
      <c r="J104" s="3"/>
      <c r="K104" s="3"/>
      <c r="L104" s="3"/>
      <c r="M104" s="3" t="s">
        <v>77</v>
      </c>
      <c r="N104" s="54" t="n">
        <v>0.446808511</v>
      </c>
      <c r="O104" s="3" t="s">
        <v>78</v>
      </c>
      <c r="P104" s="54" t="n">
        <v>0.191729323</v>
      </c>
      <c r="Q104" s="3" t="s">
        <v>75</v>
      </c>
      <c r="R104" s="54" t="n">
        <v>0.4629</v>
      </c>
      <c r="S104" s="3" t="n">
        <f aca="false">IF(AND(X104&lt;1,Y104&lt;1,Z104&lt;1,AA104&lt;3),1,0)</f>
        <v>1</v>
      </c>
      <c r="T104" s="27" t="n">
        <f aca="false">R104*P104*N104*L107*J107*H107*F107*D154*B180</f>
        <v>0.000432177775177481</v>
      </c>
      <c r="V104" s="15"/>
      <c r="W104" s="58" t="n">
        <v>202</v>
      </c>
      <c r="X104" s="0" t="n">
        <v>0.47</v>
      </c>
      <c r="Y104" s="0" t="n">
        <v>0.6</v>
      </c>
      <c r="Z104" s="0" t="n">
        <v>0.89</v>
      </c>
      <c r="AA104" s="0" t="n">
        <v>2.75</v>
      </c>
      <c r="AB104" s="0" t="n">
        <v>3.3</v>
      </c>
      <c r="AC104" s="0" t="n">
        <v>11617.1297180538</v>
      </c>
      <c r="AD104" s="0" t="n">
        <v>69341.450841082</v>
      </c>
      <c r="AE104" s="0" t="n">
        <v>79015.9929737197</v>
      </c>
      <c r="AF104" s="0" t="n">
        <v>0</v>
      </c>
      <c r="AG104" s="0" t="n">
        <v>0</v>
      </c>
      <c r="AH104" s="0" t="n">
        <v>0.6</v>
      </c>
      <c r="AI104" s="4" t="n">
        <v>0</v>
      </c>
      <c r="AJ104" s="5" t="n">
        <v>1</v>
      </c>
      <c r="AK104" s="5" t="n">
        <v>0</v>
      </c>
      <c r="AL104" s="6" t="n">
        <v>0</v>
      </c>
      <c r="AM104" s="0" t="n">
        <v>0</v>
      </c>
      <c r="AN104" s="0" t="n">
        <v>1</v>
      </c>
      <c r="AO104" s="6" t="n">
        <v>0</v>
      </c>
      <c r="AP104" s="0" t="n">
        <v>0</v>
      </c>
      <c r="AQ104" s="0" t="n">
        <v>0</v>
      </c>
      <c r="AR104" s="0" t="n">
        <v>1</v>
      </c>
      <c r="AS104" s="6" t="n">
        <v>0</v>
      </c>
    </row>
    <row r="105" customFormat="false" ht="15" hidden="false" customHeight="false" outlineLevel="0" collapsed="false">
      <c r="D105" s="3"/>
      <c r="F105" s="3"/>
      <c r="H105" s="3"/>
      <c r="J105" s="3"/>
      <c r="K105" s="3"/>
      <c r="L105" s="3"/>
      <c r="M105" s="3" t="s">
        <v>75</v>
      </c>
      <c r="N105" s="54" t="n">
        <v>0.021276596</v>
      </c>
      <c r="O105" s="3" t="s">
        <v>30</v>
      </c>
      <c r="P105" s="54" t="n">
        <v>1</v>
      </c>
      <c r="Q105" s="3" t="s">
        <v>75</v>
      </c>
      <c r="R105" s="54" t="n">
        <v>1</v>
      </c>
      <c r="S105" s="3" t="n">
        <f aca="false">IF(AND(X105&lt;1,Y105&lt;1,Z105&lt;1,AA105&lt;3),1,0)</f>
        <v>1</v>
      </c>
      <c r="T105" s="27" t="n">
        <f aca="false">R105*P105*N105*L107*J107*H107*F107*D154*B180</f>
        <v>0.000231882204218757</v>
      </c>
      <c r="V105" s="15"/>
      <c r="W105" s="58" t="n">
        <v>202</v>
      </c>
      <c r="X105" s="0" t="n">
        <v>0.47</v>
      </c>
      <c r="Y105" s="0" t="n">
        <v>0.6</v>
      </c>
      <c r="Z105" s="0" t="n">
        <v>0.89</v>
      </c>
      <c r="AA105" s="0" t="n">
        <v>2.75</v>
      </c>
      <c r="AB105" s="0" t="n">
        <v>3.3</v>
      </c>
      <c r="AC105" s="0" t="n">
        <v>11617.1297180538</v>
      </c>
      <c r="AD105" s="0" t="n">
        <v>69341.450841082</v>
      </c>
      <c r="AE105" s="0" t="n">
        <v>79015.9929737197</v>
      </c>
      <c r="AF105" s="0" t="n">
        <v>0</v>
      </c>
      <c r="AG105" s="0" t="n">
        <v>0</v>
      </c>
      <c r="AH105" s="0" t="n">
        <v>0.6</v>
      </c>
      <c r="AI105" s="4" t="n">
        <v>0</v>
      </c>
      <c r="AJ105" s="5" t="n">
        <v>0</v>
      </c>
      <c r="AK105" s="5" t="n">
        <v>1</v>
      </c>
      <c r="AL105" s="6" t="n">
        <v>0</v>
      </c>
      <c r="AM105" s="0" t="n">
        <v>0</v>
      </c>
      <c r="AN105" s="0" t="n">
        <v>0</v>
      </c>
      <c r="AO105" s="6" t="n">
        <v>1</v>
      </c>
      <c r="AP105" s="0" t="n">
        <v>0</v>
      </c>
      <c r="AQ105" s="0" t="n">
        <v>0</v>
      </c>
      <c r="AR105" s="0" t="n">
        <v>1</v>
      </c>
      <c r="AS105" s="6" t="n">
        <v>0</v>
      </c>
    </row>
    <row r="106" customFormat="false" ht="15" hidden="false" customHeight="false" outlineLevel="0" collapsed="false">
      <c r="D106" s="3"/>
      <c r="F106" s="3"/>
      <c r="H106" s="3"/>
      <c r="J106" s="3"/>
      <c r="K106" s="3"/>
      <c r="L106" s="3"/>
      <c r="M106" s="3"/>
      <c r="N106" s="3"/>
      <c r="O106" s="3" t="s">
        <v>74</v>
      </c>
      <c r="P106" s="54" t="n">
        <v>0.159106071</v>
      </c>
      <c r="Q106" s="3" t="s">
        <v>79</v>
      </c>
      <c r="R106" s="54" t="n">
        <v>1</v>
      </c>
      <c r="S106" s="3" t="n">
        <f aca="false">IF(AND(X106&lt;1,Y106&lt;1,Z106&lt;1,AA106&lt;3),1,0)</f>
        <v>1</v>
      </c>
      <c r="T106" s="27" t="n">
        <f aca="false">R106*P106*N107*L107*J107*H107*F107*D154*B180</f>
        <v>0.000147575464058252</v>
      </c>
      <c r="V106" s="15"/>
      <c r="W106" s="58" t="n">
        <v>202</v>
      </c>
      <c r="X106" s="0" t="n">
        <v>0.47</v>
      </c>
      <c r="Y106" s="0" t="n">
        <v>0.6</v>
      </c>
      <c r="Z106" s="0" t="n">
        <v>0.89</v>
      </c>
      <c r="AA106" s="0" t="n">
        <v>2.75</v>
      </c>
      <c r="AB106" s="0" t="n">
        <v>3.3</v>
      </c>
      <c r="AC106" s="0" t="n">
        <v>11617.1297180538</v>
      </c>
      <c r="AD106" s="0" t="n">
        <v>69341.450841082</v>
      </c>
      <c r="AE106" s="0" t="n">
        <v>79015.9929737197</v>
      </c>
      <c r="AF106" s="0" t="n">
        <v>0</v>
      </c>
      <c r="AG106" s="0" t="n">
        <v>0</v>
      </c>
      <c r="AH106" s="0" t="n">
        <v>0.6</v>
      </c>
      <c r="AI106" s="4" t="n">
        <v>0</v>
      </c>
      <c r="AJ106" s="5" t="n">
        <v>0</v>
      </c>
      <c r="AK106" s="5" t="n">
        <v>0</v>
      </c>
      <c r="AL106" s="6" t="n">
        <v>1</v>
      </c>
      <c r="AM106" s="0" t="n">
        <v>1</v>
      </c>
      <c r="AN106" s="0" t="n">
        <v>0</v>
      </c>
      <c r="AO106" s="6" t="n">
        <v>0</v>
      </c>
      <c r="AP106" s="0" t="n">
        <v>0</v>
      </c>
      <c r="AQ106" s="0" t="n">
        <v>0</v>
      </c>
      <c r="AR106" s="0" t="n">
        <v>0</v>
      </c>
      <c r="AS106" s="6" t="n">
        <v>1</v>
      </c>
    </row>
    <row r="107" customFormat="false" ht="15" hidden="false" customHeight="false" outlineLevel="0" collapsed="false">
      <c r="D107" s="3"/>
      <c r="E107" s="0" t="s">
        <v>80</v>
      </c>
      <c r="F107" s="54" t="n">
        <v>0.25</v>
      </c>
      <c r="G107" s="0" t="s">
        <v>81</v>
      </c>
      <c r="H107" s="54" t="n">
        <v>1</v>
      </c>
      <c r="I107" s="0" t="s">
        <v>82</v>
      </c>
      <c r="J107" s="54" t="n">
        <v>1</v>
      </c>
      <c r="K107" s="55" t="s">
        <v>83</v>
      </c>
      <c r="L107" s="54" t="n">
        <f aca="false">1-L119</f>
        <v>0.739</v>
      </c>
      <c r="M107" s="3" t="s">
        <v>79</v>
      </c>
      <c r="N107" s="54" t="n">
        <v>0.085106383</v>
      </c>
      <c r="O107" s="3" t="s">
        <v>76</v>
      </c>
      <c r="P107" s="54" t="n">
        <v>0.840893929</v>
      </c>
      <c r="Q107" s="3" t="s">
        <v>79</v>
      </c>
      <c r="R107" s="54" t="n">
        <v>1</v>
      </c>
      <c r="S107" s="3" t="n">
        <f aca="false">IF(AND(X107&lt;1,Y107&lt;1,Z107&lt;1,AA107&lt;3),1,0)</f>
        <v>1</v>
      </c>
      <c r="T107" s="27" t="n">
        <f aca="false">R107*P107*N107*L107*J107*H107*F107*D154*B180</f>
        <v>0.000779953341918311</v>
      </c>
      <c r="V107" s="15"/>
      <c r="W107" s="58" t="n">
        <v>202</v>
      </c>
      <c r="X107" s="0" t="n">
        <v>0.47</v>
      </c>
      <c r="Y107" s="0" t="n">
        <v>0.6</v>
      </c>
      <c r="Z107" s="0" t="n">
        <v>0.89</v>
      </c>
      <c r="AA107" s="0" t="n">
        <v>2.75</v>
      </c>
      <c r="AB107" s="0" t="n">
        <v>3.3</v>
      </c>
      <c r="AC107" s="0" t="n">
        <v>11617.1297180538</v>
      </c>
      <c r="AD107" s="0" t="n">
        <v>69341.450841082</v>
      </c>
      <c r="AE107" s="0" t="n">
        <v>79015.9929737197</v>
      </c>
      <c r="AF107" s="0" t="n">
        <v>0</v>
      </c>
      <c r="AG107" s="0" t="n">
        <v>0</v>
      </c>
      <c r="AH107" s="0" t="n">
        <v>0.6</v>
      </c>
      <c r="AI107" s="4" t="n">
        <v>0</v>
      </c>
      <c r="AJ107" s="5" t="n">
        <v>0</v>
      </c>
      <c r="AK107" s="5" t="n">
        <v>0</v>
      </c>
      <c r="AL107" s="6" t="n">
        <v>1</v>
      </c>
      <c r="AM107" s="0" t="n">
        <v>0</v>
      </c>
      <c r="AN107" s="0" t="n">
        <v>1</v>
      </c>
      <c r="AO107" s="6" t="n">
        <v>0</v>
      </c>
      <c r="AP107" s="0" t="n">
        <v>0</v>
      </c>
      <c r="AQ107" s="0" t="n">
        <v>0</v>
      </c>
      <c r="AR107" s="0" t="n">
        <v>0</v>
      </c>
      <c r="AS107" s="6" t="n">
        <v>1</v>
      </c>
    </row>
    <row r="108" s="56" customFormat="true" ht="15" hidden="false" customHeight="false" outlineLevel="0" collapsed="false">
      <c r="A108" s="56" t="n">
        <v>-1</v>
      </c>
      <c r="B108" s="56" t="n">
        <v>-1</v>
      </c>
      <c r="C108" s="56" t="n">
        <v>-1</v>
      </c>
      <c r="D108" s="56" t="n">
        <v>-1</v>
      </c>
      <c r="E108" s="56" t="n">
        <v>-1</v>
      </c>
      <c r="F108" s="56" t="n">
        <v>-1</v>
      </c>
      <c r="G108" s="56" t="n">
        <v>-1</v>
      </c>
      <c r="H108" s="56" t="n">
        <v>-1</v>
      </c>
      <c r="I108" s="56" t="n">
        <v>-1</v>
      </c>
      <c r="J108" s="56" t="n">
        <v>-1</v>
      </c>
      <c r="K108" s="56" t="n">
        <v>-1</v>
      </c>
      <c r="L108" s="56" t="n">
        <v>-1</v>
      </c>
      <c r="M108" s="56" t="n">
        <v>-1</v>
      </c>
      <c r="N108" s="56" t="n">
        <v>-1</v>
      </c>
      <c r="O108" s="56" t="n">
        <v>-1</v>
      </c>
      <c r="P108" s="56" t="n">
        <v>-1</v>
      </c>
      <c r="Q108" s="56" t="n">
        <v>-1</v>
      </c>
      <c r="R108" s="56" t="n">
        <v>-1</v>
      </c>
      <c r="S108" s="56" t="n">
        <v>-1</v>
      </c>
      <c r="T108" s="56" t="n">
        <v>-1</v>
      </c>
      <c r="U108" s="56" t="n">
        <v>-1</v>
      </c>
      <c r="V108" s="56" t="n">
        <v>-1</v>
      </c>
      <c r="W108" s="56" t="n">
        <v>-1</v>
      </c>
      <c r="X108" s="56" t="n">
        <v>-1</v>
      </c>
      <c r="Y108" s="56" t="n">
        <v>-1</v>
      </c>
      <c r="Z108" s="56" t="n">
        <v>-1</v>
      </c>
      <c r="AA108" s="56" t="n">
        <v>-1</v>
      </c>
      <c r="AB108" s="56" t="n">
        <v>-1</v>
      </c>
      <c r="AC108" s="56" t="n">
        <v>-1</v>
      </c>
      <c r="AD108" s="56" t="n">
        <v>-1</v>
      </c>
      <c r="AE108" s="56" t="n">
        <v>-1</v>
      </c>
      <c r="AF108" s="56" t="n">
        <v>-1</v>
      </c>
      <c r="AG108" s="56" t="n">
        <v>-1</v>
      </c>
      <c r="AH108" s="56" t="n">
        <v>-1</v>
      </c>
      <c r="AI108" s="56" t="n">
        <v>-1</v>
      </c>
      <c r="AJ108" s="56" t="n">
        <v>-1</v>
      </c>
      <c r="AK108" s="56" t="n">
        <v>-1</v>
      </c>
      <c r="AL108" s="56" t="n">
        <v>-1</v>
      </c>
      <c r="AM108" s="56" t="n">
        <v>-1</v>
      </c>
      <c r="AN108" s="56" t="n">
        <v>-1</v>
      </c>
      <c r="AO108" s="56" t="n">
        <v>-1</v>
      </c>
      <c r="AP108" s="56" t="n">
        <v>-1</v>
      </c>
      <c r="AQ108" s="56" t="n">
        <v>-1</v>
      </c>
      <c r="AR108" s="56" t="n">
        <v>-1</v>
      </c>
      <c r="AS108" s="56" t="n">
        <v>-1</v>
      </c>
      <c r="AT108" s="56" t="n">
        <v>-1</v>
      </c>
      <c r="AU108" s="56" t="n">
        <v>-1</v>
      </c>
    </row>
    <row r="109" s="57" customFormat="true" ht="15" hidden="false" customHeight="false" outlineLevel="0" collapsed="false">
      <c r="D109" s="58"/>
      <c r="F109" s="58"/>
      <c r="H109" s="58"/>
      <c r="J109" s="58"/>
      <c r="K109" s="58"/>
      <c r="L109" s="58"/>
      <c r="M109" s="58"/>
      <c r="N109" s="58"/>
      <c r="O109" s="58"/>
      <c r="P109" s="58"/>
      <c r="Q109" s="58" t="s">
        <v>73</v>
      </c>
      <c r="R109" s="54" t="n">
        <v>0.7386</v>
      </c>
      <c r="S109" s="3" t="n">
        <f aca="false">IF(AND(X109&lt;1,Y109&lt;1,Z109&lt;1,AA109&lt;3),1,0)</f>
        <v>0</v>
      </c>
      <c r="T109" s="27" t="n">
        <f aca="false">R109*P110*N112*L$119*J$107*H$107*F$107*D$154*B$180</f>
        <v>0.000799678424403793</v>
      </c>
      <c r="V109" s="15"/>
      <c r="W109" s="58" t="n">
        <v>202</v>
      </c>
      <c r="X109" s="0" t="n">
        <v>0.47</v>
      </c>
      <c r="Y109" s="0" t="n">
        <v>0.6</v>
      </c>
      <c r="Z109" s="0" t="n">
        <v>3.78</v>
      </c>
      <c r="AA109" s="0" t="n">
        <v>2.75</v>
      </c>
      <c r="AB109" s="0" t="n">
        <v>3.3</v>
      </c>
      <c r="AC109" s="0" t="n">
        <v>11617.1297180538</v>
      </c>
      <c r="AD109" s="0" t="n">
        <v>69341.450841082</v>
      </c>
      <c r="AE109" s="0" t="n">
        <v>67352.6477337376</v>
      </c>
      <c r="AF109" s="0" t="n">
        <v>0</v>
      </c>
      <c r="AG109" s="0" t="n">
        <v>0</v>
      </c>
      <c r="AH109" s="0" t="n">
        <v>0.6</v>
      </c>
      <c r="AI109" s="4" t="n">
        <v>1</v>
      </c>
      <c r="AJ109" s="5" t="n">
        <v>0</v>
      </c>
      <c r="AK109" s="5" t="n">
        <v>0</v>
      </c>
      <c r="AL109" s="6" t="n">
        <v>0</v>
      </c>
      <c r="AM109" s="0" t="n">
        <v>1</v>
      </c>
      <c r="AN109" s="0" t="n">
        <v>0</v>
      </c>
      <c r="AO109" s="6" t="n">
        <v>0</v>
      </c>
      <c r="AP109" s="0" t="n">
        <v>1</v>
      </c>
      <c r="AQ109" s="0" t="n">
        <v>0</v>
      </c>
      <c r="AR109" s="0" t="n">
        <v>0</v>
      </c>
      <c r="AS109" s="6" t="n">
        <v>0</v>
      </c>
    </row>
    <row r="110" s="57" customFormat="true" ht="15" hidden="false" customHeight="false" outlineLevel="0" collapsed="false">
      <c r="D110" s="58"/>
      <c r="F110" s="58"/>
      <c r="H110" s="58"/>
      <c r="J110" s="58"/>
      <c r="K110" s="3"/>
      <c r="L110" s="3"/>
      <c r="M110" s="3"/>
      <c r="N110" s="3"/>
      <c r="O110" s="3" t="s">
        <v>74</v>
      </c>
      <c r="P110" s="54" t="n">
        <v>0.629539952</v>
      </c>
      <c r="Q110" s="3" t="s">
        <v>75</v>
      </c>
      <c r="R110" s="54" t="n">
        <v>0.2614</v>
      </c>
      <c r="S110" s="3" t="n">
        <f aca="false">IF(AND(X110&lt;1,Y110&lt;1,Z110&lt;1,AA110&lt;3),1,0)</f>
        <v>0</v>
      </c>
      <c r="T110" s="27" t="n">
        <f aca="false">R110*P110*N112*L$119*J$107*H$107*F$107*D$154*B$180</f>
        <v>0.000283016436689888</v>
      </c>
      <c r="U110" s="0"/>
      <c r="V110" s="15"/>
      <c r="W110" s="58" t="n">
        <v>202</v>
      </c>
      <c r="X110" s="0" t="n">
        <v>0.47</v>
      </c>
      <c r="Y110" s="0" t="n">
        <v>0.6</v>
      </c>
      <c r="Z110" s="0" t="n">
        <v>3.78</v>
      </c>
      <c r="AA110" s="0" t="n">
        <v>2.75</v>
      </c>
      <c r="AB110" s="0" t="n">
        <v>3.3</v>
      </c>
      <c r="AC110" s="0" t="n">
        <v>11617.1297180538</v>
      </c>
      <c r="AD110" s="0" t="n">
        <v>69341.450841082</v>
      </c>
      <c r="AE110" s="0" t="n">
        <v>67352.6477337376</v>
      </c>
      <c r="AF110" s="0" t="n">
        <v>0</v>
      </c>
      <c r="AG110" s="0" t="n">
        <v>0</v>
      </c>
      <c r="AH110" s="0" t="n">
        <v>0.6</v>
      </c>
      <c r="AI110" s="4" t="n">
        <v>1</v>
      </c>
      <c r="AJ110" s="5" t="n">
        <v>0</v>
      </c>
      <c r="AK110" s="5" t="n">
        <v>0</v>
      </c>
      <c r="AL110" s="6" t="n">
        <v>0</v>
      </c>
      <c r="AM110" s="0" t="n">
        <v>1</v>
      </c>
      <c r="AN110" s="0" t="n">
        <v>0</v>
      </c>
      <c r="AO110" s="6" t="n">
        <v>0</v>
      </c>
      <c r="AP110" s="0" t="n">
        <v>0</v>
      </c>
      <c r="AQ110" s="0" t="n">
        <v>0</v>
      </c>
      <c r="AR110" s="0" t="n">
        <v>1</v>
      </c>
      <c r="AS110" s="6" t="n">
        <v>0</v>
      </c>
    </row>
    <row r="111" s="57" customFormat="true" ht="15" hidden="false" customHeight="false" outlineLevel="0" collapsed="false">
      <c r="D111" s="58"/>
      <c r="F111" s="58"/>
      <c r="H111" s="58"/>
      <c r="J111" s="58"/>
      <c r="K111" s="3"/>
      <c r="L111" s="3"/>
      <c r="M111" s="3"/>
      <c r="N111" s="3"/>
      <c r="O111" s="3"/>
      <c r="P111" s="3"/>
      <c r="Q111" s="3" t="s">
        <v>73</v>
      </c>
      <c r="R111" s="54" t="n">
        <v>0.7386</v>
      </c>
      <c r="S111" s="3" t="n">
        <f aca="false">IF(AND(X111&lt;1,Y111&lt;1,Z111&lt;1,AA111&lt;3),1,0)</f>
        <v>0</v>
      </c>
      <c r="T111" s="27" t="n">
        <f aca="false">R111*P112*N112*L$119*J$107*H$107*F$107*D$154*B$180</f>
        <v>0.000470579995039288</v>
      </c>
      <c r="U111" s="0"/>
      <c r="V111" s="15"/>
      <c r="W111" s="58" t="n">
        <v>202</v>
      </c>
      <c r="X111" s="0" t="n">
        <v>0.47</v>
      </c>
      <c r="Y111" s="0" t="n">
        <v>0.6</v>
      </c>
      <c r="Z111" s="0" t="n">
        <v>3.78</v>
      </c>
      <c r="AA111" s="0" t="n">
        <v>2.75</v>
      </c>
      <c r="AB111" s="0" t="n">
        <v>3.3</v>
      </c>
      <c r="AC111" s="0" t="n">
        <v>11617.1297180538</v>
      </c>
      <c r="AD111" s="0" t="n">
        <v>69341.450841082</v>
      </c>
      <c r="AE111" s="0" t="n">
        <v>67352.6477337376</v>
      </c>
      <c r="AF111" s="0" t="n">
        <v>0</v>
      </c>
      <c r="AG111" s="0" t="n">
        <v>0</v>
      </c>
      <c r="AH111" s="0" t="n">
        <v>0.6</v>
      </c>
      <c r="AI111" s="4" t="n">
        <v>1</v>
      </c>
      <c r="AJ111" s="5" t="n">
        <v>0</v>
      </c>
      <c r="AK111" s="5" t="n">
        <v>0</v>
      </c>
      <c r="AL111" s="6" t="n">
        <v>0</v>
      </c>
      <c r="AM111" s="0" t="n">
        <v>0</v>
      </c>
      <c r="AN111" s="0" t="n">
        <v>1</v>
      </c>
      <c r="AO111" s="6" t="n">
        <v>0</v>
      </c>
      <c r="AP111" s="0" t="n">
        <v>1</v>
      </c>
      <c r="AQ111" s="0" t="n">
        <v>0</v>
      </c>
      <c r="AR111" s="0" t="n">
        <v>0</v>
      </c>
      <c r="AS111" s="6" t="n">
        <v>0</v>
      </c>
    </row>
    <row r="112" s="57" customFormat="true" ht="15" hidden="false" customHeight="false" outlineLevel="0" collapsed="false">
      <c r="D112" s="58"/>
      <c r="F112" s="58"/>
      <c r="H112" s="58"/>
      <c r="J112" s="58"/>
      <c r="K112" s="3"/>
      <c r="L112" s="3"/>
      <c r="M112" s="3" t="s">
        <v>73</v>
      </c>
      <c r="N112" s="54" t="n">
        <v>0.446808511</v>
      </c>
      <c r="O112" s="3" t="s">
        <v>76</v>
      </c>
      <c r="P112" s="54" t="n">
        <v>0.370460048</v>
      </c>
      <c r="Q112" s="3" t="s">
        <v>75</v>
      </c>
      <c r="R112" s="54" t="n">
        <v>0.2614</v>
      </c>
      <c r="S112" s="3" t="n">
        <f aca="false">IF(AND(X112&lt;1,Y112&lt;1,Z112&lt;1,AA112&lt;3),1,0)</f>
        <v>0</v>
      </c>
      <c r="T112" s="27" t="n">
        <f aca="false">R112*P112*N112*L$119*J$107*H$107*F$107*D$154*B$180</f>
        <v>0.000166544287440116</v>
      </c>
      <c r="U112" s="0"/>
      <c r="V112" s="15"/>
      <c r="W112" s="58" t="n">
        <v>202</v>
      </c>
      <c r="X112" s="0" t="n">
        <v>0.47</v>
      </c>
      <c r="Y112" s="0" t="n">
        <v>0.6</v>
      </c>
      <c r="Z112" s="0" t="n">
        <v>3.78</v>
      </c>
      <c r="AA112" s="0" t="n">
        <v>2.75</v>
      </c>
      <c r="AB112" s="0" t="n">
        <v>3.3</v>
      </c>
      <c r="AC112" s="0" t="n">
        <v>11617.1297180538</v>
      </c>
      <c r="AD112" s="0" t="n">
        <v>69341.450841082</v>
      </c>
      <c r="AE112" s="0" t="n">
        <v>67352.6477337376</v>
      </c>
      <c r="AF112" s="0" t="n">
        <v>0</v>
      </c>
      <c r="AG112" s="0" t="n">
        <v>0</v>
      </c>
      <c r="AH112" s="0" t="n">
        <v>0.6</v>
      </c>
      <c r="AI112" s="4" t="n">
        <v>1</v>
      </c>
      <c r="AJ112" s="5" t="n">
        <v>0</v>
      </c>
      <c r="AK112" s="5" t="n">
        <v>0</v>
      </c>
      <c r="AL112" s="6" t="n">
        <v>0</v>
      </c>
      <c r="AM112" s="0" t="n">
        <v>0</v>
      </c>
      <c r="AN112" s="0" t="n">
        <v>1</v>
      </c>
      <c r="AO112" s="6" t="n">
        <v>0</v>
      </c>
      <c r="AP112" s="0" t="n">
        <v>0</v>
      </c>
      <c r="AQ112" s="0" t="n">
        <v>0</v>
      </c>
      <c r="AR112" s="0" t="n">
        <v>1</v>
      </c>
      <c r="AS112" s="6" t="n">
        <v>0</v>
      </c>
    </row>
    <row r="113" s="57" customFormat="true" ht="15" hidden="false" customHeight="false" outlineLevel="0" collapsed="false">
      <c r="D113" s="58"/>
      <c r="F113" s="58"/>
      <c r="H113" s="58"/>
      <c r="J113" s="58"/>
      <c r="K113" s="3"/>
      <c r="L113" s="3"/>
      <c r="M113" s="3"/>
      <c r="N113" s="3"/>
      <c r="O113" s="3"/>
      <c r="P113" s="3"/>
      <c r="Q113" s="3" t="s">
        <v>77</v>
      </c>
      <c r="R113" s="54" t="n">
        <v>0.5371</v>
      </c>
      <c r="S113" s="3" t="n">
        <f aca="false">IF(AND(X113&lt;1,Y113&lt;1,Z113&lt;1,AA113&lt;3),1,0)</f>
        <v>0</v>
      </c>
      <c r="T113" s="27" t="n">
        <f aca="false">R113*P114*N116*L$119*J$107*H$107*F$107*D$154*B$180</f>
        <v>0.000746611636874293</v>
      </c>
      <c r="U113" s="0"/>
      <c r="V113" s="15"/>
      <c r="W113" s="58" t="n">
        <v>202</v>
      </c>
      <c r="X113" s="0" t="n">
        <v>0.47</v>
      </c>
      <c r="Y113" s="0" t="n">
        <v>0.6</v>
      </c>
      <c r="Z113" s="0" t="n">
        <v>3.78</v>
      </c>
      <c r="AA113" s="0" t="n">
        <v>2.75</v>
      </c>
      <c r="AB113" s="0" t="n">
        <v>3.3</v>
      </c>
      <c r="AC113" s="0" t="n">
        <v>11617.1297180538</v>
      </c>
      <c r="AD113" s="0" t="n">
        <v>69341.450841082</v>
      </c>
      <c r="AE113" s="0" t="n">
        <v>67352.6477337376</v>
      </c>
      <c r="AF113" s="0" t="n">
        <v>0</v>
      </c>
      <c r="AG113" s="0" t="n">
        <v>0</v>
      </c>
      <c r="AH113" s="0" t="n">
        <v>0.6</v>
      </c>
      <c r="AI113" s="4" t="n">
        <v>0</v>
      </c>
      <c r="AJ113" s="5" t="n">
        <v>1</v>
      </c>
      <c r="AK113" s="5" t="n">
        <v>0</v>
      </c>
      <c r="AL113" s="6" t="n">
        <v>0</v>
      </c>
      <c r="AM113" s="0" t="n">
        <v>1</v>
      </c>
      <c r="AN113" s="0" t="n">
        <v>0</v>
      </c>
      <c r="AO113" s="6" t="n">
        <v>0</v>
      </c>
      <c r="AP113" s="0" t="n">
        <v>0</v>
      </c>
      <c r="AQ113" s="0" t="n">
        <v>1</v>
      </c>
      <c r="AR113" s="0" t="n">
        <v>0</v>
      </c>
      <c r="AS113" s="6" t="n">
        <v>0</v>
      </c>
    </row>
    <row r="114" s="57" customFormat="true" ht="15" hidden="false" customHeight="false" outlineLevel="0" collapsed="false">
      <c r="D114" s="58"/>
      <c r="F114" s="58"/>
      <c r="H114" s="58"/>
      <c r="J114" s="58"/>
      <c r="K114" s="3"/>
      <c r="L114" s="3"/>
      <c r="M114" s="3"/>
      <c r="N114" s="3"/>
      <c r="O114" s="3" t="s">
        <v>74</v>
      </c>
      <c r="P114" s="54" t="n">
        <v>0.808270677</v>
      </c>
      <c r="Q114" s="3" t="s">
        <v>75</v>
      </c>
      <c r="R114" s="54" t="n">
        <v>0.4629</v>
      </c>
      <c r="S114" s="3" t="n">
        <f aca="false">IF(AND(X114&lt;1,Y114&lt;1,Z114&lt;1,AA114&lt;3),1,0)</f>
        <v>0</v>
      </c>
      <c r="T114" s="27" t="n">
        <f aca="false">R114*P114*N116*L$119*J$107*H$107*F$107*D$154*B$180</f>
        <v>0.000643467746619085</v>
      </c>
      <c r="U114" s="0"/>
      <c r="V114" s="15"/>
      <c r="W114" s="58" t="n">
        <v>202</v>
      </c>
      <c r="X114" s="0" t="n">
        <v>0.47</v>
      </c>
      <c r="Y114" s="0" t="n">
        <v>0.6</v>
      </c>
      <c r="Z114" s="0" t="n">
        <v>3.78</v>
      </c>
      <c r="AA114" s="0" t="n">
        <v>2.75</v>
      </c>
      <c r="AB114" s="0" t="n">
        <v>3.3</v>
      </c>
      <c r="AC114" s="0" t="n">
        <v>11617.1297180538</v>
      </c>
      <c r="AD114" s="0" t="n">
        <v>69341.450841082</v>
      </c>
      <c r="AE114" s="0" t="n">
        <v>67352.6477337376</v>
      </c>
      <c r="AF114" s="0" t="n">
        <v>0</v>
      </c>
      <c r="AG114" s="0" t="n">
        <v>0</v>
      </c>
      <c r="AH114" s="0" t="n">
        <v>0.6</v>
      </c>
      <c r="AI114" s="4" t="n">
        <v>0</v>
      </c>
      <c r="AJ114" s="5" t="n">
        <v>1</v>
      </c>
      <c r="AK114" s="5" t="n">
        <v>0</v>
      </c>
      <c r="AL114" s="6" t="n">
        <v>0</v>
      </c>
      <c r="AM114" s="0" t="n">
        <v>1</v>
      </c>
      <c r="AN114" s="0" t="n">
        <v>0</v>
      </c>
      <c r="AO114" s="6" t="n">
        <v>0</v>
      </c>
      <c r="AP114" s="0" t="n">
        <v>0</v>
      </c>
      <c r="AQ114" s="0" t="n">
        <v>0</v>
      </c>
      <c r="AR114" s="0" t="n">
        <v>1</v>
      </c>
      <c r="AS114" s="6" t="n">
        <v>0</v>
      </c>
    </row>
    <row r="115" s="57" customFormat="true" ht="15" hidden="false" customHeight="false" outlineLevel="0" collapsed="false">
      <c r="D115" s="58"/>
      <c r="F115" s="58"/>
      <c r="H115" s="58"/>
      <c r="J115" s="58"/>
      <c r="K115" s="3"/>
      <c r="L115" s="3"/>
      <c r="M115" s="3"/>
      <c r="N115" s="3"/>
      <c r="O115" s="3"/>
      <c r="P115" s="3"/>
      <c r="Q115" s="3" t="s">
        <v>77</v>
      </c>
      <c r="R115" s="54" t="n">
        <v>0.5371</v>
      </c>
      <c r="S115" s="3" t="n">
        <f aca="false">IF(AND(X115&lt;1,Y115&lt;1,Z115&lt;1,AA115&lt;3),1,0)</f>
        <v>0</v>
      </c>
      <c r="T115" s="27" t="n">
        <f aca="false">R115*P116*N116*L$119*J$107*H$107*F$107*D$154*B$180</f>
        <v>0.000177103225138811</v>
      </c>
      <c r="U115" s="0"/>
      <c r="V115" s="15"/>
      <c r="W115" s="58" t="n">
        <v>202</v>
      </c>
      <c r="X115" s="0" t="n">
        <v>0.47</v>
      </c>
      <c r="Y115" s="0" t="n">
        <v>0.6</v>
      </c>
      <c r="Z115" s="0" t="n">
        <v>3.78</v>
      </c>
      <c r="AA115" s="0" t="n">
        <v>2.75</v>
      </c>
      <c r="AB115" s="0" t="n">
        <v>3.3</v>
      </c>
      <c r="AC115" s="0" t="n">
        <v>11617.1297180538</v>
      </c>
      <c r="AD115" s="0" t="n">
        <v>69341.450841082</v>
      </c>
      <c r="AE115" s="0" t="n">
        <v>67352.6477337376</v>
      </c>
      <c r="AF115" s="0" t="n">
        <v>0</v>
      </c>
      <c r="AG115" s="0" t="n">
        <v>0</v>
      </c>
      <c r="AH115" s="0" t="n">
        <v>0.6</v>
      </c>
      <c r="AI115" s="4" t="n">
        <v>0</v>
      </c>
      <c r="AJ115" s="5" t="n">
        <v>1</v>
      </c>
      <c r="AK115" s="5" t="n">
        <v>0</v>
      </c>
      <c r="AL115" s="6" t="n">
        <v>0</v>
      </c>
      <c r="AM115" s="0" t="n">
        <v>0</v>
      </c>
      <c r="AN115" s="0" t="n">
        <v>1</v>
      </c>
      <c r="AO115" s="6" t="n">
        <v>0</v>
      </c>
      <c r="AP115" s="0" t="n">
        <v>0</v>
      </c>
      <c r="AQ115" s="0" t="n">
        <v>1</v>
      </c>
      <c r="AR115" s="0" t="n">
        <v>0</v>
      </c>
      <c r="AS115" s="6" t="n">
        <v>0</v>
      </c>
    </row>
    <row r="116" s="57" customFormat="true" ht="15" hidden="false" customHeight="false" outlineLevel="0" collapsed="false">
      <c r="D116" s="58"/>
      <c r="F116" s="58"/>
      <c r="H116" s="58"/>
      <c r="J116" s="58"/>
      <c r="K116" s="3"/>
      <c r="L116" s="3"/>
      <c r="M116" s="3" t="s">
        <v>77</v>
      </c>
      <c r="N116" s="54" t="n">
        <v>0.446808511</v>
      </c>
      <c r="O116" s="3" t="s">
        <v>78</v>
      </c>
      <c r="P116" s="54" t="n">
        <v>0.191729323</v>
      </c>
      <c r="Q116" s="3" t="s">
        <v>75</v>
      </c>
      <c r="R116" s="54" t="n">
        <v>0.4629</v>
      </c>
      <c r="S116" s="3" t="n">
        <f aca="false">IF(AND(X116&lt;1,Y116&lt;1,Z116&lt;1,AA116&lt;3),1,0)</f>
        <v>0</v>
      </c>
      <c r="T116" s="27" t="n">
        <f aca="false">R116*P116*N116*L$119*J$107*H$107*F$107*D$154*B$180</f>
        <v>0.000152636534940897</v>
      </c>
      <c r="U116" s="0"/>
      <c r="V116" s="15"/>
      <c r="W116" s="58" t="n">
        <v>202</v>
      </c>
      <c r="X116" s="0" t="n">
        <v>0.47</v>
      </c>
      <c r="Y116" s="0" t="n">
        <v>0.6</v>
      </c>
      <c r="Z116" s="0" t="n">
        <v>3.78</v>
      </c>
      <c r="AA116" s="0" t="n">
        <v>2.75</v>
      </c>
      <c r="AB116" s="0" t="n">
        <v>3.3</v>
      </c>
      <c r="AC116" s="0" t="n">
        <v>11617.1297180538</v>
      </c>
      <c r="AD116" s="0" t="n">
        <v>69341.450841082</v>
      </c>
      <c r="AE116" s="0" t="n">
        <v>67352.6477337376</v>
      </c>
      <c r="AF116" s="0" t="n">
        <v>0</v>
      </c>
      <c r="AG116" s="0" t="n">
        <v>0</v>
      </c>
      <c r="AH116" s="0" t="n">
        <v>0.6</v>
      </c>
      <c r="AI116" s="4" t="n">
        <v>0</v>
      </c>
      <c r="AJ116" s="5" t="n">
        <v>1</v>
      </c>
      <c r="AK116" s="5" t="n">
        <v>0</v>
      </c>
      <c r="AL116" s="6" t="n">
        <v>0</v>
      </c>
      <c r="AM116" s="0" t="n">
        <v>0</v>
      </c>
      <c r="AN116" s="0" t="n">
        <v>1</v>
      </c>
      <c r="AO116" s="6" t="n">
        <v>0</v>
      </c>
      <c r="AP116" s="0" t="n">
        <v>0</v>
      </c>
      <c r="AQ116" s="0" t="n">
        <v>0</v>
      </c>
      <c r="AR116" s="0" t="n">
        <v>1</v>
      </c>
      <c r="AS116" s="6" t="n">
        <v>0</v>
      </c>
    </row>
    <row r="117" s="57" customFormat="true" ht="15" hidden="false" customHeight="false" outlineLevel="0" collapsed="false">
      <c r="D117" s="58"/>
      <c r="F117" s="58"/>
      <c r="H117" s="58"/>
      <c r="J117" s="58"/>
      <c r="K117" s="3"/>
      <c r="L117" s="3"/>
      <c r="M117" s="3" t="s">
        <v>75</v>
      </c>
      <c r="N117" s="54" t="n">
        <v>0.021276596</v>
      </c>
      <c r="O117" s="3" t="s">
        <v>30</v>
      </c>
      <c r="P117" s="54" t="n">
        <v>1</v>
      </c>
      <c r="Q117" s="3" t="s">
        <v>75</v>
      </c>
      <c r="R117" s="54" t="n">
        <v>1</v>
      </c>
      <c r="S117" s="3" t="n">
        <f aca="false">IF(AND(X117&lt;1,Y117&lt;1,Z117&lt;1,AA117&lt;3),1,0)</f>
        <v>0</v>
      </c>
      <c r="T117" s="27" t="n">
        <f aca="false">R117*P117*N117*L$119*J$107*H$107*F$107*D$154*B$180</f>
        <v>8.18961506104134E-005</v>
      </c>
      <c r="U117" s="0"/>
      <c r="V117" s="15"/>
      <c r="W117" s="58" t="n">
        <v>202</v>
      </c>
      <c r="X117" s="0" t="n">
        <v>0.47</v>
      </c>
      <c r="Y117" s="0" t="n">
        <v>0.6</v>
      </c>
      <c r="Z117" s="0" t="n">
        <v>3.78</v>
      </c>
      <c r="AA117" s="0" t="n">
        <v>2.75</v>
      </c>
      <c r="AB117" s="0" t="n">
        <v>3.3</v>
      </c>
      <c r="AC117" s="0" t="n">
        <v>11617.1297180538</v>
      </c>
      <c r="AD117" s="0" t="n">
        <v>69341.450841082</v>
      </c>
      <c r="AE117" s="0" t="n">
        <v>67352.6477337376</v>
      </c>
      <c r="AF117" s="0" t="n">
        <v>0</v>
      </c>
      <c r="AG117" s="0" t="n">
        <v>0</v>
      </c>
      <c r="AH117" s="0" t="n">
        <v>0.6</v>
      </c>
      <c r="AI117" s="4" t="n">
        <v>0</v>
      </c>
      <c r="AJ117" s="5" t="n">
        <v>0</v>
      </c>
      <c r="AK117" s="5" t="n">
        <v>1</v>
      </c>
      <c r="AL117" s="6" t="n">
        <v>0</v>
      </c>
      <c r="AM117" s="0" t="n">
        <v>0</v>
      </c>
      <c r="AN117" s="0" t="n">
        <v>0</v>
      </c>
      <c r="AO117" s="6" t="n">
        <v>1</v>
      </c>
      <c r="AP117" s="0" t="n">
        <v>0</v>
      </c>
      <c r="AQ117" s="0" t="n">
        <v>0</v>
      </c>
      <c r="AR117" s="0" t="n">
        <v>1</v>
      </c>
      <c r="AS117" s="6" t="n">
        <v>0</v>
      </c>
    </row>
    <row r="118" s="57" customFormat="true" ht="15" hidden="false" customHeight="false" outlineLevel="0" collapsed="false">
      <c r="D118" s="58"/>
      <c r="F118" s="58"/>
      <c r="H118" s="58"/>
      <c r="J118" s="58"/>
      <c r="K118" s="3"/>
      <c r="L118" s="3"/>
      <c r="M118" s="3"/>
      <c r="N118" s="3"/>
      <c r="O118" s="3" t="s">
        <v>74</v>
      </c>
      <c r="P118" s="54" t="n">
        <v>0.159106071</v>
      </c>
      <c r="Q118" s="3" t="s">
        <v>79</v>
      </c>
      <c r="R118" s="54" t="n">
        <v>1</v>
      </c>
      <c r="S118" s="3" t="n">
        <f aca="false">IF(AND(X118&lt;1,Y118&lt;1,Z118&lt;1,AA118&lt;3),1,0)</f>
        <v>0</v>
      </c>
      <c r="T118" s="27" t="n">
        <f aca="false">R118*P118*N119*L$119*J$107*H$107*F$107*D$154*B$180</f>
        <v>5.21206984021703E-005</v>
      </c>
      <c r="U118" s="0"/>
      <c r="V118" s="15"/>
      <c r="W118" s="58" t="n">
        <v>202</v>
      </c>
      <c r="X118" s="0" t="n">
        <v>0.47</v>
      </c>
      <c r="Y118" s="0" t="n">
        <v>0.6</v>
      </c>
      <c r="Z118" s="0" t="n">
        <v>3.78</v>
      </c>
      <c r="AA118" s="0" t="n">
        <v>2.75</v>
      </c>
      <c r="AB118" s="0" t="n">
        <v>3.3</v>
      </c>
      <c r="AC118" s="0" t="n">
        <v>11617.1297180538</v>
      </c>
      <c r="AD118" s="0" t="n">
        <v>69341.450841082</v>
      </c>
      <c r="AE118" s="0" t="n">
        <v>67352.6477337376</v>
      </c>
      <c r="AF118" s="0" t="n">
        <v>0</v>
      </c>
      <c r="AG118" s="0" t="n">
        <v>0</v>
      </c>
      <c r="AH118" s="0" t="n">
        <v>0.6</v>
      </c>
      <c r="AI118" s="4" t="n">
        <v>0</v>
      </c>
      <c r="AJ118" s="5" t="n">
        <v>0</v>
      </c>
      <c r="AK118" s="5" t="n">
        <v>0</v>
      </c>
      <c r="AL118" s="6" t="n">
        <v>1</v>
      </c>
      <c r="AM118" s="0" t="n">
        <v>1</v>
      </c>
      <c r="AN118" s="0" t="n">
        <v>0</v>
      </c>
      <c r="AO118" s="6" t="n">
        <v>0</v>
      </c>
      <c r="AP118" s="0" t="n">
        <v>0</v>
      </c>
      <c r="AQ118" s="0" t="n">
        <v>0</v>
      </c>
      <c r="AR118" s="0" t="n">
        <v>0</v>
      </c>
      <c r="AS118" s="6" t="n">
        <v>1</v>
      </c>
    </row>
    <row r="119" s="57" customFormat="true" ht="15" hidden="false" customHeight="false" outlineLevel="0" collapsed="false">
      <c r="D119" s="58"/>
      <c r="F119" s="58"/>
      <c r="H119" s="58"/>
      <c r="J119" s="58"/>
      <c r="K119" s="55" t="s">
        <v>84</v>
      </c>
      <c r="L119" s="54" t="n">
        <v>0.261</v>
      </c>
      <c r="M119" s="3" t="s">
        <v>79</v>
      </c>
      <c r="N119" s="54" t="n">
        <v>0.085106383</v>
      </c>
      <c r="O119" s="3" t="s">
        <v>76</v>
      </c>
      <c r="P119" s="54" t="n">
        <v>0.840893929</v>
      </c>
      <c r="Q119" s="3" t="s">
        <v>79</v>
      </c>
      <c r="R119" s="54" t="n">
        <v>1</v>
      </c>
      <c r="S119" s="3" t="n">
        <f aca="false">IF(AND(X119&lt;1,Y119&lt;1,Z119&lt;1,AA119&lt;3),1,0)</f>
        <v>0</v>
      </c>
      <c r="T119" s="27" t="n">
        <f aca="false">R119*P119*N119*L$119*J$107*H$107*F$107*D$154*B$180</f>
        <v>0.000275463900190364</v>
      </c>
      <c r="U119" s="0"/>
      <c r="V119" s="15"/>
      <c r="W119" s="58" t="n">
        <v>202</v>
      </c>
      <c r="X119" s="0" t="n">
        <v>0.47</v>
      </c>
      <c r="Y119" s="0" t="n">
        <v>0.6</v>
      </c>
      <c r="Z119" s="0" t="n">
        <v>3.78</v>
      </c>
      <c r="AA119" s="0" t="n">
        <v>2.75</v>
      </c>
      <c r="AB119" s="0" t="n">
        <v>3.3</v>
      </c>
      <c r="AC119" s="0" t="n">
        <v>11617.1297180538</v>
      </c>
      <c r="AD119" s="0" t="n">
        <v>69341.450841082</v>
      </c>
      <c r="AE119" s="0" t="n">
        <v>67352.6477337376</v>
      </c>
      <c r="AF119" s="0" t="n">
        <v>0</v>
      </c>
      <c r="AG119" s="0" t="n">
        <v>0</v>
      </c>
      <c r="AH119" s="0" t="n">
        <v>0.6</v>
      </c>
      <c r="AI119" s="4" t="n">
        <v>0</v>
      </c>
      <c r="AJ119" s="5" t="n">
        <v>0</v>
      </c>
      <c r="AK119" s="5" t="n">
        <v>0</v>
      </c>
      <c r="AL119" s="6" t="n">
        <v>1</v>
      </c>
      <c r="AM119" s="0" t="n">
        <v>0</v>
      </c>
      <c r="AN119" s="0" t="n">
        <v>1</v>
      </c>
      <c r="AO119" s="6" t="n">
        <v>0</v>
      </c>
      <c r="AP119" s="0" t="n">
        <v>0</v>
      </c>
      <c r="AQ119" s="0" t="n">
        <v>0</v>
      </c>
      <c r="AR119" s="0" t="n">
        <v>0</v>
      </c>
      <c r="AS119" s="6" t="n">
        <v>1</v>
      </c>
    </row>
    <row r="120" s="56" customFormat="true" ht="15" hidden="false" customHeight="false" outlineLevel="0" collapsed="false">
      <c r="A120" s="56" t="n">
        <v>-1</v>
      </c>
      <c r="B120" s="56" t="n">
        <v>-1</v>
      </c>
      <c r="C120" s="56" t="n">
        <v>-1</v>
      </c>
      <c r="D120" s="56" t="n">
        <v>-1</v>
      </c>
      <c r="E120" s="56" t="n">
        <v>-1</v>
      </c>
      <c r="F120" s="56" t="n">
        <v>-1</v>
      </c>
      <c r="G120" s="56" t="n">
        <v>-1</v>
      </c>
      <c r="H120" s="56" t="n">
        <v>-1</v>
      </c>
      <c r="I120" s="56" t="n">
        <v>-1</v>
      </c>
      <c r="J120" s="56" t="n">
        <v>-1</v>
      </c>
      <c r="K120" s="56" t="n">
        <v>-1</v>
      </c>
      <c r="L120" s="56" t="n">
        <v>-1</v>
      </c>
      <c r="M120" s="56" t="n">
        <v>-1</v>
      </c>
      <c r="N120" s="56" t="n">
        <v>-1</v>
      </c>
      <c r="O120" s="56" t="n">
        <v>-1</v>
      </c>
      <c r="P120" s="56" t="n">
        <v>-1</v>
      </c>
      <c r="Q120" s="56" t="n">
        <v>-1</v>
      </c>
      <c r="R120" s="56" t="n">
        <v>-1</v>
      </c>
      <c r="S120" s="56" t="n">
        <v>-1</v>
      </c>
      <c r="T120" s="56" t="n">
        <v>-1</v>
      </c>
      <c r="U120" s="56" t="n">
        <v>-1</v>
      </c>
      <c r="V120" s="56" t="n">
        <v>-1</v>
      </c>
      <c r="W120" s="56" t="n">
        <v>-1</v>
      </c>
      <c r="X120" s="56" t="n">
        <v>-1</v>
      </c>
      <c r="Y120" s="56" t="n">
        <v>-1</v>
      </c>
      <c r="Z120" s="56" t="n">
        <v>-1</v>
      </c>
      <c r="AA120" s="56" t="n">
        <v>-1</v>
      </c>
      <c r="AB120" s="56" t="n">
        <v>-1</v>
      </c>
      <c r="AC120" s="56" t="n">
        <v>-1</v>
      </c>
      <c r="AD120" s="56" t="n">
        <v>-1</v>
      </c>
      <c r="AE120" s="56" t="n">
        <v>-1</v>
      </c>
      <c r="AF120" s="56" t="n">
        <v>-1</v>
      </c>
      <c r="AG120" s="56" t="n">
        <v>-1</v>
      </c>
      <c r="AH120" s="56" t="n">
        <v>-1</v>
      </c>
      <c r="AI120" s="56" t="n">
        <v>-1</v>
      </c>
      <c r="AJ120" s="56" t="n">
        <v>-1</v>
      </c>
      <c r="AK120" s="56" t="n">
        <v>-1</v>
      </c>
      <c r="AL120" s="56" t="n">
        <v>-1</v>
      </c>
      <c r="AM120" s="56" t="n">
        <v>-1</v>
      </c>
      <c r="AN120" s="56" t="n">
        <v>-1</v>
      </c>
      <c r="AO120" s="56" t="n">
        <v>-1</v>
      </c>
      <c r="AP120" s="56" t="n">
        <v>-1</v>
      </c>
      <c r="AQ120" s="56" t="n">
        <v>-1</v>
      </c>
      <c r="AR120" s="56" t="n">
        <v>-1</v>
      </c>
      <c r="AS120" s="56" t="n">
        <v>-1</v>
      </c>
      <c r="AT120" s="56" t="n">
        <v>-1</v>
      </c>
      <c r="AU120" s="56" t="n">
        <v>-1</v>
      </c>
    </row>
    <row r="121" customFormat="false" ht="15" hidden="false" customHeight="false" outlineLevel="0" collapsed="false">
      <c r="D121" s="3"/>
      <c r="F121" s="58"/>
      <c r="G121" s="57"/>
      <c r="H121" s="58"/>
      <c r="I121" s="57"/>
      <c r="J121" s="58"/>
      <c r="K121" s="59"/>
      <c r="L121" s="58"/>
      <c r="M121" s="3"/>
      <c r="N121" s="3"/>
      <c r="O121" s="3"/>
      <c r="P121" s="3"/>
      <c r="Q121" s="3" t="s">
        <v>73</v>
      </c>
      <c r="R121" s="54" t="n">
        <v>0.7386</v>
      </c>
      <c r="S121" s="3" t="n">
        <f aca="false">IF(AND(X121&lt;1,Y121&lt;1,Z121&lt;1,AA121&lt;3),1,0)</f>
        <v>0</v>
      </c>
      <c r="T121" s="27" t="n">
        <f aca="false">R121*P122*N124*L131*J141*H155*F165*D154*B180</f>
        <v>0</v>
      </c>
      <c r="V121" s="15"/>
      <c r="W121" s="58" t="n">
        <v>202</v>
      </c>
      <c r="X121" s="0" t="n">
        <v>0.47</v>
      </c>
      <c r="Y121" s="0" t="n">
        <v>2.1</v>
      </c>
      <c r="Z121" s="0" t="n">
        <v>0.89</v>
      </c>
      <c r="AA121" s="0" t="n">
        <v>2.75</v>
      </c>
      <c r="AB121" s="0" t="n">
        <v>3.3</v>
      </c>
      <c r="AC121" s="0" t="n">
        <v>11617.1297180538</v>
      </c>
      <c r="AD121" s="0" t="n">
        <v>74715.401027666</v>
      </c>
      <c r="AE121" s="0" t="n">
        <v>79015.9929737197</v>
      </c>
      <c r="AF121" s="0" t="n">
        <v>0</v>
      </c>
      <c r="AG121" s="0" t="n">
        <v>0</v>
      </c>
      <c r="AH121" s="0" t="n">
        <v>0.6</v>
      </c>
      <c r="AI121" s="4" t="n">
        <v>1</v>
      </c>
      <c r="AJ121" s="5" t="n">
        <v>0</v>
      </c>
      <c r="AK121" s="5" t="n">
        <v>0</v>
      </c>
      <c r="AL121" s="6" t="n">
        <v>0</v>
      </c>
      <c r="AM121" s="0" t="n">
        <v>1</v>
      </c>
      <c r="AN121" s="0" t="n">
        <v>0</v>
      </c>
      <c r="AO121" s="6" t="n">
        <v>0</v>
      </c>
      <c r="AP121" s="0" t="n">
        <v>1</v>
      </c>
      <c r="AQ121" s="0" t="n">
        <v>0</v>
      </c>
      <c r="AR121" s="0" t="n">
        <v>0</v>
      </c>
      <c r="AS121" s="6" t="n">
        <v>0</v>
      </c>
    </row>
    <row r="122" customFormat="false" ht="15" hidden="false" customHeight="false" outlineLevel="0" collapsed="false">
      <c r="D122" s="3"/>
      <c r="F122" s="58"/>
      <c r="G122" s="57"/>
      <c r="H122" s="58"/>
      <c r="I122" s="57"/>
      <c r="J122" s="58"/>
      <c r="K122" s="59"/>
      <c r="L122" s="58"/>
      <c r="M122" s="3"/>
      <c r="N122" s="3"/>
      <c r="O122" s="3" t="s">
        <v>74</v>
      </c>
      <c r="P122" s="54" t="n">
        <v>0.629539952</v>
      </c>
      <c r="Q122" s="3" t="s">
        <v>75</v>
      </c>
      <c r="R122" s="54" t="n">
        <v>0.2614</v>
      </c>
      <c r="S122" s="3" t="n">
        <f aca="false">IF(AND(X122&lt;1,Y122&lt;1,Z122&lt;1,AA122&lt;3),1,0)</f>
        <v>0</v>
      </c>
      <c r="T122" s="27" t="n">
        <f aca="false">R122*P122*N124*L131*J141*H155*F165*D154*B180</f>
        <v>0</v>
      </c>
      <c r="V122" s="15"/>
      <c r="W122" s="58" t="n">
        <v>202</v>
      </c>
      <c r="X122" s="0" t="n">
        <v>0.47</v>
      </c>
      <c r="Y122" s="0" t="n">
        <v>2.1</v>
      </c>
      <c r="Z122" s="0" t="n">
        <v>0.89</v>
      </c>
      <c r="AA122" s="0" t="n">
        <v>2.75</v>
      </c>
      <c r="AB122" s="0" t="n">
        <v>3.3</v>
      </c>
      <c r="AC122" s="0" t="n">
        <v>11617.1297180538</v>
      </c>
      <c r="AD122" s="0" t="n">
        <v>74715.401027666</v>
      </c>
      <c r="AE122" s="0" t="n">
        <v>79015.9929737197</v>
      </c>
      <c r="AF122" s="0" t="n">
        <v>0</v>
      </c>
      <c r="AG122" s="0" t="n">
        <v>0</v>
      </c>
      <c r="AH122" s="0" t="n">
        <v>0.6</v>
      </c>
      <c r="AI122" s="4" t="n">
        <v>1</v>
      </c>
      <c r="AJ122" s="5" t="n">
        <v>0</v>
      </c>
      <c r="AK122" s="5" t="n">
        <v>0</v>
      </c>
      <c r="AL122" s="6" t="n">
        <v>0</v>
      </c>
      <c r="AM122" s="0" t="n">
        <v>1</v>
      </c>
      <c r="AN122" s="0" t="n">
        <v>0</v>
      </c>
      <c r="AO122" s="6" t="n">
        <v>0</v>
      </c>
      <c r="AP122" s="0" t="n">
        <v>0</v>
      </c>
      <c r="AQ122" s="0" t="n">
        <v>0</v>
      </c>
      <c r="AR122" s="0" t="n">
        <v>1</v>
      </c>
      <c r="AS122" s="6" t="n">
        <v>0</v>
      </c>
    </row>
    <row r="123" customFormat="false" ht="15" hidden="false" customHeight="false" outlineLevel="0" collapsed="false">
      <c r="D123" s="3"/>
      <c r="F123" s="58"/>
      <c r="G123" s="57"/>
      <c r="H123" s="58"/>
      <c r="I123" s="57"/>
      <c r="J123" s="58"/>
      <c r="K123" s="59"/>
      <c r="L123" s="58"/>
      <c r="M123" s="3"/>
      <c r="N123" s="3"/>
      <c r="O123" s="3"/>
      <c r="P123" s="3"/>
      <c r="Q123" s="3" t="s">
        <v>73</v>
      </c>
      <c r="R123" s="54" t="n">
        <v>0.7386</v>
      </c>
      <c r="S123" s="3" t="n">
        <f aca="false">IF(AND(X123&lt;1,Y123&lt;1,Z123&lt;1,AA123&lt;3),1,0)</f>
        <v>0</v>
      </c>
      <c r="T123" s="27" t="n">
        <f aca="false">R123*P124*N124*L131*J141*H155*F165*D154*B180</f>
        <v>0</v>
      </c>
      <c r="V123" s="15"/>
      <c r="W123" s="58" t="n">
        <v>202</v>
      </c>
      <c r="X123" s="0" t="n">
        <v>0.47</v>
      </c>
      <c r="Y123" s="0" t="n">
        <v>2.1</v>
      </c>
      <c r="Z123" s="0" t="n">
        <v>0.89</v>
      </c>
      <c r="AA123" s="0" t="n">
        <v>2.75</v>
      </c>
      <c r="AB123" s="0" t="n">
        <v>3.3</v>
      </c>
      <c r="AC123" s="0" t="n">
        <v>11617.1297180538</v>
      </c>
      <c r="AD123" s="0" t="n">
        <v>74715.401027666</v>
      </c>
      <c r="AE123" s="0" t="n">
        <v>79015.9929737197</v>
      </c>
      <c r="AF123" s="0" t="n">
        <v>0</v>
      </c>
      <c r="AG123" s="0" t="n">
        <v>0</v>
      </c>
      <c r="AH123" s="0" t="n">
        <v>0.6</v>
      </c>
      <c r="AI123" s="4" t="n">
        <v>1</v>
      </c>
      <c r="AJ123" s="5" t="n">
        <v>0</v>
      </c>
      <c r="AK123" s="5" t="n">
        <v>0</v>
      </c>
      <c r="AL123" s="6" t="n">
        <v>0</v>
      </c>
      <c r="AM123" s="0" t="n">
        <v>0</v>
      </c>
      <c r="AN123" s="0" t="n">
        <v>1</v>
      </c>
      <c r="AO123" s="6" t="n">
        <v>0</v>
      </c>
      <c r="AP123" s="0" t="n">
        <v>1</v>
      </c>
      <c r="AQ123" s="0" t="n">
        <v>0</v>
      </c>
      <c r="AR123" s="0" t="n">
        <v>0</v>
      </c>
      <c r="AS123" s="6" t="n">
        <v>0</v>
      </c>
    </row>
    <row r="124" customFormat="false" ht="15" hidden="false" customHeight="false" outlineLevel="0" collapsed="false">
      <c r="D124" s="3"/>
      <c r="F124" s="58"/>
      <c r="G124" s="57"/>
      <c r="H124" s="58"/>
      <c r="I124" s="57"/>
      <c r="J124" s="58"/>
      <c r="K124" s="59"/>
      <c r="L124" s="58"/>
      <c r="M124" s="3" t="s">
        <v>73</v>
      </c>
      <c r="N124" s="54" t="n">
        <v>0.446808511</v>
      </c>
      <c r="O124" s="3" t="s">
        <v>76</v>
      </c>
      <c r="P124" s="54" t="n">
        <v>0.370460048</v>
      </c>
      <c r="Q124" s="3" t="s">
        <v>75</v>
      </c>
      <c r="R124" s="54" t="n">
        <v>0.2614</v>
      </c>
      <c r="S124" s="3" t="n">
        <f aca="false">IF(AND(X124&lt;1,Y124&lt;1,Z124&lt;1,AA124&lt;3),1,0)</f>
        <v>0</v>
      </c>
      <c r="T124" s="27" t="n">
        <f aca="false">R124*P124*N124*L131*J141*H155*F165*D154*B180</f>
        <v>0</v>
      </c>
      <c r="V124" s="15"/>
      <c r="W124" s="58" t="n">
        <v>202</v>
      </c>
      <c r="X124" s="0" t="n">
        <v>0.47</v>
      </c>
      <c r="Y124" s="0" t="n">
        <v>2.1</v>
      </c>
      <c r="Z124" s="0" t="n">
        <v>0.89</v>
      </c>
      <c r="AA124" s="0" t="n">
        <v>2.75</v>
      </c>
      <c r="AB124" s="0" t="n">
        <v>3.3</v>
      </c>
      <c r="AC124" s="0" t="n">
        <v>11617.1297180538</v>
      </c>
      <c r="AD124" s="0" t="n">
        <v>74715.401027666</v>
      </c>
      <c r="AE124" s="0" t="n">
        <v>79015.9929737197</v>
      </c>
      <c r="AF124" s="0" t="n">
        <v>0</v>
      </c>
      <c r="AG124" s="0" t="n">
        <v>0</v>
      </c>
      <c r="AH124" s="0" t="n">
        <v>0.6</v>
      </c>
      <c r="AI124" s="4" t="n">
        <v>1</v>
      </c>
      <c r="AJ124" s="5" t="n">
        <v>0</v>
      </c>
      <c r="AK124" s="5" t="n">
        <v>0</v>
      </c>
      <c r="AL124" s="6" t="n">
        <v>0</v>
      </c>
      <c r="AM124" s="0" t="n">
        <v>0</v>
      </c>
      <c r="AN124" s="0" t="n">
        <v>1</v>
      </c>
      <c r="AO124" s="6" t="n">
        <v>0</v>
      </c>
      <c r="AP124" s="0" t="n">
        <v>0</v>
      </c>
      <c r="AQ124" s="0" t="n">
        <v>0</v>
      </c>
      <c r="AR124" s="0" t="n">
        <v>1</v>
      </c>
      <c r="AS124" s="6" t="n">
        <v>0</v>
      </c>
    </row>
    <row r="125" customFormat="false" ht="15" hidden="false" customHeight="false" outlineLevel="0" collapsed="false">
      <c r="D125" s="3"/>
      <c r="F125" s="58"/>
      <c r="G125" s="57"/>
      <c r="H125" s="58"/>
      <c r="I125" s="57"/>
      <c r="J125" s="58"/>
      <c r="K125" s="59"/>
      <c r="L125" s="58"/>
      <c r="M125" s="3"/>
      <c r="N125" s="3"/>
      <c r="O125" s="3"/>
      <c r="P125" s="3"/>
      <c r="Q125" s="3" t="s">
        <v>77</v>
      </c>
      <c r="R125" s="54" t="n">
        <v>0.5371</v>
      </c>
      <c r="S125" s="3" t="n">
        <f aca="false">IF(AND(X125&lt;1,Y125&lt;1,Z125&lt;1,AA125&lt;3),1,0)</f>
        <v>0</v>
      </c>
      <c r="T125" s="27" t="n">
        <f aca="false">R125*P126*N128*L131*J141*H155*F165*D154*B180</f>
        <v>0</v>
      </c>
      <c r="V125" s="15"/>
      <c r="W125" s="58" t="n">
        <v>202</v>
      </c>
      <c r="X125" s="0" t="n">
        <v>0.47</v>
      </c>
      <c r="Y125" s="0" t="n">
        <v>2.1</v>
      </c>
      <c r="Z125" s="0" t="n">
        <v>0.89</v>
      </c>
      <c r="AA125" s="0" t="n">
        <v>2.75</v>
      </c>
      <c r="AB125" s="0" t="n">
        <v>3.3</v>
      </c>
      <c r="AC125" s="0" t="n">
        <v>11617.1297180538</v>
      </c>
      <c r="AD125" s="0" t="n">
        <v>74715.401027666</v>
      </c>
      <c r="AE125" s="0" t="n">
        <v>79015.9929737197</v>
      </c>
      <c r="AF125" s="0" t="n">
        <v>0</v>
      </c>
      <c r="AG125" s="0" t="n">
        <v>0</v>
      </c>
      <c r="AH125" s="0" t="n">
        <v>0.6</v>
      </c>
      <c r="AI125" s="4" t="n">
        <v>0</v>
      </c>
      <c r="AJ125" s="5" t="n">
        <v>1</v>
      </c>
      <c r="AK125" s="5" t="n">
        <v>0</v>
      </c>
      <c r="AL125" s="6" t="n">
        <v>0</v>
      </c>
      <c r="AM125" s="0" t="n">
        <v>1</v>
      </c>
      <c r="AN125" s="0" t="n">
        <v>0</v>
      </c>
      <c r="AO125" s="6" t="n">
        <v>0</v>
      </c>
      <c r="AP125" s="0" t="n">
        <v>0</v>
      </c>
      <c r="AQ125" s="0" t="n">
        <v>1</v>
      </c>
      <c r="AR125" s="0" t="n">
        <v>0</v>
      </c>
      <c r="AS125" s="6" t="n">
        <v>0</v>
      </c>
    </row>
    <row r="126" customFormat="false" ht="15" hidden="false" customHeight="false" outlineLevel="0" collapsed="false">
      <c r="D126" s="3"/>
      <c r="F126" s="58"/>
      <c r="G126" s="57"/>
      <c r="H126" s="58"/>
      <c r="I126" s="57"/>
      <c r="J126" s="58"/>
      <c r="K126" s="59"/>
      <c r="L126" s="58"/>
      <c r="M126" s="3"/>
      <c r="N126" s="3"/>
      <c r="O126" s="3" t="s">
        <v>74</v>
      </c>
      <c r="P126" s="54" t="n">
        <v>0.808270677</v>
      </c>
      <c r="Q126" s="3" t="s">
        <v>75</v>
      </c>
      <c r="R126" s="54" t="n">
        <v>0.4629</v>
      </c>
      <c r="S126" s="3" t="n">
        <f aca="false">IF(AND(X126&lt;1,Y126&lt;1,Z126&lt;1,AA126&lt;3),1,0)</f>
        <v>0</v>
      </c>
      <c r="T126" s="27" t="n">
        <f aca="false">R126*P126*N128*L131*J141*H155*F165*D154*B180</f>
        <v>0</v>
      </c>
      <c r="V126" s="15"/>
      <c r="W126" s="58" t="n">
        <v>202</v>
      </c>
      <c r="X126" s="0" t="n">
        <v>0.47</v>
      </c>
      <c r="Y126" s="0" t="n">
        <v>2.1</v>
      </c>
      <c r="Z126" s="0" t="n">
        <v>0.89</v>
      </c>
      <c r="AA126" s="0" t="n">
        <v>2.75</v>
      </c>
      <c r="AB126" s="0" t="n">
        <v>3.3</v>
      </c>
      <c r="AC126" s="0" t="n">
        <v>11617.1297180538</v>
      </c>
      <c r="AD126" s="0" t="n">
        <v>74715.401027666</v>
      </c>
      <c r="AE126" s="0" t="n">
        <v>79015.9929737197</v>
      </c>
      <c r="AF126" s="0" t="n">
        <v>0</v>
      </c>
      <c r="AG126" s="0" t="n">
        <v>0</v>
      </c>
      <c r="AH126" s="0" t="n">
        <v>0.6</v>
      </c>
      <c r="AI126" s="4" t="n">
        <v>0</v>
      </c>
      <c r="AJ126" s="5" t="n">
        <v>1</v>
      </c>
      <c r="AK126" s="5" t="n">
        <v>0</v>
      </c>
      <c r="AL126" s="6" t="n">
        <v>0</v>
      </c>
      <c r="AM126" s="0" t="n">
        <v>1</v>
      </c>
      <c r="AN126" s="0" t="n">
        <v>0</v>
      </c>
      <c r="AO126" s="6" t="n">
        <v>0</v>
      </c>
      <c r="AP126" s="0" t="n">
        <v>0</v>
      </c>
      <c r="AQ126" s="0" t="n">
        <v>0</v>
      </c>
      <c r="AR126" s="0" t="n">
        <v>1</v>
      </c>
      <c r="AS126" s="6" t="n">
        <v>0</v>
      </c>
    </row>
    <row r="127" customFormat="false" ht="15" hidden="false" customHeight="false" outlineLevel="0" collapsed="false">
      <c r="D127" s="3"/>
      <c r="F127" s="58"/>
      <c r="G127" s="57"/>
      <c r="H127" s="58"/>
      <c r="I127" s="57"/>
      <c r="J127" s="58"/>
      <c r="K127" s="59"/>
      <c r="L127" s="58"/>
      <c r="M127" s="3"/>
      <c r="N127" s="3"/>
      <c r="O127" s="3"/>
      <c r="P127" s="3"/>
      <c r="Q127" s="3" t="s">
        <v>77</v>
      </c>
      <c r="R127" s="54" t="n">
        <v>0.5371</v>
      </c>
      <c r="S127" s="3" t="n">
        <f aca="false">IF(AND(X127&lt;1,Y127&lt;1,Z127&lt;1,AA127&lt;3),1,0)</f>
        <v>0</v>
      </c>
      <c r="T127" s="27" t="n">
        <f aca="false">R127*P128*N128*L131*J141*H155*F165*D154*B180</f>
        <v>0</v>
      </c>
      <c r="V127" s="15"/>
      <c r="W127" s="58" t="n">
        <v>202</v>
      </c>
      <c r="X127" s="0" t="n">
        <v>0.47</v>
      </c>
      <c r="Y127" s="0" t="n">
        <v>2.1</v>
      </c>
      <c r="Z127" s="0" t="n">
        <v>0.89</v>
      </c>
      <c r="AA127" s="0" t="n">
        <v>2.75</v>
      </c>
      <c r="AB127" s="0" t="n">
        <v>3.3</v>
      </c>
      <c r="AC127" s="0" t="n">
        <v>11617.1297180538</v>
      </c>
      <c r="AD127" s="0" t="n">
        <v>74715.401027666</v>
      </c>
      <c r="AE127" s="0" t="n">
        <v>79015.9929737197</v>
      </c>
      <c r="AF127" s="0" t="n">
        <v>0</v>
      </c>
      <c r="AG127" s="0" t="n">
        <v>0</v>
      </c>
      <c r="AH127" s="0" t="n">
        <v>0.6</v>
      </c>
      <c r="AI127" s="4" t="n">
        <v>0</v>
      </c>
      <c r="AJ127" s="5" t="n">
        <v>1</v>
      </c>
      <c r="AK127" s="5" t="n">
        <v>0</v>
      </c>
      <c r="AL127" s="6" t="n">
        <v>0</v>
      </c>
      <c r="AM127" s="0" t="n">
        <v>0</v>
      </c>
      <c r="AN127" s="0" t="n">
        <v>1</v>
      </c>
      <c r="AO127" s="6" t="n">
        <v>0</v>
      </c>
      <c r="AP127" s="0" t="n">
        <v>0</v>
      </c>
      <c r="AQ127" s="0" t="n">
        <v>1</v>
      </c>
      <c r="AR127" s="0" t="n">
        <v>0</v>
      </c>
      <c r="AS127" s="6" t="n">
        <v>0</v>
      </c>
    </row>
    <row r="128" customFormat="false" ht="15" hidden="false" customHeight="false" outlineLevel="0" collapsed="false">
      <c r="D128" s="3"/>
      <c r="F128" s="58"/>
      <c r="G128" s="57"/>
      <c r="H128" s="58"/>
      <c r="I128" s="57"/>
      <c r="J128" s="58"/>
      <c r="K128" s="59"/>
      <c r="L128" s="58"/>
      <c r="M128" s="3" t="s">
        <v>77</v>
      </c>
      <c r="N128" s="54" t="n">
        <v>0.446808511</v>
      </c>
      <c r="O128" s="3" t="s">
        <v>78</v>
      </c>
      <c r="P128" s="54" t="n">
        <v>0.191729323</v>
      </c>
      <c r="Q128" s="3" t="s">
        <v>75</v>
      </c>
      <c r="R128" s="54" t="n">
        <v>0.4629</v>
      </c>
      <c r="S128" s="3" t="n">
        <f aca="false">IF(AND(X128&lt;1,Y128&lt;1,Z128&lt;1,AA128&lt;3),1,0)</f>
        <v>0</v>
      </c>
      <c r="T128" s="27" t="n">
        <f aca="false">R128*P128*N128*L131*J141*H155*F165*D154*B180</f>
        <v>0</v>
      </c>
      <c r="V128" s="15"/>
      <c r="W128" s="58" t="n">
        <v>202</v>
      </c>
      <c r="X128" s="0" t="n">
        <v>0.47</v>
      </c>
      <c r="Y128" s="0" t="n">
        <v>2.1</v>
      </c>
      <c r="Z128" s="0" t="n">
        <v>0.89</v>
      </c>
      <c r="AA128" s="0" t="n">
        <v>2.75</v>
      </c>
      <c r="AB128" s="0" t="n">
        <v>3.3</v>
      </c>
      <c r="AC128" s="0" t="n">
        <v>11617.1297180538</v>
      </c>
      <c r="AD128" s="0" t="n">
        <v>74715.401027666</v>
      </c>
      <c r="AE128" s="0" t="n">
        <v>79015.9929737197</v>
      </c>
      <c r="AF128" s="0" t="n">
        <v>0</v>
      </c>
      <c r="AG128" s="0" t="n">
        <v>0</v>
      </c>
      <c r="AH128" s="0" t="n">
        <v>0.6</v>
      </c>
      <c r="AI128" s="4" t="n">
        <v>0</v>
      </c>
      <c r="AJ128" s="5" t="n">
        <v>1</v>
      </c>
      <c r="AK128" s="5" t="n">
        <v>0</v>
      </c>
      <c r="AL128" s="6" t="n">
        <v>0</v>
      </c>
      <c r="AM128" s="0" t="n">
        <v>0</v>
      </c>
      <c r="AN128" s="0" t="n">
        <v>1</v>
      </c>
      <c r="AO128" s="6" t="n">
        <v>0</v>
      </c>
      <c r="AP128" s="0" t="n">
        <v>0</v>
      </c>
      <c r="AQ128" s="0" t="n">
        <v>0</v>
      </c>
      <c r="AR128" s="0" t="n">
        <v>1</v>
      </c>
      <c r="AS128" s="6" t="n">
        <v>0</v>
      </c>
    </row>
    <row r="129" customFormat="false" ht="15" hidden="false" customHeight="false" outlineLevel="0" collapsed="false">
      <c r="D129" s="3"/>
      <c r="F129" s="3"/>
      <c r="H129" s="3"/>
      <c r="J129" s="3"/>
      <c r="M129" s="3" t="s">
        <v>75</v>
      </c>
      <c r="N129" s="54" t="n">
        <v>0.021276596</v>
      </c>
      <c r="O129" s="3" t="s">
        <v>30</v>
      </c>
      <c r="P129" s="54" t="n">
        <v>1</v>
      </c>
      <c r="Q129" s="3" t="s">
        <v>75</v>
      </c>
      <c r="R129" s="54" t="n">
        <v>1</v>
      </c>
      <c r="S129" s="3" t="n">
        <f aca="false">IF(AND(X129&lt;1,Y129&lt;1,Z129&lt;1,AA129&lt;3),1,0)</f>
        <v>0</v>
      </c>
      <c r="T129" s="27" t="n">
        <f aca="false">R129*P129*N129*L131*J141*H155*F165*D154*B180</f>
        <v>0</v>
      </c>
      <c r="V129" s="15"/>
      <c r="W129" s="58" t="n">
        <v>202</v>
      </c>
      <c r="X129" s="0" t="n">
        <v>0.47</v>
      </c>
      <c r="Y129" s="0" t="n">
        <v>2.1</v>
      </c>
      <c r="Z129" s="0" t="n">
        <v>0.89</v>
      </c>
      <c r="AA129" s="0" t="n">
        <v>2.75</v>
      </c>
      <c r="AB129" s="0" t="n">
        <v>3.3</v>
      </c>
      <c r="AC129" s="0" t="n">
        <v>11617.1297180538</v>
      </c>
      <c r="AD129" s="0" t="n">
        <v>74715.401027666</v>
      </c>
      <c r="AE129" s="0" t="n">
        <v>79015.9929737197</v>
      </c>
      <c r="AF129" s="0" t="n">
        <v>0</v>
      </c>
      <c r="AG129" s="0" t="n">
        <v>0</v>
      </c>
      <c r="AH129" s="0" t="n">
        <v>0.6</v>
      </c>
      <c r="AI129" s="4" t="n">
        <v>0</v>
      </c>
      <c r="AJ129" s="5" t="n">
        <v>0</v>
      </c>
      <c r="AK129" s="5" t="n">
        <v>1</v>
      </c>
      <c r="AL129" s="6" t="n">
        <v>0</v>
      </c>
      <c r="AM129" s="0" t="n">
        <v>0</v>
      </c>
      <c r="AN129" s="0" t="n">
        <v>0</v>
      </c>
      <c r="AO129" s="6" t="n">
        <v>1</v>
      </c>
      <c r="AP129" s="0" t="n">
        <v>0</v>
      </c>
      <c r="AQ129" s="0" t="n">
        <v>0</v>
      </c>
      <c r="AR129" s="0" t="n">
        <v>1</v>
      </c>
      <c r="AS129" s="6" t="n">
        <v>0</v>
      </c>
    </row>
    <row r="130" customFormat="false" ht="15" hidden="false" customHeight="false" outlineLevel="0" collapsed="false">
      <c r="D130" s="3"/>
      <c r="F130" s="3"/>
      <c r="H130" s="3"/>
      <c r="J130" s="3"/>
      <c r="K130" s="3"/>
      <c r="L130" s="3"/>
      <c r="M130" s="3"/>
      <c r="N130" s="3"/>
      <c r="O130" s="3" t="s">
        <v>74</v>
      </c>
      <c r="P130" s="54" t="n">
        <v>0.159106071</v>
      </c>
      <c r="Q130" s="3" t="s">
        <v>79</v>
      </c>
      <c r="R130" s="54" t="n">
        <v>1</v>
      </c>
      <c r="S130" s="3" t="n">
        <f aca="false">IF(AND(X130&lt;1,Y130&lt;1,Z130&lt;1,AA130&lt;3),1,0)</f>
        <v>0</v>
      </c>
      <c r="T130" s="27" t="n">
        <f aca="false">R130*P130*N131*L131*J141*H155*F165*D154*B180</f>
        <v>0</v>
      </c>
      <c r="V130" s="15"/>
      <c r="W130" s="58" t="n">
        <v>202</v>
      </c>
      <c r="X130" s="0" t="n">
        <v>0.47</v>
      </c>
      <c r="Y130" s="0" t="n">
        <v>2.1</v>
      </c>
      <c r="Z130" s="0" t="n">
        <v>0.89</v>
      </c>
      <c r="AA130" s="0" t="n">
        <v>2.75</v>
      </c>
      <c r="AB130" s="0" t="n">
        <v>3.3</v>
      </c>
      <c r="AC130" s="0" t="n">
        <v>11617.1297180538</v>
      </c>
      <c r="AD130" s="0" t="n">
        <v>74715.401027666</v>
      </c>
      <c r="AE130" s="0" t="n">
        <v>79015.9929737197</v>
      </c>
      <c r="AF130" s="0" t="n">
        <v>0</v>
      </c>
      <c r="AG130" s="0" t="n">
        <v>0</v>
      </c>
      <c r="AH130" s="0" t="n">
        <v>0.6</v>
      </c>
      <c r="AI130" s="4" t="n">
        <v>0</v>
      </c>
      <c r="AJ130" s="5" t="n">
        <v>0</v>
      </c>
      <c r="AK130" s="5" t="n">
        <v>0</v>
      </c>
      <c r="AL130" s="6" t="n">
        <v>1</v>
      </c>
      <c r="AM130" s="0" t="n">
        <v>1</v>
      </c>
      <c r="AN130" s="0" t="n">
        <v>0</v>
      </c>
      <c r="AO130" s="6" t="n">
        <v>0</v>
      </c>
      <c r="AP130" s="0" t="n">
        <v>0</v>
      </c>
      <c r="AQ130" s="0" t="n">
        <v>0</v>
      </c>
      <c r="AR130" s="0" t="n">
        <v>0</v>
      </c>
      <c r="AS130" s="6" t="n">
        <v>1</v>
      </c>
    </row>
    <row r="131" customFormat="false" ht="15" hidden="false" customHeight="false" outlineLevel="0" collapsed="false">
      <c r="D131" s="3"/>
      <c r="F131" s="3"/>
      <c r="H131" s="3"/>
      <c r="J131" s="3"/>
      <c r="K131" s="55" t="s">
        <v>83</v>
      </c>
      <c r="L131" s="54" t="n">
        <f aca="false">1-L143</f>
        <v>0</v>
      </c>
      <c r="M131" s="3" t="s">
        <v>79</v>
      </c>
      <c r="N131" s="54" t="n">
        <v>0.085106383</v>
      </c>
      <c r="O131" s="3" t="s">
        <v>76</v>
      </c>
      <c r="P131" s="54" t="n">
        <v>0.840893929</v>
      </c>
      <c r="Q131" s="3" t="s">
        <v>79</v>
      </c>
      <c r="R131" s="54" t="n">
        <v>1</v>
      </c>
      <c r="S131" s="3" t="n">
        <f aca="false">IF(AND(X131&lt;1,Y131&lt;1,Z131&lt;1,AA131&lt;3),1,0)</f>
        <v>0</v>
      </c>
      <c r="T131" s="27" t="n">
        <f aca="false">R131*P131*N131*L131*J141*H155*F165*D154*B180</f>
        <v>0</v>
      </c>
      <c r="V131" s="15"/>
      <c r="W131" s="58" t="n">
        <v>202</v>
      </c>
      <c r="X131" s="0" t="n">
        <v>0.47</v>
      </c>
      <c r="Y131" s="0" t="n">
        <v>2.1</v>
      </c>
      <c r="Z131" s="0" t="n">
        <v>0.89</v>
      </c>
      <c r="AA131" s="0" t="n">
        <v>2.75</v>
      </c>
      <c r="AB131" s="0" t="n">
        <v>3.3</v>
      </c>
      <c r="AC131" s="0" t="n">
        <v>11617.1297180538</v>
      </c>
      <c r="AD131" s="0" t="n">
        <v>74715.401027666</v>
      </c>
      <c r="AE131" s="0" t="n">
        <v>79015.9929737197</v>
      </c>
      <c r="AF131" s="0" t="n">
        <v>0</v>
      </c>
      <c r="AG131" s="0" t="n">
        <v>0</v>
      </c>
      <c r="AH131" s="0" t="n">
        <v>0.6</v>
      </c>
      <c r="AI131" s="4" t="n">
        <v>0</v>
      </c>
      <c r="AJ131" s="5" t="n">
        <v>0</v>
      </c>
      <c r="AK131" s="5" t="n">
        <v>0</v>
      </c>
      <c r="AL131" s="6" t="n">
        <v>1</v>
      </c>
      <c r="AM131" s="0" t="n">
        <v>0</v>
      </c>
      <c r="AN131" s="0" t="n">
        <v>1</v>
      </c>
      <c r="AO131" s="6" t="n">
        <v>0</v>
      </c>
      <c r="AP131" s="0" t="n">
        <v>0</v>
      </c>
      <c r="AQ131" s="0" t="n">
        <v>0</v>
      </c>
      <c r="AR131" s="0" t="n">
        <v>0</v>
      </c>
      <c r="AS131" s="6" t="n">
        <v>1</v>
      </c>
    </row>
    <row r="132" s="56" customFormat="true" ht="15" hidden="false" customHeight="false" outlineLevel="0" collapsed="false">
      <c r="A132" s="56" t="n">
        <v>-1</v>
      </c>
      <c r="B132" s="56" t="n">
        <v>-1</v>
      </c>
      <c r="C132" s="56" t="n">
        <v>-1</v>
      </c>
      <c r="D132" s="56" t="n">
        <v>-1</v>
      </c>
      <c r="E132" s="56" t="n">
        <v>-1</v>
      </c>
      <c r="F132" s="56" t="n">
        <v>-1</v>
      </c>
      <c r="G132" s="56" t="n">
        <v>-1</v>
      </c>
      <c r="H132" s="56" t="n">
        <v>-1</v>
      </c>
      <c r="I132" s="56" t="n">
        <v>-1</v>
      </c>
      <c r="J132" s="56" t="n">
        <v>-1</v>
      </c>
      <c r="K132" s="56" t="n">
        <v>-1</v>
      </c>
      <c r="L132" s="56" t="n">
        <v>-1</v>
      </c>
      <c r="M132" s="56" t="n">
        <v>-1</v>
      </c>
      <c r="N132" s="56" t="n">
        <v>-1</v>
      </c>
      <c r="O132" s="56" t="n">
        <v>-1</v>
      </c>
      <c r="P132" s="56" t="n">
        <v>-1</v>
      </c>
      <c r="Q132" s="56" t="n">
        <v>-1</v>
      </c>
      <c r="R132" s="56" t="n">
        <v>-1</v>
      </c>
      <c r="S132" s="56" t="n">
        <v>-1</v>
      </c>
      <c r="T132" s="56" t="n">
        <v>-1</v>
      </c>
      <c r="U132" s="56" t="n">
        <v>-1</v>
      </c>
      <c r="V132" s="56" t="n">
        <v>-1</v>
      </c>
      <c r="W132" s="56" t="n">
        <v>-1</v>
      </c>
      <c r="X132" s="56" t="n">
        <v>-1</v>
      </c>
      <c r="Y132" s="56" t="n">
        <v>-1</v>
      </c>
      <c r="Z132" s="56" t="n">
        <v>-1</v>
      </c>
      <c r="AA132" s="56" t="n">
        <v>-1</v>
      </c>
      <c r="AB132" s="56" t="n">
        <v>-1</v>
      </c>
      <c r="AC132" s="56" t="n">
        <v>-1</v>
      </c>
      <c r="AD132" s="56" t="n">
        <v>-1</v>
      </c>
      <c r="AE132" s="56" t="n">
        <v>-1</v>
      </c>
      <c r="AF132" s="56" t="n">
        <v>-1</v>
      </c>
      <c r="AG132" s="56" t="n">
        <v>-1</v>
      </c>
      <c r="AH132" s="56" t="n">
        <v>-1</v>
      </c>
      <c r="AI132" s="56" t="n">
        <v>-1</v>
      </c>
      <c r="AJ132" s="56" t="n">
        <v>-1</v>
      </c>
      <c r="AK132" s="56" t="n">
        <v>-1</v>
      </c>
      <c r="AL132" s="56" t="n">
        <v>-1</v>
      </c>
      <c r="AM132" s="56" t="n">
        <v>-1</v>
      </c>
      <c r="AN132" s="56" t="n">
        <v>-1</v>
      </c>
      <c r="AO132" s="56" t="n">
        <v>-1</v>
      </c>
      <c r="AP132" s="56" t="n">
        <v>-1</v>
      </c>
      <c r="AQ132" s="56" t="n">
        <v>-1</v>
      </c>
      <c r="AR132" s="56" t="n">
        <v>-1</v>
      </c>
      <c r="AS132" s="56" t="n">
        <v>-1</v>
      </c>
      <c r="AT132" s="56" t="n">
        <v>-1</v>
      </c>
      <c r="AU132" s="56" t="n">
        <v>-1</v>
      </c>
    </row>
    <row r="133" customFormat="false" ht="15" hidden="false" customHeight="false" outlineLevel="0" collapsed="false">
      <c r="D133" s="3"/>
      <c r="F133" s="3"/>
      <c r="H133" s="3"/>
      <c r="J133" s="3"/>
      <c r="K133" s="55"/>
      <c r="L133" s="58"/>
      <c r="M133" s="3"/>
      <c r="N133" s="3"/>
      <c r="O133" s="3"/>
      <c r="P133" s="3"/>
      <c r="Q133" s="3" t="s">
        <v>73</v>
      </c>
      <c r="R133" s="54" t="n">
        <v>0.7386</v>
      </c>
      <c r="S133" s="3" t="n">
        <f aca="false">IF(AND(X133&lt;1,Y133&lt;1,Z133&lt;1,AA133&lt;3),1,0)</f>
        <v>0</v>
      </c>
      <c r="T133" s="27" t="n">
        <f aca="false">R133*P134*N136*L143*J141*H155*F165*D154*B180</f>
        <v>0.00334781760036179</v>
      </c>
      <c r="V133" s="15"/>
      <c r="W133" s="58" t="n">
        <v>202</v>
      </c>
      <c r="X133" s="0" t="n">
        <v>0.47</v>
      </c>
      <c r="Y133" s="0" t="n">
        <v>2.1</v>
      </c>
      <c r="Z133" s="0" t="n">
        <v>3.78</v>
      </c>
      <c r="AA133" s="0" t="n">
        <v>2.75</v>
      </c>
      <c r="AB133" s="0" t="n">
        <v>3.3</v>
      </c>
      <c r="AC133" s="0" t="n">
        <v>11617.1297180538</v>
      </c>
      <c r="AD133" s="0" t="n">
        <v>74715.401027666</v>
      </c>
      <c r="AE133" s="0" t="n">
        <v>67352.6477337376</v>
      </c>
      <c r="AF133" s="0" t="n">
        <v>0</v>
      </c>
      <c r="AG133" s="0" t="n">
        <v>0</v>
      </c>
      <c r="AH133" s="0" t="n">
        <v>0.6</v>
      </c>
      <c r="AI133" s="4" t="n">
        <v>1</v>
      </c>
      <c r="AJ133" s="5" t="n">
        <v>0</v>
      </c>
      <c r="AK133" s="5" t="n">
        <v>0</v>
      </c>
      <c r="AL133" s="6" t="n">
        <v>0</v>
      </c>
      <c r="AM133" s="0" t="n">
        <v>1</v>
      </c>
      <c r="AN133" s="0" t="n">
        <v>0</v>
      </c>
      <c r="AO133" s="6" t="n">
        <v>0</v>
      </c>
      <c r="AP133" s="0" t="n">
        <v>1</v>
      </c>
      <c r="AQ133" s="0" t="n">
        <v>0</v>
      </c>
      <c r="AR133" s="0" t="n">
        <v>0</v>
      </c>
      <c r="AS133" s="6" t="n">
        <v>0</v>
      </c>
    </row>
    <row r="134" customFormat="false" ht="15" hidden="false" customHeight="false" outlineLevel="0" collapsed="false">
      <c r="D134" s="3"/>
      <c r="F134" s="3"/>
      <c r="H134" s="3"/>
      <c r="J134" s="3"/>
      <c r="K134" s="55"/>
      <c r="L134" s="58"/>
      <c r="M134" s="3"/>
      <c r="N134" s="3"/>
      <c r="O134" s="3" t="s">
        <v>74</v>
      </c>
      <c r="P134" s="54" t="n">
        <v>0.629539952</v>
      </c>
      <c r="Q134" s="3" t="s">
        <v>75</v>
      </c>
      <c r="R134" s="54" t="n">
        <v>0.2614</v>
      </c>
      <c r="S134" s="3" t="n">
        <f aca="false">IF(AND(X134&lt;1,Y134&lt;1,Z134&lt;1,AA134&lt;3),1,0)</f>
        <v>0</v>
      </c>
      <c r="T134" s="27" t="n">
        <f aca="false">R134*P134*N136*L143*J141*H155*F165*D154*B180</f>
        <v>0.00118483552766663</v>
      </c>
      <c r="V134" s="15"/>
      <c r="W134" s="58" t="n">
        <v>202</v>
      </c>
      <c r="X134" s="0" t="n">
        <v>0.47</v>
      </c>
      <c r="Y134" s="0" t="n">
        <v>2.1</v>
      </c>
      <c r="Z134" s="0" t="n">
        <v>3.78</v>
      </c>
      <c r="AA134" s="0" t="n">
        <v>2.75</v>
      </c>
      <c r="AB134" s="0" t="n">
        <v>3.3</v>
      </c>
      <c r="AC134" s="0" t="n">
        <v>11617.1297180538</v>
      </c>
      <c r="AD134" s="0" t="n">
        <v>74715.401027666</v>
      </c>
      <c r="AE134" s="0" t="n">
        <v>67352.6477337376</v>
      </c>
      <c r="AF134" s="0" t="n">
        <v>0</v>
      </c>
      <c r="AG134" s="0" t="n">
        <v>0</v>
      </c>
      <c r="AH134" s="0" t="n">
        <v>0.6</v>
      </c>
      <c r="AI134" s="4" t="n">
        <v>1</v>
      </c>
      <c r="AJ134" s="5" t="n">
        <v>0</v>
      </c>
      <c r="AK134" s="5" t="n">
        <v>0</v>
      </c>
      <c r="AL134" s="6" t="n">
        <v>0</v>
      </c>
      <c r="AM134" s="0" t="n">
        <v>1</v>
      </c>
      <c r="AN134" s="0" t="n">
        <v>0</v>
      </c>
      <c r="AO134" s="6" t="n">
        <v>0</v>
      </c>
      <c r="AP134" s="0" t="n">
        <v>0</v>
      </c>
      <c r="AQ134" s="0" t="n">
        <v>0</v>
      </c>
      <c r="AR134" s="0" t="n">
        <v>1</v>
      </c>
      <c r="AS134" s="6" t="n">
        <v>0</v>
      </c>
    </row>
    <row r="135" customFormat="false" ht="15" hidden="false" customHeight="false" outlineLevel="0" collapsed="false">
      <c r="D135" s="3"/>
      <c r="F135" s="3"/>
      <c r="H135" s="3"/>
      <c r="J135" s="3"/>
      <c r="K135" s="55"/>
      <c r="L135" s="58"/>
      <c r="M135" s="3"/>
      <c r="N135" s="3"/>
      <c r="O135" s="3"/>
      <c r="P135" s="3"/>
      <c r="Q135" s="3" t="s">
        <v>73</v>
      </c>
      <c r="R135" s="54" t="n">
        <v>0.7386</v>
      </c>
      <c r="S135" s="3" t="n">
        <f aca="false">IF(AND(X135&lt;1,Y135&lt;1,Z135&lt;1,AA135&lt;3),1,0)</f>
        <v>0</v>
      </c>
      <c r="T135" s="27" t="n">
        <f aca="false">R135*P136*N136*L143*J141*H155*F165*D154*B180</f>
        <v>0.00197006189199772</v>
      </c>
      <c r="V135" s="15"/>
      <c r="W135" s="58" t="n">
        <v>202</v>
      </c>
      <c r="X135" s="0" t="n">
        <v>0.47</v>
      </c>
      <c r="Y135" s="0" t="n">
        <v>2.1</v>
      </c>
      <c r="Z135" s="0" t="n">
        <v>3.78</v>
      </c>
      <c r="AA135" s="0" t="n">
        <v>2.75</v>
      </c>
      <c r="AB135" s="0" t="n">
        <v>3.3</v>
      </c>
      <c r="AC135" s="0" t="n">
        <v>11617.1297180538</v>
      </c>
      <c r="AD135" s="0" t="n">
        <v>74715.401027666</v>
      </c>
      <c r="AE135" s="0" t="n">
        <v>67352.6477337376</v>
      </c>
      <c r="AF135" s="0" t="n">
        <v>0</v>
      </c>
      <c r="AG135" s="0" t="n">
        <v>0</v>
      </c>
      <c r="AH135" s="0" t="n">
        <v>0.6</v>
      </c>
      <c r="AI135" s="4" t="n">
        <v>1</v>
      </c>
      <c r="AJ135" s="5" t="n">
        <v>0</v>
      </c>
      <c r="AK135" s="5" t="n">
        <v>0</v>
      </c>
      <c r="AL135" s="6" t="n">
        <v>0</v>
      </c>
      <c r="AM135" s="0" t="n">
        <v>0</v>
      </c>
      <c r="AN135" s="0" t="n">
        <v>1</v>
      </c>
      <c r="AO135" s="6" t="n">
        <v>0</v>
      </c>
      <c r="AP135" s="0" t="n">
        <v>1</v>
      </c>
      <c r="AQ135" s="0" t="n">
        <v>0</v>
      </c>
      <c r="AR135" s="0" t="n">
        <v>0</v>
      </c>
      <c r="AS135" s="6" t="n">
        <v>0</v>
      </c>
    </row>
    <row r="136" customFormat="false" ht="15" hidden="false" customHeight="false" outlineLevel="0" collapsed="false">
      <c r="D136" s="3"/>
      <c r="F136" s="3"/>
      <c r="H136" s="3"/>
      <c r="J136" s="3"/>
      <c r="K136" s="55"/>
      <c r="L136" s="58"/>
      <c r="M136" s="3" t="s">
        <v>73</v>
      </c>
      <c r="N136" s="54" t="n">
        <v>0.446808511</v>
      </c>
      <c r="O136" s="3" t="s">
        <v>76</v>
      </c>
      <c r="P136" s="54" t="n">
        <v>0.370460048</v>
      </c>
      <c r="Q136" s="3" t="s">
        <v>75</v>
      </c>
      <c r="R136" s="54" t="n">
        <v>0.2614</v>
      </c>
      <c r="S136" s="3" t="n">
        <f aca="false">IF(AND(X136&lt;1,Y136&lt;1,Z136&lt;1,AA136&lt;3),1,0)</f>
        <v>0</v>
      </c>
      <c r="T136" s="27" t="n">
        <f aca="false">R136*P136*N136*L143*J141*H155*F165*D154*B180</f>
        <v>0.00069723013616058</v>
      </c>
      <c r="V136" s="15"/>
      <c r="W136" s="58" t="n">
        <v>202</v>
      </c>
      <c r="X136" s="0" t="n">
        <v>0.47</v>
      </c>
      <c r="Y136" s="0" t="n">
        <v>2.1</v>
      </c>
      <c r="Z136" s="0" t="n">
        <v>3.78</v>
      </c>
      <c r="AA136" s="0" t="n">
        <v>2.75</v>
      </c>
      <c r="AB136" s="0" t="n">
        <v>3.3</v>
      </c>
      <c r="AC136" s="0" t="n">
        <v>11617.1297180538</v>
      </c>
      <c r="AD136" s="0" t="n">
        <v>74715.401027666</v>
      </c>
      <c r="AE136" s="0" t="n">
        <v>67352.6477337376</v>
      </c>
      <c r="AF136" s="0" t="n">
        <v>0</v>
      </c>
      <c r="AG136" s="0" t="n">
        <v>0</v>
      </c>
      <c r="AH136" s="0" t="n">
        <v>0.6</v>
      </c>
      <c r="AI136" s="4" t="n">
        <v>1</v>
      </c>
      <c r="AJ136" s="5" t="n">
        <v>0</v>
      </c>
      <c r="AK136" s="5" t="n">
        <v>0</v>
      </c>
      <c r="AL136" s="6" t="n">
        <v>0</v>
      </c>
      <c r="AM136" s="0" t="n">
        <v>0</v>
      </c>
      <c r="AN136" s="0" t="n">
        <v>1</v>
      </c>
      <c r="AO136" s="6" t="n">
        <v>0</v>
      </c>
      <c r="AP136" s="0" t="n">
        <v>0</v>
      </c>
      <c r="AQ136" s="0" t="n">
        <v>0</v>
      </c>
      <c r="AR136" s="0" t="n">
        <v>1</v>
      </c>
      <c r="AS136" s="6" t="n">
        <v>0</v>
      </c>
    </row>
    <row r="137" customFormat="false" ht="15" hidden="false" customHeight="false" outlineLevel="0" collapsed="false">
      <c r="D137" s="3"/>
      <c r="F137" s="3"/>
      <c r="H137" s="3"/>
      <c r="J137" s="3"/>
      <c r="K137" s="55"/>
      <c r="L137" s="58"/>
      <c r="M137" s="3"/>
      <c r="N137" s="3"/>
      <c r="O137" s="3"/>
      <c r="P137" s="3"/>
      <c r="Q137" s="3" t="s">
        <v>77</v>
      </c>
      <c r="R137" s="54" t="n">
        <v>0.5371</v>
      </c>
      <c r="S137" s="3" t="n">
        <f aca="false">IF(AND(X137&lt;1,Y137&lt;1,Z137&lt;1,AA137&lt;3),1,0)</f>
        <v>0</v>
      </c>
      <c r="T137" s="27" t="n">
        <f aca="false">R137*P138*N140*L143*J141*H155*F165*D154*B180</f>
        <v>0.00312565589152443</v>
      </c>
      <c r="V137" s="15"/>
      <c r="W137" s="58" t="n">
        <v>202</v>
      </c>
      <c r="X137" s="0" t="n">
        <v>0.47</v>
      </c>
      <c r="Y137" s="0" t="n">
        <v>2.1</v>
      </c>
      <c r="Z137" s="0" t="n">
        <v>3.78</v>
      </c>
      <c r="AA137" s="0" t="n">
        <v>2.75</v>
      </c>
      <c r="AB137" s="0" t="n">
        <v>3.3</v>
      </c>
      <c r="AC137" s="0" t="n">
        <v>11617.1297180538</v>
      </c>
      <c r="AD137" s="0" t="n">
        <v>74715.401027666</v>
      </c>
      <c r="AE137" s="0" t="n">
        <v>67352.6477337376</v>
      </c>
      <c r="AF137" s="0" t="n">
        <v>0</v>
      </c>
      <c r="AG137" s="0" t="n">
        <v>0</v>
      </c>
      <c r="AH137" s="0" t="n">
        <v>0.6</v>
      </c>
      <c r="AI137" s="4" t="n">
        <v>0</v>
      </c>
      <c r="AJ137" s="5" t="n">
        <v>1</v>
      </c>
      <c r="AK137" s="5" t="n">
        <v>0</v>
      </c>
      <c r="AL137" s="6" t="n">
        <v>0</v>
      </c>
      <c r="AM137" s="0" t="n">
        <v>1</v>
      </c>
      <c r="AN137" s="0" t="n">
        <v>0</v>
      </c>
      <c r="AO137" s="6" t="n">
        <v>0</v>
      </c>
      <c r="AP137" s="0" t="n">
        <v>0</v>
      </c>
      <c r="AQ137" s="0" t="n">
        <v>1</v>
      </c>
      <c r="AR137" s="0" t="n">
        <v>0</v>
      </c>
      <c r="AS137" s="6" t="n">
        <v>0</v>
      </c>
    </row>
    <row r="138" customFormat="false" ht="15" hidden="false" customHeight="false" outlineLevel="0" collapsed="false">
      <c r="D138" s="3"/>
      <c r="F138" s="3"/>
      <c r="H138" s="3"/>
      <c r="J138" s="3"/>
      <c r="K138" s="55"/>
      <c r="L138" s="58"/>
      <c r="M138" s="3"/>
      <c r="N138" s="3"/>
      <c r="O138" s="3" t="s">
        <v>74</v>
      </c>
      <c r="P138" s="54" t="n">
        <v>0.808270677</v>
      </c>
      <c r="Q138" s="3" t="s">
        <v>75</v>
      </c>
      <c r="R138" s="54" t="n">
        <v>0.4629</v>
      </c>
      <c r="S138" s="3" t="n">
        <f aca="false">IF(AND(X138&lt;1,Y138&lt;1,Z138&lt;1,AA138&lt;3),1,0)</f>
        <v>0</v>
      </c>
      <c r="T138" s="27" t="n">
        <f aca="false">R138*P138*N140*L143*J141*H155*F165*D154*B180</f>
        <v>0.00269384865422949</v>
      </c>
      <c r="V138" s="15"/>
      <c r="W138" s="58" t="n">
        <v>202</v>
      </c>
      <c r="X138" s="0" t="n">
        <v>0.47</v>
      </c>
      <c r="Y138" s="0" t="n">
        <v>2.1</v>
      </c>
      <c r="Z138" s="0" t="n">
        <v>3.78</v>
      </c>
      <c r="AA138" s="0" t="n">
        <v>2.75</v>
      </c>
      <c r="AB138" s="0" t="n">
        <v>3.3</v>
      </c>
      <c r="AC138" s="0" t="n">
        <v>11617.1297180538</v>
      </c>
      <c r="AD138" s="0" t="n">
        <v>74715.401027666</v>
      </c>
      <c r="AE138" s="0" t="n">
        <v>67352.6477337376</v>
      </c>
      <c r="AF138" s="0" t="n">
        <v>0</v>
      </c>
      <c r="AG138" s="0" t="n">
        <v>0</v>
      </c>
      <c r="AH138" s="0" t="n">
        <v>0.6</v>
      </c>
      <c r="AI138" s="4" t="n">
        <v>0</v>
      </c>
      <c r="AJ138" s="5" t="n">
        <v>1</v>
      </c>
      <c r="AK138" s="5" t="n">
        <v>0</v>
      </c>
      <c r="AL138" s="6" t="n">
        <v>0</v>
      </c>
      <c r="AM138" s="0" t="n">
        <v>1</v>
      </c>
      <c r="AN138" s="0" t="n">
        <v>0</v>
      </c>
      <c r="AO138" s="6" t="n">
        <v>0</v>
      </c>
      <c r="AP138" s="0" t="n">
        <v>0</v>
      </c>
      <c r="AQ138" s="0" t="n">
        <v>0</v>
      </c>
      <c r="AR138" s="0" t="n">
        <v>1</v>
      </c>
      <c r="AS138" s="6" t="n">
        <v>0</v>
      </c>
    </row>
    <row r="139" customFormat="false" ht="15" hidden="false" customHeight="false" outlineLevel="0" collapsed="false">
      <c r="D139" s="3"/>
      <c r="F139" s="3"/>
      <c r="H139" s="3"/>
      <c r="J139" s="3"/>
      <c r="K139" s="55"/>
      <c r="L139" s="58"/>
      <c r="M139" s="3"/>
      <c r="N139" s="3"/>
      <c r="O139" s="3"/>
      <c r="P139" s="3"/>
      <c r="Q139" s="3" t="s">
        <v>77</v>
      </c>
      <c r="R139" s="54" t="n">
        <v>0.5371</v>
      </c>
      <c r="S139" s="3" t="n">
        <f aca="false">IF(AND(X139&lt;1,Y139&lt;1,Z139&lt;1,AA139&lt;3),1,0)</f>
        <v>0</v>
      </c>
      <c r="T139" s="27" t="n">
        <f aca="false">R139*P140*N140*L143*J141*H155*F165*D154*B180</f>
        <v>0.000741434651863462</v>
      </c>
      <c r="V139" s="15"/>
      <c r="W139" s="58" t="n">
        <v>202</v>
      </c>
      <c r="X139" s="0" t="n">
        <v>0.47</v>
      </c>
      <c r="Y139" s="0" t="n">
        <v>2.1</v>
      </c>
      <c r="Z139" s="0" t="n">
        <v>3.78</v>
      </c>
      <c r="AA139" s="0" t="n">
        <v>2.75</v>
      </c>
      <c r="AB139" s="0" t="n">
        <v>3.3</v>
      </c>
      <c r="AC139" s="0" t="n">
        <v>11617.1297180538</v>
      </c>
      <c r="AD139" s="0" t="n">
        <v>74715.401027666</v>
      </c>
      <c r="AE139" s="0" t="n">
        <v>67352.6477337376</v>
      </c>
      <c r="AF139" s="0" t="n">
        <v>0</v>
      </c>
      <c r="AG139" s="0" t="n">
        <v>0</v>
      </c>
      <c r="AH139" s="0" t="n">
        <v>0.6</v>
      </c>
      <c r="AI139" s="4" t="n">
        <v>0</v>
      </c>
      <c r="AJ139" s="5" t="n">
        <v>1</v>
      </c>
      <c r="AK139" s="5" t="n">
        <v>0</v>
      </c>
      <c r="AL139" s="6" t="n">
        <v>0</v>
      </c>
      <c r="AM139" s="0" t="n">
        <v>0</v>
      </c>
      <c r="AN139" s="0" t="n">
        <v>1</v>
      </c>
      <c r="AO139" s="6" t="n">
        <v>0</v>
      </c>
      <c r="AP139" s="0" t="n">
        <v>0</v>
      </c>
      <c r="AQ139" s="0" t="n">
        <v>1</v>
      </c>
      <c r="AR139" s="0" t="n">
        <v>0</v>
      </c>
      <c r="AS139" s="6" t="n">
        <v>0</v>
      </c>
    </row>
    <row r="140" customFormat="false" ht="15" hidden="false" customHeight="false" outlineLevel="0" collapsed="false">
      <c r="D140" s="3"/>
      <c r="F140" s="3"/>
      <c r="H140" s="3"/>
      <c r="J140" s="3"/>
      <c r="K140" s="3"/>
      <c r="L140" s="3"/>
      <c r="M140" s="3" t="s">
        <v>77</v>
      </c>
      <c r="N140" s="54" t="n">
        <v>0.446808511</v>
      </c>
      <c r="O140" s="3" t="s">
        <v>78</v>
      </c>
      <c r="P140" s="54" t="n">
        <v>0.191729323</v>
      </c>
      <c r="Q140" s="3" t="s">
        <v>75</v>
      </c>
      <c r="R140" s="54" t="n">
        <v>0.4629</v>
      </c>
      <c r="S140" s="3" t="n">
        <f aca="false">IF(AND(X140&lt;1,Y140&lt;1,Z140&lt;1,AA140&lt;3),1,0)</f>
        <v>0</v>
      </c>
      <c r="T140" s="27" t="n">
        <f aca="false">R140*P140*N140*L143*J141*H155*F165*D154*B180</f>
        <v>0.000639005958569348</v>
      </c>
      <c r="V140" s="15"/>
      <c r="W140" s="58" t="n">
        <v>202</v>
      </c>
      <c r="X140" s="0" t="n">
        <v>0.47</v>
      </c>
      <c r="Y140" s="0" t="n">
        <v>2.1</v>
      </c>
      <c r="Z140" s="0" t="n">
        <v>3.78</v>
      </c>
      <c r="AA140" s="0" t="n">
        <v>2.75</v>
      </c>
      <c r="AB140" s="0" t="n">
        <v>3.3</v>
      </c>
      <c r="AC140" s="0" t="n">
        <v>11617.1297180538</v>
      </c>
      <c r="AD140" s="0" t="n">
        <v>74715.401027666</v>
      </c>
      <c r="AE140" s="0" t="n">
        <v>67352.6477337376</v>
      </c>
      <c r="AF140" s="0" t="n">
        <v>0</v>
      </c>
      <c r="AG140" s="0" t="n">
        <v>0</v>
      </c>
      <c r="AH140" s="0" t="n">
        <v>0.6</v>
      </c>
      <c r="AI140" s="4" t="n">
        <v>0</v>
      </c>
      <c r="AJ140" s="5" t="n">
        <v>1</v>
      </c>
      <c r="AK140" s="5" t="n">
        <v>0</v>
      </c>
      <c r="AL140" s="6" t="n">
        <v>0</v>
      </c>
      <c r="AM140" s="0" t="n">
        <v>0</v>
      </c>
      <c r="AN140" s="0" t="n">
        <v>1</v>
      </c>
      <c r="AO140" s="6" t="n">
        <v>0</v>
      </c>
      <c r="AP140" s="0" t="n">
        <v>0</v>
      </c>
      <c r="AQ140" s="0" t="n">
        <v>0</v>
      </c>
      <c r="AR140" s="0" t="n">
        <v>1</v>
      </c>
      <c r="AS140" s="6" t="n">
        <v>0</v>
      </c>
    </row>
    <row r="141" customFormat="false" ht="15" hidden="false" customHeight="false" outlineLevel="0" collapsed="false">
      <c r="D141" s="3"/>
      <c r="F141" s="3"/>
      <c r="H141" s="3"/>
      <c r="I141" s="0" t="s">
        <v>82</v>
      </c>
      <c r="J141" s="54" t="n">
        <f aca="false">1-J165</f>
        <v>0.5099</v>
      </c>
      <c r="K141" s="3"/>
      <c r="L141" s="3"/>
      <c r="M141" s="3" t="s">
        <v>75</v>
      </c>
      <c r="N141" s="54" t="n">
        <v>0.021276596</v>
      </c>
      <c r="O141" s="3" t="s">
        <v>30</v>
      </c>
      <c r="P141" s="54" t="n">
        <v>1</v>
      </c>
      <c r="Q141" s="3" t="s">
        <v>75</v>
      </c>
      <c r="R141" s="54" t="n">
        <v>1</v>
      </c>
      <c r="S141" s="3" t="n">
        <f aca="false">IF(AND(X141&lt;1,Y141&lt;1,Z141&lt;1,AA141&lt;3),1,0)</f>
        <v>0</v>
      </c>
      <c r="T141" s="27" t="n">
        <f aca="false">R141*P141*N141*L143*J141*H155*F165*D154*B180</f>
        <v>0.000342854535083692</v>
      </c>
      <c r="V141" s="15"/>
      <c r="W141" s="58" t="n">
        <v>202</v>
      </c>
      <c r="X141" s="0" t="n">
        <v>0.47</v>
      </c>
      <c r="Y141" s="0" t="n">
        <v>2.1</v>
      </c>
      <c r="Z141" s="0" t="n">
        <v>3.78</v>
      </c>
      <c r="AA141" s="0" t="n">
        <v>2.75</v>
      </c>
      <c r="AB141" s="0" t="n">
        <v>3.3</v>
      </c>
      <c r="AC141" s="0" t="n">
        <v>11617.1297180538</v>
      </c>
      <c r="AD141" s="0" t="n">
        <v>74715.401027666</v>
      </c>
      <c r="AE141" s="0" t="n">
        <v>67352.6477337376</v>
      </c>
      <c r="AF141" s="0" t="n">
        <v>0</v>
      </c>
      <c r="AG141" s="0" t="n">
        <v>0</v>
      </c>
      <c r="AH141" s="0" t="n">
        <v>0.6</v>
      </c>
      <c r="AI141" s="4" t="n">
        <v>0</v>
      </c>
      <c r="AJ141" s="5" t="n">
        <v>0</v>
      </c>
      <c r="AK141" s="5" t="n">
        <v>1</v>
      </c>
      <c r="AL141" s="6" t="n">
        <v>0</v>
      </c>
      <c r="AM141" s="0" t="n">
        <v>0</v>
      </c>
      <c r="AN141" s="0" t="n">
        <v>0</v>
      </c>
      <c r="AO141" s="6" t="n">
        <v>1</v>
      </c>
      <c r="AP141" s="0" t="n">
        <v>0</v>
      </c>
      <c r="AQ141" s="0" t="n">
        <v>0</v>
      </c>
      <c r="AR141" s="0" t="n">
        <v>1</v>
      </c>
      <c r="AS141" s="6" t="n">
        <v>0</v>
      </c>
    </row>
    <row r="142" customFormat="false" ht="15" hidden="false" customHeight="false" outlineLevel="0" collapsed="false">
      <c r="D142" s="3"/>
      <c r="F142" s="3"/>
      <c r="H142" s="3"/>
      <c r="J142" s="3"/>
      <c r="K142" s="3"/>
      <c r="L142" s="3"/>
      <c r="M142" s="3"/>
      <c r="N142" s="3"/>
      <c r="O142" s="3" t="s">
        <v>74</v>
      </c>
      <c r="P142" s="54" t="n">
        <v>0.159106071</v>
      </c>
      <c r="Q142" s="3" t="s">
        <v>79</v>
      </c>
      <c r="R142" s="54" t="n">
        <v>1</v>
      </c>
      <c r="S142" s="3" t="n">
        <f aca="false">IF(AND(X142&lt;1,Y142&lt;1,Z142&lt;1,AA142&lt;3),1,0)</f>
        <v>0</v>
      </c>
      <c r="T142" s="27" t="n">
        <f aca="false">R142*P142*N143*L143*J141*H155*F165*D154*B180</f>
        <v>0.00021820094944293</v>
      </c>
      <c r="V142" s="15"/>
      <c r="W142" s="58" t="n">
        <v>202</v>
      </c>
      <c r="X142" s="0" t="n">
        <v>0.47</v>
      </c>
      <c r="Y142" s="0" t="n">
        <v>2.1</v>
      </c>
      <c r="Z142" s="0" t="n">
        <v>3.78</v>
      </c>
      <c r="AA142" s="0" t="n">
        <v>2.75</v>
      </c>
      <c r="AB142" s="0" t="n">
        <v>3.3</v>
      </c>
      <c r="AC142" s="0" t="n">
        <v>11617.1297180538</v>
      </c>
      <c r="AD142" s="0" t="n">
        <v>74715.401027666</v>
      </c>
      <c r="AE142" s="0" t="n">
        <v>67352.6477337376</v>
      </c>
      <c r="AF142" s="0" t="n">
        <v>0</v>
      </c>
      <c r="AG142" s="0" t="n">
        <v>0</v>
      </c>
      <c r="AH142" s="0" t="n">
        <v>0.6</v>
      </c>
      <c r="AI142" s="4" t="n">
        <v>0</v>
      </c>
      <c r="AJ142" s="5" t="n">
        <v>0</v>
      </c>
      <c r="AK142" s="5" t="n">
        <v>0</v>
      </c>
      <c r="AL142" s="6" t="n">
        <v>1</v>
      </c>
      <c r="AM142" s="0" t="n">
        <v>1</v>
      </c>
      <c r="AN142" s="0" t="n">
        <v>0</v>
      </c>
      <c r="AO142" s="6" t="n">
        <v>0</v>
      </c>
      <c r="AP142" s="0" t="n">
        <v>0</v>
      </c>
      <c r="AQ142" s="0" t="n">
        <v>0</v>
      </c>
      <c r="AR142" s="0" t="n">
        <v>0</v>
      </c>
      <c r="AS142" s="6" t="n">
        <v>1</v>
      </c>
    </row>
    <row r="143" customFormat="false" ht="15" hidden="false" customHeight="false" outlineLevel="0" collapsed="false">
      <c r="D143" s="3"/>
      <c r="F143" s="3"/>
      <c r="H143" s="3"/>
      <c r="J143" s="3"/>
      <c r="K143" s="55" t="s">
        <v>85</v>
      </c>
      <c r="L143" s="54" t="n">
        <v>1</v>
      </c>
      <c r="M143" s="3" t="s">
        <v>79</v>
      </c>
      <c r="N143" s="54" t="n">
        <v>0.085106383</v>
      </c>
      <c r="O143" s="3" t="s">
        <v>76</v>
      </c>
      <c r="P143" s="54" t="n">
        <v>0.840893929</v>
      </c>
      <c r="Q143" s="3" t="s">
        <v>79</v>
      </c>
      <c r="R143" s="54" t="n">
        <v>1</v>
      </c>
      <c r="S143" s="3" t="n">
        <f aca="false">IF(AND(X143&lt;1,Y143&lt;1,Z143&lt;1,AA143&lt;3),1,0)</f>
        <v>0</v>
      </c>
      <c r="T143" s="27" t="n">
        <f aca="false">R143*P143*N143*L143*J141*H155*F165*D154*B180</f>
        <v>0.00115321717477768</v>
      </c>
      <c r="V143" s="15"/>
      <c r="W143" s="58" t="n">
        <v>202</v>
      </c>
      <c r="X143" s="0" t="n">
        <v>0.47</v>
      </c>
      <c r="Y143" s="0" t="n">
        <v>2.1</v>
      </c>
      <c r="Z143" s="0" t="n">
        <v>3.78</v>
      </c>
      <c r="AA143" s="0" t="n">
        <v>2.75</v>
      </c>
      <c r="AB143" s="0" t="n">
        <v>3.3</v>
      </c>
      <c r="AC143" s="0" t="n">
        <v>11617.1297180538</v>
      </c>
      <c r="AD143" s="0" t="n">
        <v>74715.401027666</v>
      </c>
      <c r="AE143" s="0" t="n">
        <v>67352.6477337376</v>
      </c>
      <c r="AF143" s="0" t="n">
        <v>0</v>
      </c>
      <c r="AG143" s="0" t="n">
        <v>0</v>
      </c>
      <c r="AH143" s="0" t="n">
        <v>0.6</v>
      </c>
      <c r="AI143" s="4" t="n">
        <v>0</v>
      </c>
      <c r="AJ143" s="5" t="n">
        <v>0</v>
      </c>
      <c r="AK143" s="5" t="n">
        <v>0</v>
      </c>
      <c r="AL143" s="6" t="n">
        <v>1</v>
      </c>
      <c r="AM143" s="0" t="n">
        <v>0</v>
      </c>
      <c r="AN143" s="0" t="n">
        <v>1</v>
      </c>
      <c r="AO143" s="6" t="n">
        <v>0</v>
      </c>
      <c r="AP143" s="0" t="n">
        <v>0</v>
      </c>
      <c r="AQ143" s="0" t="n">
        <v>0</v>
      </c>
      <c r="AR143" s="0" t="n">
        <v>0</v>
      </c>
      <c r="AS143" s="6" t="n">
        <v>1</v>
      </c>
    </row>
    <row r="144" s="56" customFormat="true" ht="15" hidden="false" customHeight="false" outlineLevel="0" collapsed="false">
      <c r="A144" s="56" t="n">
        <v>-1</v>
      </c>
      <c r="B144" s="56" t="n">
        <v>-1</v>
      </c>
      <c r="C144" s="56" t="n">
        <v>-1</v>
      </c>
      <c r="D144" s="56" t="n">
        <v>-1</v>
      </c>
      <c r="E144" s="56" t="n">
        <v>-1</v>
      </c>
      <c r="F144" s="56" t="n">
        <v>-1</v>
      </c>
      <c r="G144" s="56" t="n">
        <v>-1</v>
      </c>
      <c r="H144" s="56" t="n">
        <v>-1</v>
      </c>
      <c r="I144" s="56" t="n">
        <v>-1</v>
      </c>
      <c r="J144" s="56" t="n">
        <v>-1</v>
      </c>
      <c r="K144" s="56" t="n">
        <v>-1</v>
      </c>
      <c r="L144" s="56" t="n">
        <v>-1</v>
      </c>
      <c r="M144" s="56" t="n">
        <v>-1</v>
      </c>
      <c r="N144" s="56" t="n">
        <v>-1</v>
      </c>
      <c r="O144" s="56" t="n">
        <v>-1</v>
      </c>
      <c r="P144" s="56" t="n">
        <v>-1</v>
      </c>
      <c r="Q144" s="56" t="n">
        <v>-1</v>
      </c>
      <c r="R144" s="56" t="n">
        <v>-1</v>
      </c>
      <c r="S144" s="56" t="n">
        <v>-1</v>
      </c>
      <c r="T144" s="56" t="n">
        <v>-1</v>
      </c>
      <c r="U144" s="56" t="n">
        <v>-1</v>
      </c>
      <c r="V144" s="56" t="n">
        <v>-1</v>
      </c>
      <c r="W144" s="56" t="n">
        <v>-1</v>
      </c>
      <c r="X144" s="56" t="n">
        <v>-1</v>
      </c>
      <c r="Y144" s="56" t="n">
        <v>-1</v>
      </c>
      <c r="Z144" s="56" t="n">
        <v>-1</v>
      </c>
      <c r="AA144" s="56" t="n">
        <v>-1</v>
      </c>
      <c r="AB144" s="56" t="n">
        <v>-1</v>
      </c>
      <c r="AC144" s="56" t="n">
        <v>-1</v>
      </c>
      <c r="AD144" s="56" t="n">
        <v>-1</v>
      </c>
      <c r="AE144" s="56" t="n">
        <v>-1</v>
      </c>
      <c r="AF144" s="56" t="n">
        <v>-1</v>
      </c>
      <c r="AG144" s="56" t="n">
        <v>-1</v>
      </c>
      <c r="AH144" s="56" t="n">
        <v>-1</v>
      </c>
      <c r="AI144" s="56" t="n">
        <v>-1</v>
      </c>
      <c r="AJ144" s="56" t="n">
        <v>-1</v>
      </c>
      <c r="AK144" s="56" t="n">
        <v>-1</v>
      </c>
      <c r="AL144" s="56" t="n">
        <v>-1</v>
      </c>
      <c r="AM144" s="56" t="n">
        <v>-1</v>
      </c>
      <c r="AN144" s="56" t="n">
        <v>-1</v>
      </c>
      <c r="AO144" s="56" t="n">
        <v>-1</v>
      </c>
      <c r="AP144" s="56" t="n">
        <v>-1</v>
      </c>
      <c r="AQ144" s="56" t="n">
        <v>-1</v>
      </c>
      <c r="AR144" s="56" t="n">
        <v>-1</v>
      </c>
      <c r="AS144" s="56" t="n">
        <v>-1</v>
      </c>
      <c r="AT144" s="56" t="n">
        <v>-1</v>
      </c>
      <c r="AU144" s="56" t="n">
        <v>-1</v>
      </c>
    </row>
    <row r="145" s="57" customFormat="true" ht="15" hidden="false" customHeight="false" outlineLevel="0" collapsed="false">
      <c r="D145" s="58"/>
      <c r="F145" s="58"/>
      <c r="H145" s="58"/>
      <c r="J145" s="58"/>
      <c r="K145" s="59"/>
      <c r="L145" s="58"/>
      <c r="M145" s="58"/>
      <c r="N145" s="58"/>
      <c r="O145" s="58"/>
      <c r="P145" s="58"/>
      <c r="Q145" s="58" t="s">
        <v>73</v>
      </c>
      <c r="R145" s="54" t="n">
        <v>0.7386</v>
      </c>
      <c r="S145" s="3" t="n">
        <f aca="false">IF(AND(X145&lt;1,Y145&lt;1,Z145&lt;1,AA145&lt;3),1,0)</f>
        <v>0</v>
      </c>
      <c r="T145" s="27" t="n">
        <f aca="false">R145*P146*N148*L155*J165*H155*F165*D154*B180</f>
        <v>0</v>
      </c>
      <c r="V145" s="15"/>
      <c r="W145" s="58" t="n">
        <v>202</v>
      </c>
      <c r="X145" s="0" t="n">
        <v>3.33</v>
      </c>
      <c r="Y145" s="0" t="n">
        <v>2.1</v>
      </c>
      <c r="Z145" s="0" t="n">
        <v>0.89</v>
      </c>
      <c r="AA145" s="0" t="n">
        <v>2.75</v>
      </c>
      <c r="AB145" s="0" t="n">
        <v>3.3</v>
      </c>
      <c r="AC145" s="0" t="n">
        <v>11357.1863563877</v>
      </c>
      <c r="AD145" s="0" t="n">
        <v>74715.401027666</v>
      </c>
      <c r="AE145" s="0" t="n">
        <v>79015.9929737197</v>
      </c>
      <c r="AF145" s="0" t="n">
        <v>0</v>
      </c>
      <c r="AG145" s="0" t="n">
        <v>0</v>
      </c>
      <c r="AH145" s="0" t="n">
        <v>0.6</v>
      </c>
      <c r="AI145" s="60" t="n">
        <v>1</v>
      </c>
      <c r="AJ145" s="61" t="n">
        <v>0</v>
      </c>
      <c r="AK145" s="61" t="n">
        <v>0</v>
      </c>
      <c r="AL145" s="62" t="n">
        <v>0</v>
      </c>
      <c r="AM145" s="57" t="n">
        <v>1</v>
      </c>
      <c r="AN145" s="57" t="n">
        <v>0</v>
      </c>
      <c r="AO145" s="62" t="n">
        <v>0</v>
      </c>
      <c r="AP145" s="57" t="n">
        <v>1</v>
      </c>
      <c r="AQ145" s="57" t="n">
        <v>0</v>
      </c>
      <c r="AR145" s="57" t="n">
        <v>0</v>
      </c>
      <c r="AS145" s="62" t="n">
        <v>0</v>
      </c>
    </row>
    <row r="146" customFormat="false" ht="15" hidden="false" customHeight="false" outlineLevel="0" collapsed="false">
      <c r="D146" s="3"/>
      <c r="F146" s="3"/>
      <c r="H146" s="3"/>
      <c r="J146" s="3"/>
      <c r="K146" s="55"/>
      <c r="L146" s="58"/>
      <c r="M146" s="3"/>
      <c r="N146" s="3"/>
      <c r="O146" s="3" t="s">
        <v>74</v>
      </c>
      <c r="P146" s="54" t="n">
        <v>0.629539952</v>
      </c>
      <c r="Q146" s="3" t="s">
        <v>75</v>
      </c>
      <c r="R146" s="54" t="n">
        <v>0.2614</v>
      </c>
      <c r="S146" s="3" t="n">
        <f aca="false">IF(AND(X146&lt;1,Y146&lt;1,Z146&lt;1,AA146&lt;3),1,0)</f>
        <v>0</v>
      </c>
      <c r="T146" s="27" t="n">
        <f aca="false">R146*P146*N148*L155*J165*H155*F165*D154*B180</f>
        <v>0</v>
      </c>
      <c r="V146" s="15"/>
      <c r="W146" s="58" t="n">
        <v>202</v>
      </c>
      <c r="X146" s="0" t="n">
        <v>3.33</v>
      </c>
      <c r="Y146" s="0" t="n">
        <v>2.1</v>
      </c>
      <c r="Z146" s="0" t="n">
        <v>0.89</v>
      </c>
      <c r="AA146" s="0" t="n">
        <v>2.75</v>
      </c>
      <c r="AB146" s="0" t="n">
        <v>3.3</v>
      </c>
      <c r="AC146" s="0" t="n">
        <v>11357.1863563877</v>
      </c>
      <c r="AD146" s="0" t="n">
        <v>74715.401027666</v>
      </c>
      <c r="AE146" s="0" t="n">
        <v>79015.9929737197</v>
      </c>
      <c r="AF146" s="0" t="n">
        <v>0</v>
      </c>
      <c r="AG146" s="0" t="n">
        <v>0</v>
      </c>
      <c r="AH146" s="0" t="n">
        <v>0.6</v>
      </c>
      <c r="AI146" s="4" t="n">
        <v>1</v>
      </c>
      <c r="AJ146" s="5" t="n">
        <v>0</v>
      </c>
      <c r="AK146" s="5" t="n">
        <v>0</v>
      </c>
      <c r="AL146" s="6" t="n">
        <v>0</v>
      </c>
      <c r="AM146" s="0" t="n">
        <v>1</v>
      </c>
      <c r="AN146" s="0" t="n">
        <v>0</v>
      </c>
      <c r="AO146" s="6" t="n">
        <v>0</v>
      </c>
      <c r="AP146" s="0" t="n">
        <v>0</v>
      </c>
      <c r="AQ146" s="0" t="n">
        <v>0</v>
      </c>
      <c r="AR146" s="0" t="n">
        <v>1</v>
      </c>
      <c r="AS146" s="6" t="n">
        <v>0</v>
      </c>
    </row>
    <row r="147" customFormat="false" ht="15" hidden="false" customHeight="false" outlineLevel="0" collapsed="false">
      <c r="D147" s="3"/>
      <c r="F147" s="3"/>
      <c r="H147" s="3"/>
      <c r="J147" s="3"/>
      <c r="K147" s="55"/>
      <c r="L147" s="58"/>
      <c r="M147" s="3"/>
      <c r="N147" s="3"/>
      <c r="O147" s="3"/>
      <c r="P147" s="3"/>
      <c r="Q147" s="3" t="s">
        <v>73</v>
      </c>
      <c r="R147" s="54" t="n">
        <v>0.7386</v>
      </c>
      <c r="S147" s="3" t="n">
        <f aca="false">IF(AND(X147&lt;1,Y147&lt;1,Z147&lt;1,AA147&lt;3),1,0)</f>
        <v>0</v>
      </c>
      <c r="T147" s="27" t="n">
        <f aca="false">R147*P148*N148*L155*J165*H155*F165*D154*B180</f>
        <v>0</v>
      </c>
      <c r="V147" s="15"/>
      <c r="W147" s="58" t="n">
        <v>202</v>
      </c>
      <c r="X147" s="0" t="n">
        <v>3.33</v>
      </c>
      <c r="Y147" s="0" t="n">
        <v>2.1</v>
      </c>
      <c r="Z147" s="0" t="n">
        <v>0.89</v>
      </c>
      <c r="AA147" s="0" t="n">
        <v>2.75</v>
      </c>
      <c r="AB147" s="0" t="n">
        <v>3.3</v>
      </c>
      <c r="AC147" s="0" t="n">
        <v>11357.1863563877</v>
      </c>
      <c r="AD147" s="0" t="n">
        <v>74715.401027666</v>
      </c>
      <c r="AE147" s="0" t="n">
        <v>79015.9929737197</v>
      </c>
      <c r="AF147" s="0" t="n">
        <v>0</v>
      </c>
      <c r="AG147" s="0" t="n">
        <v>0</v>
      </c>
      <c r="AH147" s="0" t="n">
        <v>0.6</v>
      </c>
      <c r="AI147" s="4" t="n">
        <v>1</v>
      </c>
      <c r="AJ147" s="5" t="n">
        <v>0</v>
      </c>
      <c r="AK147" s="5" t="n">
        <v>0</v>
      </c>
      <c r="AL147" s="6" t="n">
        <v>0</v>
      </c>
      <c r="AM147" s="0" t="n">
        <v>0</v>
      </c>
      <c r="AN147" s="0" t="n">
        <v>1</v>
      </c>
      <c r="AO147" s="6" t="n">
        <v>0</v>
      </c>
      <c r="AP147" s="0" t="n">
        <v>1</v>
      </c>
      <c r="AQ147" s="0" t="n">
        <v>0</v>
      </c>
      <c r="AR147" s="0" t="n">
        <v>0</v>
      </c>
      <c r="AS147" s="6" t="n">
        <v>0</v>
      </c>
    </row>
    <row r="148" customFormat="false" ht="15" hidden="false" customHeight="false" outlineLevel="0" collapsed="false">
      <c r="D148" s="3"/>
      <c r="F148" s="3"/>
      <c r="H148" s="3"/>
      <c r="J148" s="3"/>
      <c r="K148" s="55"/>
      <c r="L148" s="58"/>
      <c r="M148" s="3" t="s">
        <v>73</v>
      </c>
      <c r="N148" s="54" t="n">
        <v>0.446808511</v>
      </c>
      <c r="O148" s="3" t="s">
        <v>76</v>
      </c>
      <c r="P148" s="54" t="n">
        <v>0.370460048</v>
      </c>
      <c r="Q148" s="3" t="s">
        <v>75</v>
      </c>
      <c r="R148" s="54" t="n">
        <v>0.2614</v>
      </c>
      <c r="S148" s="3" t="n">
        <f aca="false">IF(AND(X148&lt;1,Y148&lt;1,Z148&lt;1,AA148&lt;3),1,0)</f>
        <v>0</v>
      </c>
      <c r="T148" s="27" t="n">
        <f aca="false">R148*P148*N148*L155*J165*H155*F165*D154*B180</f>
        <v>0</v>
      </c>
      <c r="V148" s="15"/>
      <c r="W148" s="58" t="n">
        <v>202</v>
      </c>
      <c r="X148" s="0" t="n">
        <v>3.33</v>
      </c>
      <c r="Y148" s="0" t="n">
        <v>2.1</v>
      </c>
      <c r="Z148" s="0" t="n">
        <v>0.89</v>
      </c>
      <c r="AA148" s="0" t="n">
        <v>2.75</v>
      </c>
      <c r="AB148" s="0" t="n">
        <v>3.3</v>
      </c>
      <c r="AC148" s="0" t="n">
        <v>11357.1863563877</v>
      </c>
      <c r="AD148" s="0" t="n">
        <v>74715.401027666</v>
      </c>
      <c r="AE148" s="0" t="n">
        <v>79015.9929737197</v>
      </c>
      <c r="AF148" s="0" t="n">
        <v>0</v>
      </c>
      <c r="AG148" s="0" t="n">
        <v>0</v>
      </c>
      <c r="AH148" s="0" t="n">
        <v>0.6</v>
      </c>
      <c r="AI148" s="4" t="n">
        <v>1</v>
      </c>
      <c r="AJ148" s="5" t="n">
        <v>0</v>
      </c>
      <c r="AK148" s="5" t="n">
        <v>0</v>
      </c>
      <c r="AL148" s="6" t="n">
        <v>0</v>
      </c>
      <c r="AM148" s="0" t="n">
        <v>0</v>
      </c>
      <c r="AN148" s="0" t="n">
        <v>1</v>
      </c>
      <c r="AO148" s="6" t="n">
        <v>0</v>
      </c>
      <c r="AP148" s="0" t="n">
        <v>0</v>
      </c>
      <c r="AQ148" s="0" t="n">
        <v>0</v>
      </c>
      <c r="AR148" s="0" t="n">
        <v>1</v>
      </c>
      <c r="AS148" s="6" t="n">
        <v>0</v>
      </c>
    </row>
    <row r="149" customFormat="false" ht="15" hidden="false" customHeight="false" outlineLevel="0" collapsed="false">
      <c r="D149" s="3"/>
      <c r="F149" s="3"/>
      <c r="H149" s="3"/>
      <c r="J149" s="3"/>
      <c r="K149" s="55"/>
      <c r="L149" s="58"/>
      <c r="M149" s="3"/>
      <c r="N149" s="3"/>
      <c r="O149" s="3"/>
      <c r="P149" s="3"/>
      <c r="Q149" s="3" t="s">
        <v>77</v>
      </c>
      <c r="R149" s="54" t="n">
        <v>0.5371</v>
      </c>
      <c r="S149" s="3" t="n">
        <f aca="false">IF(AND(X149&lt;1,Y149&lt;1,Z149&lt;1,AA149&lt;3),1,0)</f>
        <v>0</v>
      </c>
      <c r="T149" s="27" t="n">
        <f aca="false">R149*P150*N152*L155*J165*H155*F165*D154*B180</f>
        <v>0</v>
      </c>
      <c r="V149" s="15"/>
      <c r="W149" s="58" t="n">
        <v>202</v>
      </c>
      <c r="X149" s="0" t="n">
        <v>3.33</v>
      </c>
      <c r="Y149" s="0" t="n">
        <v>2.1</v>
      </c>
      <c r="Z149" s="0" t="n">
        <v>0.89</v>
      </c>
      <c r="AA149" s="0" t="n">
        <v>2.75</v>
      </c>
      <c r="AB149" s="0" t="n">
        <v>3.3</v>
      </c>
      <c r="AC149" s="0" t="n">
        <v>11357.1863563877</v>
      </c>
      <c r="AD149" s="0" t="n">
        <v>74715.401027666</v>
      </c>
      <c r="AE149" s="0" t="n">
        <v>79015.9929737197</v>
      </c>
      <c r="AF149" s="0" t="n">
        <v>0</v>
      </c>
      <c r="AG149" s="0" t="n">
        <v>0</v>
      </c>
      <c r="AH149" s="0" t="n">
        <v>0.6</v>
      </c>
      <c r="AI149" s="4" t="n">
        <v>0</v>
      </c>
      <c r="AJ149" s="5" t="n">
        <v>1</v>
      </c>
      <c r="AK149" s="5" t="n">
        <v>0</v>
      </c>
      <c r="AL149" s="6" t="n">
        <v>0</v>
      </c>
      <c r="AM149" s="0" t="n">
        <v>1</v>
      </c>
      <c r="AN149" s="0" t="n">
        <v>0</v>
      </c>
      <c r="AO149" s="6" t="n">
        <v>0</v>
      </c>
      <c r="AP149" s="0" t="n">
        <v>0</v>
      </c>
      <c r="AQ149" s="0" t="n">
        <v>1</v>
      </c>
      <c r="AR149" s="0" t="n">
        <v>0</v>
      </c>
      <c r="AS149" s="6" t="n">
        <v>0</v>
      </c>
    </row>
    <row r="150" customFormat="false" ht="15" hidden="false" customHeight="false" outlineLevel="0" collapsed="false">
      <c r="D150" s="3"/>
      <c r="F150" s="3"/>
      <c r="H150" s="3"/>
      <c r="J150" s="3"/>
      <c r="K150" s="55"/>
      <c r="L150" s="58"/>
      <c r="M150" s="3"/>
      <c r="N150" s="3"/>
      <c r="O150" s="3" t="s">
        <v>74</v>
      </c>
      <c r="P150" s="54" t="n">
        <v>0.808270677</v>
      </c>
      <c r="Q150" s="3" t="s">
        <v>75</v>
      </c>
      <c r="R150" s="54" t="n">
        <v>0.4629</v>
      </c>
      <c r="S150" s="3" t="n">
        <f aca="false">IF(AND(X150&lt;1,Y150&lt;1,Z150&lt;1,AA150&lt;3),1,0)</f>
        <v>0</v>
      </c>
      <c r="T150" s="27" t="n">
        <f aca="false">R150*P150*N152*L155*J165*H155*F165*D154*B180</f>
        <v>0</v>
      </c>
      <c r="V150" s="15"/>
      <c r="W150" s="58" t="n">
        <v>202</v>
      </c>
      <c r="X150" s="0" t="n">
        <v>3.33</v>
      </c>
      <c r="Y150" s="0" t="n">
        <v>2.1</v>
      </c>
      <c r="Z150" s="0" t="n">
        <v>0.89</v>
      </c>
      <c r="AA150" s="0" t="n">
        <v>2.75</v>
      </c>
      <c r="AB150" s="0" t="n">
        <v>3.3</v>
      </c>
      <c r="AC150" s="0" t="n">
        <v>11357.1863563877</v>
      </c>
      <c r="AD150" s="0" t="n">
        <v>74715.401027666</v>
      </c>
      <c r="AE150" s="0" t="n">
        <v>79015.9929737197</v>
      </c>
      <c r="AF150" s="0" t="n">
        <v>0</v>
      </c>
      <c r="AG150" s="0" t="n">
        <v>0</v>
      </c>
      <c r="AH150" s="0" t="n">
        <v>0.6</v>
      </c>
      <c r="AI150" s="4" t="n">
        <v>0</v>
      </c>
      <c r="AJ150" s="5" t="n">
        <v>1</v>
      </c>
      <c r="AK150" s="5" t="n">
        <v>0</v>
      </c>
      <c r="AL150" s="6" t="n">
        <v>0</v>
      </c>
      <c r="AM150" s="0" t="n">
        <v>1</v>
      </c>
      <c r="AN150" s="0" t="n">
        <v>0</v>
      </c>
      <c r="AO150" s="6" t="n">
        <v>0</v>
      </c>
      <c r="AP150" s="0" t="n">
        <v>0</v>
      </c>
      <c r="AQ150" s="0" t="n">
        <v>0</v>
      </c>
      <c r="AR150" s="0" t="n">
        <v>1</v>
      </c>
      <c r="AS150" s="6" t="n">
        <v>0</v>
      </c>
    </row>
    <row r="151" customFormat="false" ht="15" hidden="false" customHeight="false" outlineLevel="0" collapsed="false">
      <c r="D151" s="3"/>
      <c r="F151" s="3"/>
      <c r="H151" s="3"/>
      <c r="J151" s="3"/>
      <c r="K151" s="55"/>
      <c r="L151" s="58"/>
      <c r="M151" s="3"/>
      <c r="N151" s="3"/>
      <c r="O151" s="3"/>
      <c r="P151" s="3"/>
      <c r="Q151" s="3" t="s">
        <v>77</v>
      </c>
      <c r="R151" s="54" t="n">
        <v>0.5371</v>
      </c>
      <c r="S151" s="3" t="n">
        <f aca="false">IF(AND(X151&lt;1,Y151&lt;1,Z151&lt;1,AA151&lt;3),1,0)</f>
        <v>0</v>
      </c>
      <c r="T151" s="27" t="n">
        <f aca="false">R151*P152*N152*L155*J165*H155*F165*D154*B180</f>
        <v>0</v>
      </c>
      <c r="V151" s="15"/>
      <c r="W151" s="58" t="n">
        <v>202</v>
      </c>
      <c r="X151" s="0" t="n">
        <v>3.33</v>
      </c>
      <c r="Y151" s="0" t="n">
        <v>2.1</v>
      </c>
      <c r="Z151" s="0" t="n">
        <v>0.89</v>
      </c>
      <c r="AA151" s="0" t="n">
        <v>2.75</v>
      </c>
      <c r="AB151" s="0" t="n">
        <v>3.3</v>
      </c>
      <c r="AC151" s="0" t="n">
        <v>11357.1863563877</v>
      </c>
      <c r="AD151" s="0" t="n">
        <v>74715.401027666</v>
      </c>
      <c r="AE151" s="0" t="n">
        <v>79015.9929737197</v>
      </c>
      <c r="AF151" s="0" t="n">
        <v>0</v>
      </c>
      <c r="AG151" s="0" t="n">
        <v>0</v>
      </c>
      <c r="AH151" s="0" t="n">
        <v>0.6</v>
      </c>
      <c r="AI151" s="4" t="n">
        <v>0</v>
      </c>
      <c r="AJ151" s="5" t="n">
        <v>1</v>
      </c>
      <c r="AK151" s="5" t="n">
        <v>0</v>
      </c>
      <c r="AL151" s="6" t="n">
        <v>0</v>
      </c>
      <c r="AM151" s="0" t="n">
        <v>0</v>
      </c>
      <c r="AN151" s="0" t="n">
        <v>1</v>
      </c>
      <c r="AO151" s="6" t="n">
        <v>0</v>
      </c>
      <c r="AP151" s="0" t="n">
        <v>0</v>
      </c>
      <c r="AQ151" s="0" t="n">
        <v>1</v>
      </c>
      <c r="AR151" s="0" t="n">
        <v>0</v>
      </c>
      <c r="AS151" s="6" t="n">
        <v>0</v>
      </c>
    </row>
    <row r="152" customFormat="false" ht="15" hidden="false" customHeight="false" outlineLevel="0" collapsed="false">
      <c r="D152" s="3"/>
      <c r="F152" s="3"/>
      <c r="H152" s="3"/>
      <c r="J152" s="3"/>
      <c r="K152" s="55"/>
      <c r="L152" s="58"/>
      <c r="M152" s="3" t="s">
        <v>77</v>
      </c>
      <c r="N152" s="54" t="n">
        <v>0.446808511</v>
      </c>
      <c r="O152" s="3" t="s">
        <v>78</v>
      </c>
      <c r="P152" s="54" t="n">
        <v>0.191729323</v>
      </c>
      <c r="Q152" s="3" t="s">
        <v>75</v>
      </c>
      <c r="R152" s="54" t="n">
        <v>0.4629</v>
      </c>
      <c r="S152" s="3" t="n">
        <f aca="false">IF(AND(X152&lt;1,Y152&lt;1,Z152&lt;1,AA152&lt;3),1,0)</f>
        <v>0</v>
      </c>
      <c r="T152" s="27" t="n">
        <f aca="false">R152*P152*N152*L155*J165*H155*F165*D154*B180</f>
        <v>0</v>
      </c>
      <c r="V152" s="15"/>
      <c r="W152" s="58" t="n">
        <v>202</v>
      </c>
      <c r="X152" s="0" t="n">
        <v>3.33</v>
      </c>
      <c r="Y152" s="0" t="n">
        <v>2.1</v>
      </c>
      <c r="Z152" s="0" t="n">
        <v>0.89</v>
      </c>
      <c r="AA152" s="0" t="n">
        <v>2.75</v>
      </c>
      <c r="AB152" s="0" t="n">
        <v>3.3</v>
      </c>
      <c r="AC152" s="0" t="n">
        <v>11357.1863563877</v>
      </c>
      <c r="AD152" s="0" t="n">
        <v>74715.401027666</v>
      </c>
      <c r="AE152" s="0" t="n">
        <v>79015.9929737197</v>
      </c>
      <c r="AF152" s="0" t="n">
        <v>0</v>
      </c>
      <c r="AG152" s="0" t="n">
        <v>0</v>
      </c>
      <c r="AH152" s="0" t="n">
        <v>0.6</v>
      </c>
      <c r="AI152" s="4" t="n">
        <v>0</v>
      </c>
      <c r="AJ152" s="5" t="n">
        <v>1</v>
      </c>
      <c r="AK152" s="5" t="n">
        <v>0</v>
      </c>
      <c r="AL152" s="6" t="n">
        <v>0</v>
      </c>
      <c r="AM152" s="0" t="n">
        <v>0</v>
      </c>
      <c r="AN152" s="0" t="n">
        <v>1</v>
      </c>
      <c r="AO152" s="6" t="n">
        <v>0</v>
      </c>
      <c r="AP152" s="0" t="n">
        <v>0</v>
      </c>
      <c r="AQ152" s="0" t="n">
        <v>0</v>
      </c>
      <c r="AR152" s="0" t="n">
        <v>1</v>
      </c>
      <c r="AS152" s="6" t="n">
        <v>0</v>
      </c>
    </row>
    <row r="153" customFormat="false" ht="15" hidden="false" customHeight="false" outlineLevel="0" collapsed="false">
      <c r="D153" s="3"/>
      <c r="F153" s="3"/>
      <c r="H153" s="3"/>
      <c r="J153" s="3"/>
      <c r="K153" s="55"/>
      <c r="L153" s="58"/>
      <c r="M153" s="3" t="s">
        <v>75</v>
      </c>
      <c r="N153" s="54" t="n">
        <v>0.021276596</v>
      </c>
      <c r="O153" s="3" t="s">
        <v>30</v>
      </c>
      <c r="P153" s="54" t="n">
        <v>1</v>
      </c>
      <c r="Q153" s="3" t="s">
        <v>75</v>
      </c>
      <c r="R153" s="54" t="n">
        <v>1</v>
      </c>
      <c r="S153" s="3" t="n">
        <f aca="false">IF(AND(X153&lt;1,Y153&lt;1,Z153&lt;1,AA153&lt;3),1,0)</f>
        <v>0</v>
      </c>
      <c r="T153" s="27" t="n">
        <f aca="false">R153*P153*N153*L155*J165*H155*F165*D154*B180</f>
        <v>0</v>
      </c>
      <c r="V153" s="15"/>
      <c r="W153" s="58" t="n">
        <v>202</v>
      </c>
      <c r="X153" s="0" t="n">
        <v>3.33</v>
      </c>
      <c r="Y153" s="0" t="n">
        <v>2.1</v>
      </c>
      <c r="Z153" s="0" t="n">
        <v>0.89</v>
      </c>
      <c r="AA153" s="0" t="n">
        <v>2.75</v>
      </c>
      <c r="AB153" s="0" t="n">
        <v>3.3</v>
      </c>
      <c r="AC153" s="0" t="n">
        <v>11357.1863563877</v>
      </c>
      <c r="AD153" s="0" t="n">
        <v>74715.401027666</v>
      </c>
      <c r="AE153" s="0" t="n">
        <v>79015.9929737197</v>
      </c>
      <c r="AF153" s="0" t="n">
        <v>0</v>
      </c>
      <c r="AG153" s="0" t="n">
        <v>0</v>
      </c>
      <c r="AH153" s="0" t="n">
        <v>0.6</v>
      </c>
      <c r="AI153" s="4" t="n">
        <v>0</v>
      </c>
      <c r="AJ153" s="5" t="n">
        <v>0</v>
      </c>
      <c r="AK153" s="5" t="n">
        <v>1</v>
      </c>
      <c r="AL153" s="6" t="n">
        <v>0</v>
      </c>
      <c r="AM153" s="0" t="n">
        <v>0</v>
      </c>
      <c r="AN153" s="0" t="n">
        <v>0</v>
      </c>
      <c r="AO153" s="6" t="n">
        <v>1</v>
      </c>
      <c r="AP153" s="0" t="n">
        <v>0</v>
      </c>
      <c r="AQ153" s="0" t="n">
        <v>0</v>
      </c>
      <c r="AR153" s="0" t="n">
        <v>1</v>
      </c>
      <c r="AS153" s="6" t="n">
        <v>0</v>
      </c>
    </row>
    <row r="154" customFormat="false" ht="15" hidden="false" customHeight="false" outlineLevel="0" collapsed="false">
      <c r="C154" s="0" t="s">
        <v>91</v>
      </c>
      <c r="D154" s="54" t="n">
        <v>0.2999</v>
      </c>
      <c r="F154" s="3"/>
      <c r="H154" s="3"/>
      <c r="J154" s="3"/>
      <c r="L154" s="57"/>
      <c r="M154" s="3"/>
      <c r="N154" s="3"/>
      <c r="O154" s="3" t="s">
        <v>74</v>
      </c>
      <c r="P154" s="54" t="n">
        <v>0.159106071</v>
      </c>
      <c r="Q154" s="3" t="s">
        <v>79</v>
      </c>
      <c r="R154" s="54" t="n">
        <v>1</v>
      </c>
      <c r="S154" s="3" t="n">
        <f aca="false">IF(AND(X154&lt;1,Y154&lt;1,Z154&lt;1,AA154&lt;3),1,0)</f>
        <v>0</v>
      </c>
      <c r="T154" s="27" t="n">
        <f aca="false">R154*P154*N155*L155*J165*H155*F165*D154*B180</f>
        <v>0</v>
      </c>
      <c r="V154" s="15"/>
      <c r="W154" s="58" t="n">
        <v>202</v>
      </c>
      <c r="X154" s="0" t="n">
        <v>3.33</v>
      </c>
      <c r="Y154" s="0" t="n">
        <v>2.1</v>
      </c>
      <c r="Z154" s="0" t="n">
        <v>0.89</v>
      </c>
      <c r="AA154" s="0" t="n">
        <v>2.75</v>
      </c>
      <c r="AB154" s="0" t="n">
        <v>3.3</v>
      </c>
      <c r="AC154" s="0" t="n">
        <v>11357.1863563877</v>
      </c>
      <c r="AD154" s="0" t="n">
        <v>74715.401027666</v>
      </c>
      <c r="AE154" s="0" t="n">
        <v>79015.9929737197</v>
      </c>
      <c r="AF154" s="0" t="n">
        <v>0</v>
      </c>
      <c r="AG154" s="0" t="n">
        <v>0</v>
      </c>
      <c r="AH154" s="0" t="n">
        <v>0.6</v>
      </c>
      <c r="AI154" s="4" t="n">
        <v>0</v>
      </c>
      <c r="AJ154" s="5" t="n">
        <v>0</v>
      </c>
      <c r="AK154" s="5" t="n">
        <v>0</v>
      </c>
      <c r="AL154" s="6" t="n">
        <v>1</v>
      </c>
      <c r="AM154" s="0" t="n">
        <v>1</v>
      </c>
      <c r="AN154" s="0" t="n">
        <v>0</v>
      </c>
      <c r="AO154" s="6" t="n">
        <v>0</v>
      </c>
      <c r="AP154" s="0" t="n">
        <v>0</v>
      </c>
      <c r="AQ154" s="0" t="n">
        <v>0</v>
      </c>
      <c r="AR154" s="0" t="n">
        <v>0</v>
      </c>
      <c r="AS154" s="6" t="n">
        <v>1</v>
      </c>
    </row>
    <row r="155" customFormat="false" ht="15" hidden="false" customHeight="false" outlineLevel="0" collapsed="false">
      <c r="D155" s="3"/>
      <c r="F155" s="3"/>
      <c r="G155" s="0" t="s">
        <v>87</v>
      </c>
      <c r="H155" s="54" t="n">
        <f aca="false">1-H179</f>
        <v>0.7143</v>
      </c>
      <c r="J155" s="3"/>
      <c r="K155" s="55" t="s">
        <v>83</v>
      </c>
      <c r="L155" s="54" t="n">
        <f aca="false">1-L167</f>
        <v>0</v>
      </c>
      <c r="M155" s="3" t="s">
        <v>79</v>
      </c>
      <c r="N155" s="54" t="n">
        <v>0.085106383</v>
      </c>
      <c r="O155" s="3" t="s">
        <v>76</v>
      </c>
      <c r="P155" s="54" t="n">
        <v>0.840893929</v>
      </c>
      <c r="Q155" s="3" t="s">
        <v>79</v>
      </c>
      <c r="R155" s="54" t="n">
        <v>1</v>
      </c>
      <c r="S155" s="3" t="n">
        <f aca="false">IF(AND(X155&lt;1,Y155&lt;1,Z155&lt;1,AA155&lt;3),1,0)</f>
        <v>0</v>
      </c>
      <c r="T155" s="27" t="n">
        <f aca="false">R155*P155*N155*L155*J165*H155*F165*D154*B180</f>
        <v>0</v>
      </c>
      <c r="V155" s="15"/>
      <c r="W155" s="58" t="n">
        <v>202</v>
      </c>
      <c r="X155" s="0" t="n">
        <v>3.33</v>
      </c>
      <c r="Y155" s="0" t="n">
        <v>2.1</v>
      </c>
      <c r="Z155" s="0" t="n">
        <v>0.89</v>
      </c>
      <c r="AA155" s="0" t="n">
        <v>2.75</v>
      </c>
      <c r="AB155" s="0" t="n">
        <v>3.3</v>
      </c>
      <c r="AC155" s="0" t="n">
        <v>11357.1863563877</v>
      </c>
      <c r="AD155" s="0" t="n">
        <v>74715.401027666</v>
      </c>
      <c r="AE155" s="0" t="n">
        <v>79015.9929737197</v>
      </c>
      <c r="AF155" s="0" t="n">
        <v>0</v>
      </c>
      <c r="AG155" s="0" t="n">
        <v>0</v>
      </c>
      <c r="AH155" s="0" t="n">
        <v>0.6</v>
      </c>
      <c r="AI155" s="4" t="n">
        <v>0</v>
      </c>
      <c r="AJ155" s="5" t="n">
        <v>0</v>
      </c>
      <c r="AK155" s="5" t="n">
        <v>0</v>
      </c>
      <c r="AL155" s="6" t="n">
        <v>1</v>
      </c>
      <c r="AM155" s="0" t="n">
        <v>0</v>
      </c>
      <c r="AN155" s="0" t="n">
        <v>1</v>
      </c>
      <c r="AO155" s="6" t="n">
        <v>0</v>
      </c>
      <c r="AP155" s="0" t="n">
        <v>0</v>
      </c>
      <c r="AQ155" s="0" t="n">
        <v>0</v>
      </c>
      <c r="AR155" s="0" t="n">
        <v>0</v>
      </c>
      <c r="AS155" s="6" t="n">
        <v>1</v>
      </c>
    </row>
    <row r="156" s="56" customFormat="true" ht="15" hidden="false" customHeight="false" outlineLevel="0" collapsed="false">
      <c r="A156" s="56" t="n">
        <v>-1</v>
      </c>
      <c r="B156" s="56" t="n">
        <v>-1</v>
      </c>
      <c r="C156" s="56" t="n">
        <v>-1</v>
      </c>
      <c r="D156" s="56" t="n">
        <v>-1</v>
      </c>
      <c r="E156" s="56" t="n">
        <v>-1</v>
      </c>
      <c r="F156" s="56" t="n">
        <v>-1</v>
      </c>
      <c r="G156" s="56" t="n">
        <v>-1</v>
      </c>
      <c r="H156" s="56" t="n">
        <v>-1</v>
      </c>
      <c r="I156" s="56" t="n">
        <v>-1</v>
      </c>
      <c r="J156" s="56" t="n">
        <v>-1</v>
      </c>
      <c r="K156" s="56" t="n">
        <v>-1</v>
      </c>
      <c r="L156" s="56" t="n">
        <v>-1</v>
      </c>
      <c r="M156" s="56" t="n">
        <v>-1</v>
      </c>
      <c r="N156" s="56" t="n">
        <v>-1</v>
      </c>
      <c r="O156" s="56" t="n">
        <v>-1</v>
      </c>
      <c r="P156" s="56" t="n">
        <v>-1</v>
      </c>
      <c r="Q156" s="56" t="n">
        <v>-1</v>
      </c>
      <c r="R156" s="56" t="n">
        <v>-1</v>
      </c>
      <c r="S156" s="56" t="n">
        <v>-1</v>
      </c>
      <c r="T156" s="56" t="n">
        <v>-1</v>
      </c>
      <c r="U156" s="56" t="n">
        <v>-1</v>
      </c>
      <c r="V156" s="56" t="n">
        <v>-1</v>
      </c>
      <c r="W156" s="56" t="n">
        <v>-1</v>
      </c>
      <c r="X156" s="56" t="n">
        <v>-1</v>
      </c>
      <c r="Y156" s="56" t="n">
        <v>-1</v>
      </c>
      <c r="Z156" s="56" t="n">
        <v>-1</v>
      </c>
      <c r="AA156" s="56" t="n">
        <v>-1</v>
      </c>
      <c r="AB156" s="56" t="n">
        <v>-1</v>
      </c>
      <c r="AC156" s="56" t="n">
        <v>-1</v>
      </c>
      <c r="AD156" s="56" t="n">
        <v>-1</v>
      </c>
      <c r="AE156" s="56" t="n">
        <v>-1</v>
      </c>
      <c r="AF156" s="56" t="n">
        <v>-1</v>
      </c>
      <c r="AG156" s="56" t="n">
        <v>-1</v>
      </c>
      <c r="AH156" s="56" t="n">
        <v>-1</v>
      </c>
      <c r="AI156" s="56" t="n">
        <v>-1</v>
      </c>
      <c r="AJ156" s="56" t="n">
        <v>-1</v>
      </c>
      <c r="AK156" s="56" t="n">
        <v>-1</v>
      </c>
      <c r="AL156" s="56" t="n">
        <v>-1</v>
      </c>
      <c r="AM156" s="56" t="n">
        <v>-1</v>
      </c>
      <c r="AN156" s="56" t="n">
        <v>-1</v>
      </c>
      <c r="AO156" s="56" t="n">
        <v>-1</v>
      </c>
      <c r="AP156" s="56" t="n">
        <v>-1</v>
      </c>
      <c r="AQ156" s="56" t="n">
        <v>-1</v>
      </c>
      <c r="AR156" s="56" t="n">
        <v>-1</v>
      </c>
      <c r="AS156" s="56" t="n">
        <v>-1</v>
      </c>
      <c r="AT156" s="56" t="n">
        <v>-1</v>
      </c>
      <c r="AU156" s="56" t="n">
        <v>-1</v>
      </c>
    </row>
    <row r="157" customFormat="false" ht="15" hidden="false" customHeight="false" outlineLevel="0" collapsed="false">
      <c r="D157" s="3"/>
      <c r="F157" s="3"/>
      <c r="H157" s="58"/>
      <c r="I157" s="57"/>
      <c r="J157" s="58"/>
      <c r="K157" s="59"/>
      <c r="L157" s="58"/>
      <c r="M157" s="3"/>
      <c r="N157" s="3"/>
      <c r="O157" s="3"/>
      <c r="P157" s="3"/>
      <c r="Q157" s="3" t="s">
        <v>73</v>
      </c>
      <c r="R157" s="54" t="n">
        <v>0.7386</v>
      </c>
      <c r="S157" s="3" t="n">
        <f aca="false">IF(AND(X157&lt;1,Y157&lt;1,Z157&lt;1,AA157&lt;3),1,0)</f>
        <v>0</v>
      </c>
      <c r="T157" s="27" t="n">
        <f aca="false">R157*P158*N160*L167*J165*H155*F165*D154*B180</f>
        <v>0.00321781801517418</v>
      </c>
      <c r="V157" s="15"/>
      <c r="W157" s="58" t="n">
        <v>202</v>
      </c>
      <c r="X157" s="0" t="n">
        <v>7.7</v>
      </c>
      <c r="Y157" s="0" t="n">
        <v>2.1</v>
      </c>
      <c r="Z157" s="0" t="n">
        <v>7.9</v>
      </c>
      <c r="AA157" s="0" t="n">
        <v>2.75</v>
      </c>
      <c r="AB157" s="0" t="n">
        <v>3.3</v>
      </c>
      <c r="AC157" s="0" t="n">
        <v>11357.1863563877</v>
      </c>
      <c r="AD157" s="0" t="n">
        <v>74715.401027666</v>
      </c>
      <c r="AE157" s="0" t="n">
        <v>67352.6477337376</v>
      </c>
      <c r="AF157" s="0" t="n">
        <v>0</v>
      </c>
      <c r="AG157" s="0" t="n">
        <v>0</v>
      </c>
      <c r="AH157" s="0" t="n">
        <v>0.6</v>
      </c>
      <c r="AI157" s="4" t="n">
        <v>1</v>
      </c>
      <c r="AJ157" s="5" t="n">
        <v>0</v>
      </c>
      <c r="AK157" s="5" t="n">
        <v>0</v>
      </c>
      <c r="AL157" s="6" t="n">
        <v>0</v>
      </c>
      <c r="AM157" s="0" t="n">
        <v>1</v>
      </c>
      <c r="AN157" s="0" t="n">
        <v>0</v>
      </c>
      <c r="AO157" s="6" t="n">
        <v>0</v>
      </c>
      <c r="AP157" s="0" t="n">
        <v>1</v>
      </c>
      <c r="AQ157" s="0" t="n">
        <v>0</v>
      </c>
      <c r="AR157" s="0" t="n">
        <v>0</v>
      </c>
      <c r="AS157" s="6" t="n">
        <v>0</v>
      </c>
    </row>
    <row r="158" customFormat="false" ht="15" hidden="false" customHeight="false" outlineLevel="0" collapsed="false">
      <c r="D158" s="3"/>
      <c r="F158" s="3"/>
      <c r="H158" s="58"/>
      <c r="I158" s="57"/>
      <c r="J158" s="58"/>
      <c r="K158" s="59"/>
      <c r="L158" s="58"/>
      <c r="M158" s="3"/>
      <c r="N158" s="3"/>
      <c r="O158" s="3" t="s">
        <v>74</v>
      </c>
      <c r="P158" s="54" t="n">
        <v>0.629539952</v>
      </c>
      <c r="Q158" s="3" t="s">
        <v>75</v>
      </c>
      <c r="R158" s="54" t="n">
        <v>0.2614</v>
      </c>
      <c r="S158" s="3" t="n">
        <f aca="false">IF(AND(X158&lt;1,Y158&lt;1,Z158&lt;1,AA158&lt;3),1,0)</f>
        <v>0</v>
      </c>
      <c r="T158" s="27" t="n">
        <f aca="false">R158*P158*N160*L167*J165*H155*F165*D154*B180</f>
        <v>0.00113882700943208</v>
      </c>
      <c r="V158" s="15"/>
      <c r="W158" s="58" t="n">
        <v>202</v>
      </c>
      <c r="X158" s="0" t="n">
        <v>7.7</v>
      </c>
      <c r="Y158" s="0" t="n">
        <v>2.1</v>
      </c>
      <c r="Z158" s="0" t="n">
        <v>7.9</v>
      </c>
      <c r="AA158" s="0" t="n">
        <v>2.75</v>
      </c>
      <c r="AB158" s="0" t="n">
        <v>3.3</v>
      </c>
      <c r="AC158" s="0" t="n">
        <v>11357.1863563877</v>
      </c>
      <c r="AD158" s="0" t="n">
        <v>74715.401027666</v>
      </c>
      <c r="AE158" s="0" t="n">
        <v>67352.6477337376</v>
      </c>
      <c r="AF158" s="0" t="n">
        <v>0</v>
      </c>
      <c r="AG158" s="0" t="n">
        <v>0</v>
      </c>
      <c r="AH158" s="0" t="n">
        <v>0.6</v>
      </c>
      <c r="AI158" s="4" t="n">
        <v>1</v>
      </c>
      <c r="AJ158" s="5" t="n">
        <v>0</v>
      </c>
      <c r="AK158" s="5" t="n">
        <v>0</v>
      </c>
      <c r="AL158" s="6" t="n">
        <v>0</v>
      </c>
      <c r="AM158" s="0" t="n">
        <v>1</v>
      </c>
      <c r="AN158" s="0" t="n">
        <v>0</v>
      </c>
      <c r="AO158" s="6" t="n">
        <v>0</v>
      </c>
      <c r="AP158" s="0" t="n">
        <v>0</v>
      </c>
      <c r="AQ158" s="0" t="n">
        <v>0</v>
      </c>
      <c r="AR158" s="0" t="n">
        <v>1</v>
      </c>
      <c r="AS158" s="6" t="n">
        <v>0</v>
      </c>
    </row>
    <row r="159" customFormat="false" ht="15" hidden="false" customHeight="false" outlineLevel="0" collapsed="false">
      <c r="D159" s="3"/>
      <c r="F159" s="3"/>
      <c r="H159" s="58"/>
      <c r="I159" s="57"/>
      <c r="J159" s="58"/>
      <c r="K159" s="59"/>
      <c r="L159" s="58"/>
      <c r="M159" s="3"/>
      <c r="N159" s="3"/>
      <c r="O159" s="3"/>
      <c r="P159" s="3"/>
      <c r="Q159" s="3" t="s">
        <v>73</v>
      </c>
      <c r="R159" s="54" t="n">
        <v>0.7386</v>
      </c>
      <c r="S159" s="3" t="n">
        <f aca="false">IF(AND(X159&lt;1,Y159&lt;1,Z159&lt;1,AA159&lt;3),1,0)</f>
        <v>0</v>
      </c>
      <c r="T159" s="27" t="n">
        <f aca="false">R159*P160*N160*L167*J165*H155*F165*D154*B180</f>
        <v>0.00189356213623864</v>
      </c>
      <c r="V159" s="15"/>
      <c r="W159" s="58" t="n">
        <v>202</v>
      </c>
      <c r="X159" s="0" t="n">
        <v>7.7</v>
      </c>
      <c r="Y159" s="0" t="n">
        <v>2.1</v>
      </c>
      <c r="Z159" s="0" t="n">
        <v>7.9</v>
      </c>
      <c r="AA159" s="0" t="n">
        <v>2.75</v>
      </c>
      <c r="AB159" s="0" t="n">
        <v>3.3</v>
      </c>
      <c r="AC159" s="0" t="n">
        <v>11357.1863563877</v>
      </c>
      <c r="AD159" s="0" t="n">
        <v>74715.401027666</v>
      </c>
      <c r="AE159" s="0" t="n">
        <v>67352.6477337376</v>
      </c>
      <c r="AF159" s="0" t="n">
        <v>0</v>
      </c>
      <c r="AG159" s="0" t="n">
        <v>0</v>
      </c>
      <c r="AH159" s="0" t="n">
        <v>0.6</v>
      </c>
      <c r="AI159" s="4" t="n">
        <v>1</v>
      </c>
      <c r="AJ159" s="5" t="n">
        <v>0</v>
      </c>
      <c r="AK159" s="5" t="n">
        <v>0</v>
      </c>
      <c r="AL159" s="6" t="n">
        <v>0</v>
      </c>
      <c r="AM159" s="0" t="n">
        <v>0</v>
      </c>
      <c r="AN159" s="0" t="n">
        <v>1</v>
      </c>
      <c r="AO159" s="6" t="n">
        <v>0</v>
      </c>
      <c r="AP159" s="0" t="n">
        <v>1</v>
      </c>
      <c r="AQ159" s="0" t="n">
        <v>0</v>
      </c>
      <c r="AR159" s="0" t="n">
        <v>0</v>
      </c>
      <c r="AS159" s="6" t="n">
        <v>0</v>
      </c>
    </row>
    <row r="160" customFormat="false" ht="15" hidden="false" customHeight="false" outlineLevel="0" collapsed="false">
      <c r="D160" s="3"/>
      <c r="F160" s="3"/>
      <c r="H160" s="58"/>
      <c r="I160" s="57"/>
      <c r="J160" s="58"/>
      <c r="K160" s="59"/>
      <c r="L160" s="58"/>
      <c r="M160" s="3" t="s">
        <v>73</v>
      </c>
      <c r="N160" s="54" t="n">
        <v>0.446808511</v>
      </c>
      <c r="O160" s="3" t="s">
        <v>76</v>
      </c>
      <c r="P160" s="54" t="n">
        <v>0.370460048</v>
      </c>
      <c r="Q160" s="3" t="s">
        <v>75</v>
      </c>
      <c r="R160" s="54" t="n">
        <v>0.2614</v>
      </c>
      <c r="S160" s="3" t="n">
        <f aca="false">IF(AND(X160&lt;1,Y160&lt;1,Z160&lt;1,AA160&lt;3),1,0)</f>
        <v>0</v>
      </c>
      <c r="T160" s="27" t="n">
        <f aca="false">R160*P160*N160*L167*J165*H155*F165*D154*B180</f>
        <v>0.000670155892787409</v>
      </c>
      <c r="V160" s="15"/>
      <c r="W160" s="58" t="n">
        <v>202</v>
      </c>
      <c r="X160" s="0" t="n">
        <v>7.7</v>
      </c>
      <c r="Y160" s="0" t="n">
        <v>2.1</v>
      </c>
      <c r="Z160" s="0" t="n">
        <v>7.9</v>
      </c>
      <c r="AA160" s="0" t="n">
        <v>2.75</v>
      </c>
      <c r="AB160" s="0" t="n">
        <v>3.3</v>
      </c>
      <c r="AC160" s="0" t="n">
        <v>11357.1863563877</v>
      </c>
      <c r="AD160" s="0" t="n">
        <v>74715.401027666</v>
      </c>
      <c r="AE160" s="0" t="n">
        <v>67352.6477337376</v>
      </c>
      <c r="AF160" s="0" t="n">
        <v>0</v>
      </c>
      <c r="AG160" s="0" t="n">
        <v>0</v>
      </c>
      <c r="AH160" s="0" t="n">
        <v>0.6</v>
      </c>
      <c r="AI160" s="4" t="n">
        <v>1</v>
      </c>
      <c r="AJ160" s="5" t="n">
        <v>0</v>
      </c>
      <c r="AK160" s="5" t="n">
        <v>0</v>
      </c>
      <c r="AL160" s="6" t="n">
        <v>0</v>
      </c>
      <c r="AM160" s="0" t="n">
        <v>0</v>
      </c>
      <c r="AN160" s="0" t="n">
        <v>1</v>
      </c>
      <c r="AO160" s="6" t="n">
        <v>0</v>
      </c>
      <c r="AP160" s="0" t="n">
        <v>0</v>
      </c>
      <c r="AQ160" s="0" t="n">
        <v>0</v>
      </c>
      <c r="AR160" s="0" t="n">
        <v>1</v>
      </c>
      <c r="AS160" s="6" t="n">
        <v>0</v>
      </c>
    </row>
    <row r="161" customFormat="false" ht="15" hidden="false" customHeight="false" outlineLevel="0" collapsed="false">
      <c r="D161" s="3"/>
      <c r="F161" s="3"/>
      <c r="H161" s="58"/>
      <c r="I161" s="57"/>
      <c r="J161" s="58"/>
      <c r="K161" s="59"/>
      <c r="L161" s="58"/>
      <c r="M161" s="3"/>
      <c r="N161" s="3"/>
      <c r="O161" s="3"/>
      <c r="P161" s="3"/>
      <c r="Q161" s="3" t="s">
        <v>77</v>
      </c>
      <c r="R161" s="54" t="n">
        <v>0.5371</v>
      </c>
      <c r="S161" s="3" t="n">
        <f aca="false">IF(AND(X161&lt;1,Y161&lt;1,Z161&lt;1,AA161&lt;3),1,0)</f>
        <v>0</v>
      </c>
      <c r="T161" s="27" t="n">
        <f aca="false">R161*P162*N164*L167*J165*H155*F165*D154*B180</f>
        <v>0.0030042830995021</v>
      </c>
      <c r="V161" s="15"/>
      <c r="W161" s="58" t="n">
        <v>202</v>
      </c>
      <c r="X161" s="0" t="n">
        <v>7.7</v>
      </c>
      <c r="Y161" s="0" t="n">
        <v>2.1</v>
      </c>
      <c r="Z161" s="0" t="n">
        <v>7.9</v>
      </c>
      <c r="AA161" s="0" t="n">
        <v>2.75</v>
      </c>
      <c r="AB161" s="0" t="n">
        <v>3.3</v>
      </c>
      <c r="AC161" s="0" t="n">
        <v>11357.1863563877</v>
      </c>
      <c r="AD161" s="0" t="n">
        <v>74715.401027666</v>
      </c>
      <c r="AE161" s="0" t="n">
        <v>67352.6477337376</v>
      </c>
      <c r="AF161" s="0" t="n">
        <v>0</v>
      </c>
      <c r="AG161" s="0" t="n">
        <v>0</v>
      </c>
      <c r="AH161" s="0" t="n">
        <v>0.6</v>
      </c>
      <c r="AI161" s="4" t="n">
        <v>0</v>
      </c>
      <c r="AJ161" s="5" t="n">
        <v>1</v>
      </c>
      <c r="AK161" s="5" t="n">
        <v>0</v>
      </c>
      <c r="AL161" s="6" t="n">
        <v>0</v>
      </c>
      <c r="AM161" s="0" t="n">
        <v>1</v>
      </c>
      <c r="AN161" s="0" t="n">
        <v>0</v>
      </c>
      <c r="AO161" s="6" t="n">
        <v>0</v>
      </c>
      <c r="AP161" s="0" t="n">
        <v>0</v>
      </c>
      <c r="AQ161" s="0" t="n">
        <v>1</v>
      </c>
      <c r="AR161" s="0" t="n">
        <v>0</v>
      </c>
      <c r="AS161" s="6" t="n">
        <v>0</v>
      </c>
    </row>
    <row r="162" customFormat="false" ht="15" hidden="false" customHeight="false" outlineLevel="0" collapsed="false">
      <c r="D162" s="3"/>
      <c r="F162" s="3"/>
      <c r="H162" s="58"/>
      <c r="I162" s="57"/>
      <c r="J162" s="58"/>
      <c r="K162" s="59"/>
      <c r="L162" s="58"/>
      <c r="M162" s="3"/>
      <c r="N162" s="3"/>
      <c r="O162" s="3" t="s">
        <v>74</v>
      </c>
      <c r="P162" s="54" t="n">
        <v>0.808270677</v>
      </c>
      <c r="Q162" s="3" t="s">
        <v>75</v>
      </c>
      <c r="R162" s="54" t="n">
        <v>0.4629</v>
      </c>
      <c r="S162" s="3" t="n">
        <f aca="false">IF(AND(X162&lt;1,Y162&lt;1,Z162&lt;1,AA162&lt;3),1,0)</f>
        <v>0</v>
      </c>
      <c r="T162" s="27" t="n">
        <f aca="false">R162*P162*N164*L167*J165*H155*F165*D154*B180</f>
        <v>0.00258924343094307</v>
      </c>
      <c r="V162" s="15"/>
      <c r="W162" s="58" t="n">
        <v>202</v>
      </c>
      <c r="X162" s="0" t="n">
        <v>7.7</v>
      </c>
      <c r="Y162" s="0" t="n">
        <v>2.1</v>
      </c>
      <c r="Z162" s="0" t="n">
        <v>7.9</v>
      </c>
      <c r="AA162" s="0" t="n">
        <v>2.75</v>
      </c>
      <c r="AB162" s="0" t="n">
        <v>3.3</v>
      </c>
      <c r="AC162" s="0" t="n">
        <v>11357.1863563877</v>
      </c>
      <c r="AD162" s="0" t="n">
        <v>74715.401027666</v>
      </c>
      <c r="AE162" s="0" t="n">
        <v>67352.6477337376</v>
      </c>
      <c r="AF162" s="0" t="n">
        <v>0</v>
      </c>
      <c r="AG162" s="0" t="n">
        <v>0</v>
      </c>
      <c r="AH162" s="0" t="n">
        <v>0.6</v>
      </c>
      <c r="AI162" s="4" t="n">
        <v>0</v>
      </c>
      <c r="AJ162" s="5" t="n">
        <v>1</v>
      </c>
      <c r="AK162" s="5" t="n">
        <v>0</v>
      </c>
      <c r="AL162" s="6" t="n">
        <v>0</v>
      </c>
      <c r="AM162" s="0" t="n">
        <v>1</v>
      </c>
      <c r="AN162" s="0" t="n">
        <v>0</v>
      </c>
      <c r="AO162" s="6" t="n">
        <v>0</v>
      </c>
      <c r="AP162" s="0" t="n">
        <v>0</v>
      </c>
      <c r="AQ162" s="0" t="n">
        <v>0</v>
      </c>
      <c r="AR162" s="0" t="n">
        <v>1</v>
      </c>
      <c r="AS162" s="6" t="n">
        <v>0</v>
      </c>
    </row>
    <row r="163" customFormat="false" ht="15" hidden="false" customHeight="false" outlineLevel="0" collapsed="false">
      <c r="D163" s="3"/>
      <c r="F163" s="3"/>
      <c r="H163" s="58"/>
      <c r="I163" s="57"/>
      <c r="J163" s="58"/>
      <c r="K163" s="59"/>
      <c r="L163" s="58"/>
      <c r="M163" s="3"/>
      <c r="N163" s="3"/>
      <c r="O163" s="3"/>
      <c r="P163" s="3"/>
      <c r="Q163" s="3" t="s">
        <v>77</v>
      </c>
      <c r="R163" s="54" t="n">
        <v>0.5371</v>
      </c>
      <c r="S163" s="3" t="n">
        <f aca="false">IF(AND(X163&lt;1,Y163&lt;1,Z163&lt;1,AA163&lt;3),1,0)</f>
        <v>0</v>
      </c>
      <c r="T163" s="27" t="n">
        <f aca="false">R163*P164*N164*L167*J165*H155*F165*D154*B180</f>
        <v>0.00071264389660381</v>
      </c>
      <c r="V163" s="15"/>
      <c r="W163" s="58" t="n">
        <v>202</v>
      </c>
      <c r="X163" s="0" t="n">
        <v>7.7</v>
      </c>
      <c r="Y163" s="0" t="n">
        <v>2.1</v>
      </c>
      <c r="Z163" s="0" t="n">
        <v>7.9</v>
      </c>
      <c r="AA163" s="0" t="n">
        <v>2.75</v>
      </c>
      <c r="AB163" s="0" t="n">
        <v>3.3</v>
      </c>
      <c r="AC163" s="0" t="n">
        <v>11357.1863563877</v>
      </c>
      <c r="AD163" s="0" t="n">
        <v>74715.401027666</v>
      </c>
      <c r="AE163" s="0" t="n">
        <v>67352.6477337376</v>
      </c>
      <c r="AF163" s="0" t="n">
        <v>0</v>
      </c>
      <c r="AG163" s="0" t="n">
        <v>0</v>
      </c>
      <c r="AH163" s="0" t="n">
        <v>0.6</v>
      </c>
      <c r="AI163" s="4" t="n">
        <v>0</v>
      </c>
      <c r="AJ163" s="5" t="n">
        <v>1</v>
      </c>
      <c r="AK163" s="5" t="n">
        <v>0</v>
      </c>
      <c r="AL163" s="6" t="n">
        <v>0</v>
      </c>
      <c r="AM163" s="0" t="n">
        <v>0</v>
      </c>
      <c r="AN163" s="0" t="n">
        <v>1</v>
      </c>
      <c r="AO163" s="6" t="n">
        <v>0</v>
      </c>
      <c r="AP163" s="0" t="n">
        <v>0</v>
      </c>
      <c r="AQ163" s="0" t="n">
        <v>1</v>
      </c>
      <c r="AR163" s="0" t="n">
        <v>0</v>
      </c>
      <c r="AS163" s="6" t="n">
        <v>0</v>
      </c>
    </row>
    <row r="164" customFormat="false" ht="15" hidden="false" customHeight="false" outlineLevel="0" collapsed="false">
      <c r="D164" s="3"/>
      <c r="F164" s="3"/>
      <c r="H164" s="3"/>
      <c r="J164" s="3"/>
      <c r="K164" s="3"/>
      <c r="L164" s="3"/>
      <c r="M164" s="3" t="s">
        <v>77</v>
      </c>
      <c r="N164" s="54" t="n">
        <v>0.446808511</v>
      </c>
      <c r="O164" s="3" t="s">
        <v>78</v>
      </c>
      <c r="P164" s="54" t="n">
        <v>0.191729323</v>
      </c>
      <c r="Q164" s="3" t="s">
        <v>75</v>
      </c>
      <c r="R164" s="54" t="n">
        <v>0.4629</v>
      </c>
      <c r="S164" s="3" t="n">
        <f aca="false">IF(AND(X164&lt;1,Y164&lt;1,Z164&lt;1,AA164&lt;3),1,0)</f>
        <v>0</v>
      </c>
      <c r="T164" s="27" t="n">
        <f aca="false">R164*P164*N164*L167*J165*H155*F165*D154*B180</f>
        <v>0.000614192626583324</v>
      </c>
      <c r="V164" s="15"/>
      <c r="W164" s="58" t="n">
        <v>202</v>
      </c>
      <c r="X164" s="0" t="n">
        <v>7.7</v>
      </c>
      <c r="Y164" s="0" t="n">
        <v>2.1</v>
      </c>
      <c r="Z164" s="0" t="n">
        <v>7.9</v>
      </c>
      <c r="AA164" s="0" t="n">
        <v>2.75</v>
      </c>
      <c r="AB164" s="0" t="n">
        <v>3.3</v>
      </c>
      <c r="AC164" s="0" t="n">
        <v>11357.1863563877</v>
      </c>
      <c r="AD164" s="0" t="n">
        <v>74715.401027666</v>
      </c>
      <c r="AE164" s="0" t="n">
        <v>67352.6477337376</v>
      </c>
      <c r="AF164" s="0" t="n">
        <v>0</v>
      </c>
      <c r="AG164" s="0" t="n">
        <v>0</v>
      </c>
      <c r="AH164" s="0" t="n">
        <v>0.6</v>
      </c>
      <c r="AI164" s="4" t="n">
        <v>0</v>
      </c>
      <c r="AJ164" s="5" t="n">
        <v>1</v>
      </c>
      <c r="AK164" s="5" t="n">
        <v>0</v>
      </c>
      <c r="AL164" s="6" t="n">
        <v>0</v>
      </c>
      <c r="AM164" s="0" t="n">
        <v>0</v>
      </c>
      <c r="AN164" s="0" t="n">
        <v>1</v>
      </c>
      <c r="AO164" s="6" t="n">
        <v>0</v>
      </c>
      <c r="AP164" s="0" t="n">
        <v>0</v>
      </c>
      <c r="AQ164" s="0" t="n">
        <v>0</v>
      </c>
      <c r="AR164" s="0" t="n">
        <v>1</v>
      </c>
      <c r="AS164" s="6" t="n">
        <v>0</v>
      </c>
    </row>
    <row r="165" customFormat="false" ht="15" hidden="false" customHeight="false" outlineLevel="0" collapsed="false">
      <c r="D165" s="3"/>
      <c r="E165" s="0" t="s">
        <v>88</v>
      </c>
      <c r="F165" s="54" t="n">
        <v>0.75</v>
      </c>
      <c r="H165" s="3"/>
      <c r="I165" s="0" t="s">
        <v>89</v>
      </c>
      <c r="J165" s="54" t="n">
        <v>0.4901</v>
      </c>
      <c r="K165" s="3"/>
      <c r="L165" s="3"/>
      <c r="M165" s="3" t="s">
        <v>75</v>
      </c>
      <c r="N165" s="54" t="n">
        <v>0.021276596</v>
      </c>
      <c r="O165" s="3" t="s">
        <v>30</v>
      </c>
      <c r="P165" s="54" t="n">
        <v>1</v>
      </c>
      <c r="Q165" s="3" t="s">
        <v>75</v>
      </c>
      <c r="R165" s="54" t="n">
        <v>1</v>
      </c>
      <c r="S165" s="3" t="n">
        <f aca="false">IF(AND(X165&lt;1,Y165&lt;1,Z165&lt;1,AA165&lt;3),1,0)</f>
        <v>0</v>
      </c>
      <c r="T165" s="27" t="n">
        <f aca="false">R165*P165*N165*L167*J165*H155*F165*D154*B180</f>
        <v>0.000329541101479736</v>
      </c>
      <c r="V165" s="15"/>
      <c r="W165" s="58" t="n">
        <v>202</v>
      </c>
      <c r="X165" s="0" t="n">
        <v>7.7</v>
      </c>
      <c r="Y165" s="0" t="n">
        <v>2.1</v>
      </c>
      <c r="Z165" s="0" t="n">
        <v>7.9</v>
      </c>
      <c r="AA165" s="0" t="n">
        <v>2.75</v>
      </c>
      <c r="AB165" s="0" t="n">
        <v>3.3</v>
      </c>
      <c r="AC165" s="0" t="n">
        <v>11357.1863563877</v>
      </c>
      <c r="AD165" s="0" t="n">
        <v>74715.401027666</v>
      </c>
      <c r="AE165" s="0" t="n">
        <v>67352.6477337376</v>
      </c>
      <c r="AF165" s="0" t="n">
        <v>0</v>
      </c>
      <c r="AG165" s="0" t="n">
        <v>0</v>
      </c>
      <c r="AH165" s="0" t="n">
        <v>0.6</v>
      </c>
      <c r="AI165" s="4" t="n">
        <v>0</v>
      </c>
      <c r="AJ165" s="5" t="n">
        <v>0</v>
      </c>
      <c r="AK165" s="5" t="n">
        <v>1</v>
      </c>
      <c r="AL165" s="6" t="n">
        <v>0</v>
      </c>
      <c r="AM165" s="0" t="n">
        <v>0</v>
      </c>
      <c r="AN165" s="0" t="n">
        <v>0</v>
      </c>
      <c r="AO165" s="6" t="n">
        <v>1</v>
      </c>
      <c r="AP165" s="0" t="n">
        <v>0</v>
      </c>
      <c r="AQ165" s="0" t="n">
        <v>0</v>
      </c>
      <c r="AR165" s="0" t="n">
        <v>1</v>
      </c>
      <c r="AS165" s="6" t="n">
        <v>0</v>
      </c>
    </row>
    <row r="166" customFormat="false" ht="15" hidden="false" customHeight="false" outlineLevel="0" collapsed="false">
      <c r="D166" s="3"/>
      <c r="F166" s="3"/>
      <c r="H166" s="3"/>
      <c r="J166" s="3"/>
      <c r="K166" s="3"/>
      <c r="L166" s="3"/>
      <c r="M166" s="3"/>
      <c r="N166" s="3"/>
      <c r="O166" s="3" t="s">
        <v>74</v>
      </c>
      <c r="P166" s="54" t="n">
        <v>0.159106071</v>
      </c>
      <c r="Q166" s="3" t="s">
        <v>79</v>
      </c>
      <c r="R166" s="54" t="n">
        <v>1</v>
      </c>
      <c r="S166" s="3" t="n">
        <f aca="false">IF(AND(X166&lt;1,Y166&lt;1,Z166&lt;1,AA166&lt;3),1,0)</f>
        <v>0</v>
      </c>
      <c r="T166" s="27" t="n">
        <f aca="false">R166*P166*N167*L167*J165*H155*F165*D154*B180</f>
        <v>0.000209727957093509</v>
      </c>
      <c r="V166" s="15"/>
      <c r="W166" s="58" t="n">
        <v>202</v>
      </c>
      <c r="X166" s="0" t="n">
        <v>7.7</v>
      </c>
      <c r="Y166" s="0" t="n">
        <v>2.1</v>
      </c>
      <c r="Z166" s="0" t="n">
        <v>7.9</v>
      </c>
      <c r="AA166" s="0" t="n">
        <v>2.75</v>
      </c>
      <c r="AB166" s="0" t="n">
        <v>3.3</v>
      </c>
      <c r="AC166" s="0" t="n">
        <v>11357.1863563877</v>
      </c>
      <c r="AD166" s="0" t="n">
        <v>74715.401027666</v>
      </c>
      <c r="AE166" s="0" t="n">
        <v>67352.6477337376</v>
      </c>
      <c r="AF166" s="0" t="n">
        <v>0</v>
      </c>
      <c r="AG166" s="0" t="n">
        <v>0</v>
      </c>
      <c r="AH166" s="0" t="n">
        <v>0.6</v>
      </c>
      <c r="AI166" s="4" t="n">
        <v>0</v>
      </c>
      <c r="AJ166" s="5" t="n">
        <v>0</v>
      </c>
      <c r="AK166" s="5" t="n">
        <v>0</v>
      </c>
      <c r="AL166" s="6" t="n">
        <v>1</v>
      </c>
      <c r="AM166" s="0" t="n">
        <v>1</v>
      </c>
      <c r="AN166" s="0" t="n">
        <v>0</v>
      </c>
      <c r="AO166" s="6" t="n">
        <v>0</v>
      </c>
      <c r="AP166" s="0" t="n">
        <v>0</v>
      </c>
      <c r="AQ166" s="0" t="n">
        <v>0</v>
      </c>
      <c r="AR166" s="0" t="n">
        <v>0</v>
      </c>
      <c r="AS166" s="6" t="n">
        <v>1</v>
      </c>
    </row>
    <row r="167" customFormat="false" ht="15" hidden="false" customHeight="false" outlineLevel="0" collapsed="false">
      <c r="D167" s="3"/>
      <c r="F167" s="3"/>
      <c r="H167" s="3"/>
      <c r="J167" s="3"/>
      <c r="K167" s="55" t="s">
        <v>85</v>
      </c>
      <c r="L167" s="54" t="n">
        <v>1</v>
      </c>
      <c r="M167" s="3" t="s">
        <v>79</v>
      </c>
      <c r="N167" s="54" t="n">
        <v>0.085106383</v>
      </c>
      <c r="O167" s="3" t="s">
        <v>76</v>
      </c>
      <c r="P167" s="54" t="n">
        <v>0.840893929</v>
      </c>
      <c r="Q167" s="3" t="s">
        <v>79</v>
      </c>
      <c r="R167" s="54" t="n">
        <v>1</v>
      </c>
      <c r="S167" s="3" t="n">
        <f aca="false">IF(AND(X167&lt;1,Y167&lt;1,Z167&lt;1,AA167&lt;3),1,0)</f>
        <v>0</v>
      </c>
      <c r="T167" s="27" t="n">
        <f aca="false">R167*P167*N167*L167*J165*H155*F165*D154*B180</f>
        <v>0.001108436433337</v>
      </c>
      <c r="V167" s="15"/>
      <c r="W167" s="58" t="n">
        <v>202</v>
      </c>
      <c r="X167" s="0" t="n">
        <v>7.7</v>
      </c>
      <c r="Y167" s="0" t="n">
        <v>2.1</v>
      </c>
      <c r="Z167" s="0" t="n">
        <v>7.9</v>
      </c>
      <c r="AA167" s="0" t="n">
        <v>2.75</v>
      </c>
      <c r="AB167" s="0" t="n">
        <v>3.3</v>
      </c>
      <c r="AC167" s="0" t="n">
        <v>11357.1863563877</v>
      </c>
      <c r="AD167" s="0" t="n">
        <v>74715.401027666</v>
      </c>
      <c r="AE167" s="0" t="n">
        <v>67352.6477337376</v>
      </c>
      <c r="AF167" s="0" t="n">
        <v>0</v>
      </c>
      <c r="AG167" s="0" t="n">
        <v>0</v>
      </c>
      <c r="AH167" s="0" t="n">
        <v>0.6</v>
      </c>
      <c r="AI167" s="4" t="n">
        <v>0</v>
      </c>
      <c r="AJ167" s="5" t="n">
        <v>0</v>
      </c>
      <c r="AK167" s="5" t="n">
        <v>0</v>
      </c>
      <c r="AL167" s="6" t="n">
        <v>1</v>
      </c>
      <c r="AM167" s="0" t="n">
        <v>0</v>
      </c>
      <c r="AN167" s="0" t="n">
        <v>1</v>
      </c>
      <c r="AO167" s="6" t="n">
        <v>0</v>
      </c>
      <c r="AP167" s="0" t="n">
        <v>0</v>
      </c>
      <c r="AQ167" s="0" t="n">
        <v>0</v>
      </c>
      <c r="AR167" s="0" t="n">
        <v>0</v>
      </c>
      <c r="AS167" s="6" t="n">
        <v>1</v>
      </c>
    </row>
    <row r="168" s="56" customFormat="true" ht="15" hidden="false" customHeight="false" outlineLevel="0" collapsed="false">
      <c r="A168" s="56" t="n">
        <v>-1</v>
      </c>
      <c r="B168" s="56" t="n">
        <v>-1</v>
      </c>
      <c r="C168" s="56" t="n">
        <v>-1</v>
      </c>
      <c r="D168" s="56" t="n">
        <v>-1</v>
      </c>
      <c r="E168" s="56" t="n">
        <v>-1</v>
      </c>
      <c r="F168" s="56" t="n">
        <v>-1</v>
      </c>
      <c r="G168" s="56" t="n">
        <v>-1</v>
      </c>
      <c r="H168" s="56" t="n">
        <v>-1</v>
      </c>
      <c r="I168" s="56" t="n">
        <v>-1</v>
      </c>
      <c r="J168" s="56" t="n">
        <v>-1</v>
      </c>
      <c r="K168" s="56" t="n">
        <v>-1</v>
      </c>
      <c r="L168" s="56" t="n">
        <v>-1</v>
      </c>
      <c r="M168" s="56" t="n">
        <v>-1</v>
      </c>
      <c r="N168" s="56" t="n">
        <v>-1</v>
      </c>
      <c r="O168" s="56" t="n">
        <v>-1</v>
      </c>
      <c r="P168" s="56" t="n">
        <v>-1</v>
      </c>
      <c r="Q168" s="56" t="n">
        <v>-1</v>
      </c>
      <c r="R168" s="56" t="n">
        <v>-1</v>
      </c>
      <c r="S168" s="56" t="n">
        <v>-1</v>
      </c>
      <c r="T168" s="56" t="n">
        <v>-1</v>
      </c>
      <c r="U168" s="56" t="n">
        <v>-1</v>
      </c>
      <c r="V168" s="56" t="n">
        <v>-1</v>
      </c>
      <c r="W168" s="56" t="n">
        <v>-1</v>
      </c>
      <c r="X168" s="56" t="n">
        <v>-1</v>
      </c>
      <c r="Y168" s="56" t="n">
        <v>-1</v>
      </c>
      <c r="Z168" s="56" t="n">
        <v>-1</v>
      </c>
      <c r="AA168" s="56" t="n">
        <v>-1</v>
      </c>
      <c r="AB168" s="56" t="n">
        <v>-1</v>
      </c>
      <c r="AC168" s="56" t="n">
        <v>-1</v>
      </c>
      <c r="AD168" s="56" t="n">
        <v>-1</v>
      </c>
      <c r="AE168" s="56" t="n">
        <v>-1</v>
      </c>
      <c r="AF168" s="56" t="n">
        <v>-1</v>
      </c>
      <c r="AG168" s="56" t="n">
        <v>-1</v>
      </c>
      <c r="AH168" s="56" t="n">
        <v>-1</v>
      </c>
      <c r="AI168" s="56" t="n">
        <v>-1</v>
      </c>
      <c r="AJ168" s="56" t="n">
        <v>-1</v>
      </c>
      <c r="AK168" s="56" t="n">
        <v>-1</v>
      </c>
      <c r="AL168" s="56" t="n">
        <v>-1</v>
      </c>
      <c r="AM168" s="56" t="n">
        <v>-1</v>
      </c>
      <c r="AN168" s="56" t="n">
        <v>-1</v>
      </c>
      <c r="AO168" s="56" t="n">
        <v>-1</v>
      </c>
      <c r="AP168" s="56" t="n">
        <v>-1</v>
      </c>
      <c r="AQ168" s="56" t="n">
        <v>-1</v>
      </c>
      <c r="AR168" s="56" t="n">
        <v>-1</v>
      </c>
      <c r="AS168" s="56" t="n">
        <v>-1</v>
      </c>
      <c r="AT168" s="56" t="n">
        <v>-1</v>
      </c>
      <c r="AU168" s="56" t="n">
        <v>-1</v>
      </c>
    </row>
    <row r="169" customFormat="false" ht="15" hidden="false" customHeight="false" outlineLevel="0" collapsed="false">
      <c r="D169" s="3"/>
      <c r="F169" s="3"/>
      <c r="H169" s="3"/>
      <c r="J169" s="3"/>
      <c r="K169" s="55"/>
      <c r="L169" s="58"/>
      <c r="M169" s="3"/>
      <c r="N169" s="3"/>
      <c r="O169" s="3"/>
      <c r="P169" s="3"/>
      <c r="Q169" s="3" t="s">
        <v>73</v>
      </c>
      <c r="R169" s="54" t="n">
        <v>0.7386</v>
      </c>
      <c r="S169" s="3" t="n">
        <f aca="false">IF(AND(X169&lt;1,Y169&lt;1,Z169&lt;1,AA169&lt;3),1,0)</f>
        <v>0</v>
      </c>
      <c r="T169" s="27" t="n">
        <f aca="false">R169*P170*N172*L179*J179*H179*F165*D154*B180</f>
        <v>0.00262607041209384</v>
      </c>
      <c r="V169" s="15"/>
      <c r="W169" s="58" t="n">
        <v>202</v>
      </c>
      <c r="X169" s="0" t="n">
        <v>7.7</v>
      </c>
      <c r="Y169" s="0" t="n">
        <v>2.1</v>
      </c>
      <c r="Z169" s="0" t="n">
        <v>7.9</v>
      </c>
      <c r="AA169" s="0" t="n">
        <v>5</v>
      </c>
      <c r="AB169" s="0" t="n">
        <v>3.3</v>
      </c>
      <c r="AC169" s="0" t="n">
        <v>11357.1863563877</v>
      </c>
      <c r="AD169" s="0" t="n">
        <v>74715.401027666</v>
      </c>
      <c r="AE169" s="0" t="n">
        <v>67352.6477337376</v>
      </c>
      <c r="AF169" s="0" t="n">
        <v>0</v>
      </c>
      <c r="AG169" s="0" t="n">
        <v>0</v>
      </c>
      <c r="AH169" s="57" t="n">
        <v>0.87</v>
      </c>
      <c r="AI169" s="4" t="n">
        <v>1</v>
      </c>
      <c r="AJ169" s="5" t="n">
        <v>0</v>
      </c>
      <c r="AK169" s="5" t="n">
        <v>0</v>
      </c>
      <c r="AL169" s="6" t="n">
        <v>0</v>
      </c>
      <c r="AM169" s="0" t="n">
        <v>1</v>
      </c>
      <c r="AN169" s="0" t="n">
        <v>0</v>
      </c>
      <c r="AO169" s="6" t="n">
        <v>0</v>
      </c>
      <c r="AP169" s="0" t="n">
        <v>1</v>
      </c>
      <c r="AQ169" s="0" t="n">
        <v>0</v>
      </c>
      <c r="AR169" s="0" t="n">
        <v>0</v>
      </c>
      <c r="AS169" s="6" t="n">
        <v>0</v>
      </c>
    </row>
    <row r="170" customFormat="false" ht="15" hidden="false" customHeight="false" outlineLevel="0" collapsed="false">
      <c r="D170" s="3"/>
      <c r="F170" s="3"/>
      <c r="H170" s="3"/>
      <c r="J170" s="3"/>
      <c r="K170" s="55"/>
      <c r="L170" s="58"/>
      <c r="M170" s="3"/>
      <c r="N170" s="3"/>
      <c r="O170" s="3" t="s">
        <v>74</v>
      </c>
      <c r="P170" s="54" t="n">
        <v>0.629539952</v>
      </c>
      <c r="Q170" s="3" t="s">
        <v>75</v>
      </c>
      <c r="R170" s="54" t="n">
        <v>0.2614</v>
      </c>
      <c r="S170" s="3" t="n">
        <f aca="false">IF(AND(X170&lt;1,Y170&lt;1,Z170&lt;1,AA170&lt;3),1,0)</f>
        <v>0</v>
      </c>
      <c r="T170" s="27" t="n">
        <f aca="false">R170*P170*N172*L179*J179*H179*F165*D154*B180</f>
        <v>0.000929399953589668</v>
      </c>
      <c r="V170" s="15"/>
      <c r="W170" s="58" t="n">
        <v>202</v>
      </c>
      <c r="X170" s="0" t="n">
        <v>7.7</v>
      </c>
      <c r="Y170" s="0" t="n">
        <v>2.1</v>
      </c>
      <c r="Z170" s="0" t="n">
        <v>7.9</v>
      </c>
      <c r="AA170" s="0" t="n">
        <v>5</v>
      </c>
      <c r="AB170" s="0" t="n">
        <v>3.3</v>
      </c>
      <c r="AC170" s="0" t="n">
        <v>11357.1863563877</v>
      </c>
      <c r="AD170" s="0" t="n">
        <v>74715.401027666</v>
      </c>
      <c r="AE170" s="0" t="n">
        <v>67352.6477337376</v>
      </c>
      <c r="AF170" s="0" t="n">
        <v>0</v>
      </c>
      <c r="AG170" s="0" t="n">
        <v>0</v>
      </c>
      <c r="AH170" s="57" t="n">
        <v>0.87</v>
      </c>
      <c r="AI170" s="4" t="n">
        <v>1</v>
      </c>
      <c r="AJ170" s="5" t="n">
        <v>0</v>
      </c>
      <c r="AK170" s="5" t="n">
        <v>0</v>
      </c>
      <c r="AL170" s="6" t="n">
        <v>0</v>
      </c>
      <c r="AM170" s="0" t="n">
        <v>1</v>
      </c>
      <c r="AN170" s="0" t="n">
        <v>0</v>
      </c>
      <c r="AO170" s="6" t="n">
        <v>0</v>
      </c>
      <c r="AP170" s="0" t="n">
        <v>0</v>
      </c>
      <c r="AQ170" s="0" t="n">
        <v>0</v>
      </c>
      <c r="AR170" s="0" t="n">
        <v>1</v>
      </c>
      <c r="AS170" s="6" t="n">
        <v>0</v>
      </c>
    </row>
    <row r="171" customFormat="false" ht="15" hidden="false" customHeight="false" outlineLevel="0" collapsed="false">
      <c r="D171" s="3"/>
      <c r="F171" s="3"/>
      <c r="H171" s="3"/>
      <c r="J171" s="3"/>
      <c r="K171" s="55"/>
      <c r="L171" s="58"/>
      <c r="M171" s="3"/>
      <c r="N171" s="3"/>
      <c r="O171" s="3"/>
      <c r="P171" s="3"/>
      <c r="Q171" s="3" t="s">
        <v>73</v>
      </c>
      <c r="R171" s="54" t="n">
        <v>0.7386</v>
      </c>
      <c r="S171" s="3" t="n">
        <f aca="false">IF(AND(X171&lt;1,Y171&lt;1,Z171&lt;1,AA171&lt;3),1,0)</f>
        <v>0</v>
      </c>
      <c r="T171" s="27" t="n">
        <f aca="false">R171*P172*N172*L179*J179*H179*F165*D154*B180</f>
        <v>0.00154534143198534</v>
      </c>
      <c r="V171" s="15"/>
      <c r="W171" s="58" t="n">
        <v>202</v>
      </c>
      <c r="X171" s="0" t="n">
        <v>7.7</v>
      </c>
      <c r="Y171" s="0" t="n">
        <v>2.1</v>
      </c>
      <c r="Z171" s="0" t="n">
        <v>7.9</v>
      </c>
      <c r="AA171" s="0" t="n">
        <v>5</v>
      </c>
      <c r="AB171" s="0" t="n">
        <v>3.3</v>
      </c>
      <c r="AC171" s="0" t="n">
        <v>11357.1863563877</v>
      </c>
      <c r="AD171" s="0" t="n">
        <v>74715.401027666</v>
      </c>
      <c r="AE171" s="0" t="n">
        <v>67352.6477337376</v>
      </c>
      <c r="AF171" s="0" t="n">
        <v>0</v>
      </c>
      <c r="AG171" s="0" t="n">
        <v>0</v>
      </c>
      <c r="AH171" s="57" t="n">
        <v>0.87</v>
      </c>
      <c r="AI171" s="4" t="n">
        <v>1</v>
      </c>
      <c r="AJ171" s="5" t="n">
        <v>0</v>
      </c>
      <c r="AK171" s="5" t="n">
        <v>0</v>
      </c>
      <c r="AL171" s="6" t="n">
        <v>0</v>
      </c>
      <c r="AM171" s="0" t="n">
        <v>0</v>
      </c>
      <c r="AN171" s="0" t="n">
        <v>1</v>
      </c>
      <c r="AO171" s="6" t="n">
        <v>0</v>
      </c>
      <c r="AP171" s="0" t="n">
        <v>1</v>
      </c>
      <c r="AQ171" s="0" t="n">
        <v>0</v>
      </c>
      <c r="AR171" s="0" t="n">
        <v>0</v>
      </c>
      <c r="AS171" s="6" t="n">
        <v>0</v>
      </c>
    </row>
    <row r="172" customFormat="false" ht="15" hidden="false" customHeight="false" outlineLevel="0" collapsed="false">
      <c r="D172" s="3"/>
      <c r="F172" s="3"/>
      <c r="H172" s="3"/>
      <c r="J172" s="3"/>
      <c r="K172" s="55"/>
      <c r="L172" s="58"/>
      <c r="M172" s="3" t="s">
        <v>73</v>
      </c>
      <c r="N172" s="54" t="n">
        <v>0.446808511</v>
      </c>
      <c r="O172" s="3" t="s">
        <v>76</v>
      </c>
      <c r="P172" s="54" t="n">
        <v>0.370460048</v>
      </c>
      <c r="Q172" s="3" t="s">
        <v>75</v>
      </c>
      <c r="R172" s="54" t="n">
        <v>0.2614</v>
      </c>
      <c r="S172" s="3" t="n">
        <f aca="false">IF(AND(X172&lt;1,Y172&lt;1,Z172&lt;1,AA172&lt;3),1,0)</f>
        <v>0</v>
      </c>
      <c r="T172" s="27" t="n">
        <f aca="false">R172*P172*N172*L179*J179*H179*F165*D154*B180</f>
        <v>0.000546916125536106</v>
      </c>
      <c r="V172" s="15"/>
      <c r="W172" s="58" t="n">
        <v>202</v>
      </c>
      <c r="X172" s="0" t="n">
        <v>7.7</v>
      </c>
      <c r="Y172" s="0" t="n">
        <v>2.1</v>
      </c>
      <c r="Z172" s="0" t="n">
        <v>7.9</v>
      </c>
      <c r="AA172" s="0" t="n">
        <v>5</v>
      </c>
      <c r="AB172" s="0" t="n">
        <v>3.3</v>
      </c>
      <c r="AC172" s="0" t="n">
        <v>11357.1863563877</v>
      </c>
      <c r="AD172" s="0" t="n">
        <v>74715.401027666</v>
      </c>
      <c r="AE172" s="0" t="n">
        <v>67352.6477337376</v>
      </c>
      <c r="AF172" s="0" t="n">
        <v>0</v>
      </c>
      <c r="AG172" s="0" t="n">
        <v>0</v>
      </c>
      <c r="AH172" s="57" t="n">
        <v>0.87</v>
      </c>
      <c r="AI172" s="4" t="n">
        <v>1</v>
      </c>
      <c r="AJ172" s="5" t="n">
        <v>0</v>
      </c>
      <c r="AK172" s="5" t="n">
        <v>0</v>
      </c>
      <c r="AL172" s="6" t="n">
        <v>0</v>
      </c>
      <c r="AM172" s="0" t="n">
        <v>0</v>
      </c>
      <c r="AN172" s="0" t="n">
        <v>1</v>
      </c>
      <c r="AO172" s="6" t="n">
        <v>0</v>
      </c>
      <c r="AP172" s="0" t="n">
        <v>0</v>
      </c>
      <c r="AQ172" s="0" t="n">
        <v>0</v>
      </c>
      <c r="AR172" s="0" t="n">
        <v>1</v>
      </c>
      <c r="AS172" s="6" t="n">
        <v>0</v>
      </c>
    </row>
    <row r="173" customFormat="false" ht="15" hidden="false" customHeight="false" outlineLevel="0" collapsed="false">
      <c r="D173" s="3"/>
      <c r="F173" s="3"/>
      <c r="H173" s="3"/>
      <c r="J173" s="3"/>
      <c r="K173" s="55"/>
      <c r="L173" s="58"/>
      <c r="M173" s="3"/>
      <c r="N173" s="3"/>
      <c r="O173" s="3"/>
      <c r="P173" s="3"/>
      <c r="Q173" s="3" t="s">
        <v>77</v>
      </c>
      <c r="R173" s="54" t="n">
        <v>0.5371</v>
      </c>
      <c r="S173" s="3" t="n">
        <f aca="false">IF(AND(X173&lt;1,Y173&lt;1,Z173&lt;1,AA173&lt;3),1,0)</f>
        <v>0</v>
      </c>
      <c r="T173" s="27" t="n">
        <f aca="false">R173*P174*N176*L179*J179*H179*F165*D154*B180</f>
        <v>0.00245180396155156</v>
      </c>
      <c r="V173" s="15"/>
      <c r="W173" s="58" t="n">
        <v>202</v>
      </c>
      <c r="X173" s="0" t="n">
        <v>7.7</v>
      </c>
      <c r="Y173" s="0" t="n">
        <v>2.1</v>
      </c>
      <c r="Z173" s="0" t="n">
        <v>7.9</v>
      </c>
      <c r="AA173" s="0" t="n">
        <v>5</v>
      </c>
      <c r="AB173" s="0" t="n">
        <v>3.3</v>
      </c>
      <c r="AC173" s="0" t="n">
        <v>11357.1863563877</v>
      </c>
      <c r="AD173" s="0" t="n">
        <v>74715.401027666</v>
      </c>
      <c r="AE173" s="0" t="n">
        <v>67352.6477337376</v>
      </c>
      <c r="AF173" s="0" t="n">
        <v>0</v>
      </c>
      <c r="AG173" s="0" t="n">
        <v>0</v>
      </c>
      <c r="AH173" s="57" t="n">
        <v>0.87</v>
      </c>
      <c r="AI173" s="4" t="n">
        <v>0</v>
      </c>
      <c r="AJ173" s="5" t="n">
        <v>1</v>
      </c>
      <c r="AK173" s="5" t="n">
        <v>0</v>
      </c>
      <c r="AL173" s="6" t="n">
        <v>0</v>
      </c>
      <c r="AM173" s="0" t="n">
        <v>1</v>
      </c>
      <c r="AN173" s="0" t="n">
        <v>0</v>
      </c>
      <c r="AO173" s="6" t="n">
        <v>0</v>
      </c>
      <c r="AP173" s="0" t="n">
        <v>0</v>
      </c>
      <c r="AQ173" s="0" t="n">
        <v>1</v>
      </c>
      <c r="AR173" s="0" t="n">
        <v>0</v>
      </c>
      <c r="AS173" s="6" t="n">
        <v>0</v>
      </c>
    </row>
    <row r="174" customFormat="false" ht="15" hidden="false" customHeight="false" outlineLevel="0" collapsed="false">
      <c r="D174" s="3"/>
      <c r="F174" s="3"/>
      <c r="H174" s="3"/>
      <c r="J174" s="3"/>
      <c r="K174" s="55"/>
      <c r="L174" s="58"/>
      <c r="M174" s="3"/>
      <c r="N174" s="3"/>
      <c r="O174" s="3" t="s">
        <v>74</v>
      </c>
      <c r="P174" s="54" t="n">
        <v>0.808270677</v>
      </c>
      <c r="Q174" s="3" t="s">
        <v>75</v>
      </c>
      <c r="R174" s="54" t="n">
        <v>0.4629</v>
      </c>
      <c r="S174" s="3" t="n">
        <f aca="false">IF(AND(X174&lt;1,Y174&lt;1,Z174&lt;1,AA174&lt;3),1,0)</f>
        <v>0</v>
      </c>
      <c r="T174" s="27" t="n">
        <f aca="false">R174*P174*N176*L179*J179*H179*F165*D154*B180</f>
        <v>0.00211308891044911</v>
      </c>
      <c r="V174" s="15"/>
      <c r="W174" s="58" t="n">
        <v>202</v>
      </c>
      <c r="X174" s="0" t="n">
        <v>7.7</v>
      </c>
      <c r="Y174" s="0" t="n">
        <v>2.1</v>
      </c>
      <c r="Z174" s="0" t="n">
        <v>7.9</v>
      </c>
      <c r="AA174" s="0" t="n">
        <v>5</v>
      </c>
      <c r="AB174" s="0" t="n">
        <v>3.3</v>
      </c>
      <c r="AC174" s="0" t="n">
        <v>11357.1863563877</v>
      </c>
      <c r="AD174" s="0" t="n">
        <v>74715.401027666</v>
      </c>
      <c r="AE174" s="0" t="n">
        <v>67352.6477337376</v>
      </c>
      <c r="AF174" s="0" t="n">
        <v>0</v>
      </c>
      <c r="AG174" s="0" t="n">
        <v>0</v>
      </c>
      <c r="AH174" s="57" t="n">
        <v>0.87</v>
      </c>
      <c r="AI174" s="4" t="n">
        <v>0</v>
      </c>
      <c r="AJ174" s="5" t="n">
        <v>1</v>
      </c>
      <c r="AK174" s="5" t="n">
        <v>0</v>
      </c>
      <c r="AL174" s="6" t="n">
        <v>0</v>
      </c>
      <c r="AM174" s="0" t="n">
        <v>1</v>
      </c>
      <c r="AN174" s="0" t="n">
        <v>0</v>
      </c>
      <c r="AO174" s="6" t="n">
        <v>0</v>
      </c>
      <c r="AP174" s="0" t="n">
        <v>0</v>
      </c>
      <c r="AQ174" s="0" t="n">
        <v>0</v>
      </c>
      <c r="AR174" s="0" t="n">
        <v>1</v>
      </c>
      <c r="AS174" s="6" t="n">
        <v>0</v>
      </c>
    </row>
    <row r="175" customFormat="false" ht="15" hidden="false" customHeight="false" outlineLevel="0" collapsed="false">
      <c r="D175" s="3"/>
      <c r="F175" s="3"/>
      <c r="H175" s="3"/>
      <c r="J175" s="3"/>
      <c r="K175" s="55"/>
      <c r="L175" s="58"/>
      <c r="M175" s="3"/>
      <c r="N175" s="3"/>
      <c r="O175" s="3"/>
      <c r="P175" s="3"/>
      <c r="Q175" s="3" t="s">
        <v>77</v>
      </c>
      <c r="R175" s="54" t="n">
        <v>0.5371</v>
      </c>
      <c r="S175" s="3" t="n">
        <f aca="false">IF(AND(X175&lt;1,Y175&lt;1,Z175&lt;1,AA175&lt;3),1,0)</f>
        <v>0</v>
      </c>
      <c r="T175" s="27" t="n">
        <f aca="false">R175*P176*N176*L179*J179*H179*F165*D154*B180</f>
        <v>0.000581590706001819</v>
      </c>
      <c r="V175" s="15"/>
      <c r="W175" s="58" t="n">
        <v>202</v>
      </c>
      <c r="X175" s="0" t="n">
        <v>7.7</v>
      </c>
      <c r="Y175" s="0" t="n">
        <v>2.1</v>
      </c>
      <c r="Z175" s="0" t="n">
        <v>7.9</v>
      </c>
      <c r="AA175" s="0" t="n">
        <v>5</v>
      </c>
      <c r="AB175" s="0" t="n">
        <v>3.3</v>
      </c>
      <c r="AC175" s="0" t="n">
        <v>11357.1863563877</v>
      </c>
      <c r="AD175" s="0" t="n">
        <v>74715.401027666</v>
      </c>
      <c r="AE175" s="0" t="n">
        <v>67352.6477337376</v>
      </c>
      <c r="AF175" s="0" t="n">
        <v>0</v>
      </c>
      <c r="AG175" s="0" t="n">
        <v>0</v>
      </c>
      <c r="AH175" s="57" t="n">
        <v>0.87</v>
      </c>
      <c r="AI175" s="4" t="n">
        <v>0</v>
      </c>
      <c r="AJ175" s="5" t="n">
        <v>1</v>
      </c>
      <c r="AK175" s="5" t="n">
        <v>0</v>
      </c>
      <c r="AL175" s="6" t="n">
        <v>0</v>
      </c>
      <c r="AM175" s="0" t="n">
        <v>0</v>
      </c>
      <c r="AN175" s="0" t="n">
        <v>1</v>
      </c>
      <c r="AO175" s="6" t="n">
        <v>0</v>
      </c>
      <c r="AP175" s="0" t="n">
        <v>0</v>
      </c>
      <c r="AQ175" s="0" t="n">
        <v>1</v>
      </c>
      <c r="AR175" s="0" t="n">
        <v>0</v>
      </c>
      <c r="AS175" s="6" t="n">
        <v>0</v>
      </c>
    </row>
    <row r="176" customFormat="false" ht="15" hidden="false" customHeight="false" outlineLevel="0" collapsed="false">
      <c r="D176" s="3"/>
      <c r="F176" s="3"/>
      <c r="H176" s="3"/>
      <c r="J176" s="3"/>
      <c r="K176" s="55"/>
      <c r="L176" s="58"/>
      <c r="M176" s="3" t="s">
        <v>77</v>
      </c>
      <c r="N176" s="54" t="n">
        <v>0.446808511</v>
      </c>
      <c r="O176" s="3" t="s">
        <v>78</v>
      </c>
      <c r="P176" s="54" t="n">
        <v>0.191729323</v>
      </c>
      <c r="Q176" s="3" t="s">
        <v>75</v>
      </c>
      <c r="R176" s="54" t="n">
        <v>0.4629</v>
      </c>
      <c r="S176" s="3" t="n">
        <f aca="false">IF(AND(X176&lt;1,Y176&lt;1,Z176&lt;1,AA176&lt;3),1,0)</f>
        <v>0</v>
      </c>
      <c r="T176" s="27" t="n">
        <f aca="false">R176*P176*N176*L179*J179*H179*F165*D154*B180</f>
        <v>0.000501244345202462</v>
      </c>
      <c r="V176" s="15"/>
      <c r="W176" s="58" t="n">
        <v>202</v>
      </c>
      <c r="X176" s="0" t="n">
        <v>7.7</v>
      </c>
      <c r="Y176" s="0" t="n">
        <v>2.1</v>
      </c>
      <c r="Z176" s="0" t="n">
        <v>7.9</v>
      </c>
      <c r="AA176" s="0" t="n">
        <v>5</v>
      </c>
      <c r="AB176" s="0" t="n">
        <v>3.3</v>
      </c>
      <c r="AC176" s="0" t="n">
        <v>11357.1863563877</v>
      </c>
      <c r="AD176" s="0" t="n">
        <v>74715.401027666</v>
      </c>
      <c r="AE176" s="0" t="n">
        <v>67352.6477337376</v>
      </c>
      <c r="AF176" s="0" t="n">
        <v>0</v>
      </c>
      <c r="AG176" s="0" t="n">
        <v>0</v>
      </c>
      <c r="AH176" s="57" t="n">
        <v>0.87</v>
      </c>
      <c r="AI176" s="4" t="n">
        <v>0</v>
      </c>
      <c r="AJ176" s="5" t="n">
        <v>1</v>
      </c>
      <c r="AK176" s="5" t="n">
        <v>0</v>
      </c>
      <c r="AL176" s="6" t="n">
        <v>0</v>
      </c>
      <c r="AM176" s="0" t="n">
        <v>0</v>
      </c>
      <c r="AN176" s="0" t="n">
        <v>1</v>
      </c>
      <c r="AO176" s="6" t="n">
        <v>0</v>
      </c>
      <c r="AP176" s="0" t="n">
        <v>0</v>
      </c>
      <c r="AQ176" s="0" t="n">
        <v>0</v>
      </c>
      <c r="AR176" s="0" t="n">
        <v>1</v>
      </c>
      <c r="AS176" s="6" t="n">
        <v>0</v>
      </c>
    </row>
    <row r="177" customFormat="false" ht="15" hidden="false" customHeight="false" outlineLevel="0" collapsed="false">
      <c r="D177" s="3"/>
      <c r="F177" s="3"/>
      <c r="H177" s="3"/>
      <c r="J177" s="3"/>
      <c r="K177" s="3"/>
      <c r="L177" s="3"/>
      <c r="M177" s="3" t="s">
        <v>75</v>
      </c>
      <c r="N177" s="54" t="n">
        <v>0.021276596</v>
      </c>
      <c r="O177" s="3" t="s">
        <v>30</v>
      </c>
      <c r="P177" s="54" t="n">
        <v>1</v>
      </c>
      <c r="Q177" s="3" t="s">
        <v>75</v>
      </c>
      <c r="R177" s="54" t="n">
        <v>1</v>
      </c>
      <c r="S177" s="3" t="n">
        <f aca="false">IF(AND(X177&lt;1,Y177&lt;1,Z177&lt;1,AA177&lt;3),1,0)</f>
        <v>0</v>
      </c>
      <c r="T177" s="27" t="n">
        <f aca="false">R177*P177*N177*L179*J179*H179*F165*D154*B180</f>
        <v>0.000268939427924082</v>
      </c>
      <c r="V177" s="15"/>
      <c r="W177" s="58" t="n">
        <v>202</v>
      </c>
      <c r="X177" s="0" t="n">
        <v>7.7</v>
      </c>
      <c r="Y177" s="0" t="n">
        <v>2.1</v>
      </c>
      <c r="Z177" s="0" t="n">
        <v>7.9</v>
      </c>
      <c r="AA177" s="0" t="n">
        <v>5</v>
      </c>
      <c r="AB177" s="0" t="n">
        <v>3.3</v>
      </c>
      <c r="AC177" s="0" t="n">
        <v>11357.1863563877</v>
      </c>
      <c r="AD177" s="0" t="n">
        <v>74715.401027666</v>
      </c>
      <c r="AE177" s="0" t="n">
        <v>67352.6477337376</v>
      </c>
      <c r="AF177" s="0" t="n">
        <v>0</v>
      </c>
      <c r="AG177" s="0" t="n">
        <v>0</v>
      </c>
      <c r="AH177" s="57" t="n">
        <v>0.87</v>
      </c>
      <c r="AI177" s="4" t="n">
        <v>0</v>
      </c>
      <c r="AJ177" s="5" t="n">
        <v>0</v>
      </c>
      <c r="AK177" s="5" t="n">
        <v>1</v>
      </c>
      <c r="AL177" s="6" t="n">
        <v>0</v>
      </c>
      <c r="AM177" s="0" t="n">
        <v>0</v>
      </c>
      <c r="AN177" s="0" t="n">
        <v>0</v>
      </c>
      <c r="AO177" s="6" t="n">
        <v>1</v>
      </c>
      <c r="AP177" s="0" t="n">
        <v>0</v>
      </c>
      <c r="AQ177" s="0" t="n">
        <v>0</v>
      </c>
      <c r="AR177" s="0" t="n">
        <v>1</v>
      </c>
      <c r="AS177" s="6" t="n">
        <v>0</v>
      </c>
    </row>
    <row r="178" customFormat="false" ht="15" hidden="false" customHeight="false" outlineLevel="0" collapsed="false">
      <c r="D178" s="3"/>
      <c r="F178" s="3"/>
      <c r="H178" s="3"/>
      <c r="J178" s="3"/>
      <c r="K178" s="3"/>
      <c r="L178" s="3"/>
      <c r="M178" s="3"/>
      <c r="N178" s="3"/>
      <c r="O178" s="3" t="s">
        <v>74</v>
      </c>
      <c r="P178" s="54" t="n">
        <v>0.159106071</v>
      </c>
      <c r="Q178" s="3" t="s">
        <v>79</v>
      </c>
      <c r="R178" s="54" t="n">
        <v>1</v>
      </c>
      <c r="S178" s="3" t="n">
        <f aca="false">IF(AND(X178&lt;1,Y178&lt;1,Z178&lt;1,AA178&lt;3),1,0)</f>
        <v>0</v>
      </c>
      <c r="T178" s="27" t="n">
        <f aca="false">R178*P178*N179*L179*J179*H179*F165*D154*B180</f>
        <v>0.000171159580844828</v>
      </c>
      <c r="V178" s="15"/>
      <c r="W178" s="58" t="n">
        <v>202</v>
      </c>
      <c r="X178" s="0" t="n">
        <v>7.7</v>
      </c>
      <c r="Y178" s="0" t="n">
        <v>2.1</v>
      </c>
      <c r="Z178" s="0" t="n">
        <v>7.9</v>
      </c>
      <c r="AA178" s="0" t="n">
        <v>5</v>
      </c>
      <c r="AB178" s="0" t="n">
        <v>3.3</v>
      </c>
      <c r="AC178" s="0" t="n">
        <v>11357.1863563877</v>
      </c>
      <c r="AD178" s="0" t="n">
        <v>74715.401027666</v>
      </c>
      <c r="AE178" s="0" t="n">
        <v>67352.6477337376</v>
      </c>
      <c r="AF178" s="0" t="n">
        <v>0</v>
      </c>
      <c r="AG178" s="0" t="n">
        <v>0</v>
      </c>
      <c r="AH178" s="57" t="n">
        <v>0.87</v>
      </c>
      <c r="AI178" s="4" t="n">
        <v>0</v>
      </c>
      <c r="AJ178" s="5" t="n">
        <v>0</v>
      </c>
      <c r="AK178" s="5" t="n">
        <v>0</v>
      </c>
      <c r="AL178" s="6" t="n">
        <v>1</v>
      </c>
      <c r="AM178" s="0" t="n">
        <v>1</v>
      </c>
      <c r="AN178" s="0" t="n">
        <v>0</v>
      </c>
      <c r="AO178" s="6" t="n">
        <v>0</v>
      </c>
      <c r="AP178" s="0" t="n">
        <v>0</v>
      </c>
      <c r="AQ178" s="0" t="n">
        <v>0</v>
      </c>
      <c r="AR178" s="0" t="n">
        <v>0</v>
      </c>
      <c r="AS178" s="6" t="n">
        <v>1</v>
      </c>
    </row>
    <row r="179" customFormat="false" ht="15" hidden="false" customHeight="false" outlineLevel="0" collapsed="false">
      <c r="D179" s="3"/>
      <c r="F179" s="3"/>
      <c r="G179" s="0" t="s">
        <v>90</v>
      </c>
      <c r="H179" s="54" t="n">
        <v>0.2857</v>
      </c>
      <c r="I179" s="0" t="s">
        <v>89</v>
      </c>
      <c r="J179" s="54" t="n">
        <v>1</v>
      </c>
      <c r="K179" s="55" t="s">
        <v>85</v>
      </c>
      <c r="L179" s="54" t="n">
        <v>1</v>
      </c>
      <c r="M179" s="3" t="s">
        <v>79</v>
      </c>
      <c r="N179" s="54" t="n">
        <v>0.085106383</v>
      </c>
      <c r="O179" s="3" t="s">
        <v>76</v>
      </c>
      <c r="P179" s="54" t="n">
        <v>0.840893929</v>
      </c>
      <c r="Q179" s="3" t="s">
        <v>79</v>
      </c>
      <c r="R179" s="54" t="n">
        <v>1</v>
      </c>
      <c r="S179" s="3" t="n">
        <f aca="false">IF(AND(X179&lt;1,Y179&lt;1,Z179&lt;1,AA179&lt;3),1,0)</f>
        <v>0</v>
      </c>
      <c r="T179" s="27" t="n">
        <f aca="false">R179*P179*N179*L179*J179*H179*F165*D154*B180</f>
        <v>0.000904598118211345</v>
      </c>
      <c r="U179" s="64" t="s">
        <v>11</v>
      </c>
      <c r="V179" s="15"/>
      <c r="W179" s="58" t="n">
        <v>202</v>
      </c>
      <c r="X179" s="0" t="n">
        <v>7.7</v>
      </c>
      <c r="Y179" s="0" t="n">
        <v>2.1</v>
      </c>
      <c r="Z179" s="0" t="n">
        <v>7.9</v>
      </c>
      <c r="AA179" s="0" t="n">
        <v>5</v>
      </c>
      <c r="AB179" s="0" t="n">
        <v>3.3</v>
      </c>
      <c r="AC179" s="0" t="n">
        <v>11357.1863563877</v>
      </c>
      <c r="AD179" s="0" t="n">
        <v>74715.401027666</v>
      </c>
      <c r="AE179" s="0" t="n">
        <v>67352.6477337376</v>
      </c>
      <c r="AF179" s="0" t="n">
        <v>0</v>
      </c>
      <c r="AG179" s="0" t="n">
        <v>0</v>
      </c>
      <c r="AH179" s="57" t="n">
        <v>0.87</v>
      </c>
      <c r="AI179" s="4" t="n">
        <v>0</v>
      </c>
      <c r="AJ179" s="5" t="n">
        <v>0</v>
      </c>
      <c r="AK179" s="5" t="n">
        <v>0</v>
      </c>
      <c r="AL179" s="6" t="n">
        <v>1</v>
      </c>
      <c r="AM179" s="0" t="n">
        <v>0</v>
      </c>
      <c r="AN179" s="0" t="n">
        <v>1</v>
      </c>
      <c r="AO179" s="6" t="n">
        <v>0</v>
      </c>
      <c r="AP179" s="0" t="n">
        <v>0</v>
      </c>
      <c r="AQ179" s="0" t="n">
        <v>0</v>
      </c>
      <c r="AR179" s="0" t="n">
        <v>0</v>
      </c>
      <c r="AS179" s="6" t="n">
        <v>1</v>
      </c>
    </row>
    <row r="180" s="65" customFormat="true" ht="15" hidden="false" customHeight="false" outlineLevel="0" collapsed="false">
      <c r="A180" s="57" t="s">
        <v>92</v>
      </c>
      <c r="B180" s="54" t="n">
        <v>0.1967</v>
      </c>
      <c r="C180" s="56" t="n">
        <v>-1</v>
      </c>
      <c r="D180" s="56" t="n">
        <v>-1</v>
      </c>
      <c r="E180" s="56" t="n">
        <v>-1</v>
      </c>
      <c r="F180" s="56" t="n">
        <v>-1</v>
      </c>
      <c r="G180" s="56" t="n">
        <v>-1</v>
      </c>
      <c r="H180" s="56" t="n">
        <v>-1</v>
      </c>
      <c r="I180" s="56" t="n">
        <v>-1</v>
      </c>
      <c r="J180" s="56" t="n">
        <v>-1</v>
      </c>
      <c r="K180" s="56" t="n">
        <v>-1</v>
      </c>
      <c r="L180" s="56" t="n">
        <v>-1</v>
      </c>
      <c r="M180" s="56" t="n">
        <v>-1</v>
      </c>
      <c r="N180" s="56" t="n">
        <v>-1</v>
      </c>
      <c r="O180" s="56" t="n">
        <v>-1</v>
      </c>
      <c r="P180" s="56" t="n">
        <v>-1</v>
      </c>
      <c r="Q180" s="56" t="n">
        <v>-1</v>
      </c>
      <c r="R180" s="56" t="n">
        <v>-1</v>
      </c>
      <c r="S180" s="56" t="n">
        <v>-1</v>
      </c>
      <c r="T180" s="56" t="n">
        <v>-1</v>
      </c>
      <c r="U180" s="56" t="n">
        <v>-1</v>
      </c>
      <c r="V180" s="56" t="n">
        <v>-1</v>
      </c>
      <c r="W180" s="56" t="n">
        <v>-1</v>
      </c>
      <c r="X180" s="56" t="n">
        <v>-1</v>
      </c>
      <c r="Y180" s="56" t="n">
        <v>-1</v>
      </c>
      <c r="Z180" s="56" t="n">
        <v>-1</v>
      </c>
      <c r="AA180" s="56" t="n">
        <v>-1</v>
      </c>
      <c r="AB180" s="56" t="n">
        <v>-1</v>
      </c>
      <c r="AC180" s="56" t="n">
        <v>-1</v>
      </c>
      <c r="AD180" s="56" t="n">
        <v>-1</v>
      </c>
      <c r="AE180" s="56" t="n">
        <v>-1</v>
      </c>
      <c r="AF180" s="56" t="n">
        <v>-1</v>
      </c>
      <c r="AG180" s="56" t="n">
        <v>-1</v>
      </c>
      <c r="AH180" s="56" t="n">
        <v>-1</v>
      </c>
      <c r="AI180" s="56" t="n">
        <v>-1</v>
      </c>
      <c r="AJ180" s="56" t="n">
        <v>-1</v>
      </c>
      <c r="AK180" s="56" t="n">
        <v>-1</v>
      </c>
      <c r="AL180" s="56" t="n">
        <v>-1</v>
      </c>
      <c r="AM180" s="56" t="n">
        <v>-1</v>
      </c>
      <c r="AN180" s="56" t="n">
        <v>-1</v>
      </c>
      <c r="AO180" s="56" t="n">
        <v>-1</v>
      </c>
      <c r="AP180" s="56" t="n">
        <v>-1</v>
      </c>
      <c r="AQ180" s="56" t="n">
        <v>-1</v>
      </c>
      <c r="AR180" s="56" t="n">
        <v>-1</v>
      </c>
      <c r="AS180" s="56" t="n">
        <v>-1</v>
      </c>
      <c r="AT180" s="56" t="n">
        <v>-1</v>
      </c>
      <c r="AU180" s="56" t="n">
        <v>-1</v>
      </c>
      <c r="AV180" s="56" t="n">
        <v>-1</v>
      </c>
      <c r="AW180" s="56" t="n">
        <v>-1</v>
      </c>
    </row>
    <row r="181" customFormat="false" ht="15" hidden="false" customHeight="false" outlineLevel="0" collapsed="false">
      <c r="B181" s="58"/>
      <c r="D181" s="3"/>
      <c r="F181" s="3"/>
      <c r="H181" s="3"/>
      <c r="J181" s="3"/>
      <c r="K181" s="3"/>
      <c r="L181" s="3"/>
      <c r="M181" s="3"/>
      <c r="N181" s="3"/>
      <c r="O181" s="3"/>
      <c r="P181" s="3"/>
      <c r="Q181" s="3" t="s">
        <v>73</v>
      </c>
      <c r="R181" s="54" t="n">
        <v>0.9257</v>
      </c>
      <c r="S181" s="3" t="n">
        <f aca="false">IF(AND(X181&lt;1,Y181&lt;1,Z181&lt;1,AA181&lt;3),1,0)</f>
        <v>1</v>
      </c>
      <c r="T181" s="27" t="n">
        <f aca="false">R181*P182*N184*L189*J189*H189*F189*D228*B180</f>
        <v>0.00517035333182628</v>
      </c>
      <c r="V181" s="15"/>
      <c r="W181" s="3" t="n">
        <v>203</v>
      </c>
      <c r="X181" s="0" t="n">
        <v>0.32</v>
      </c>
      <c r="Y181" s="0" t="n">
        <v>0.48</v>
      </c>
      <c r="Z181" s="0" t="n">
        <v>0.59</v>
      </c>
      <c r="AA181" s="0" t="n">
        <v>2.75</v>
      </c>
      <c r="AB181" s="0" t="n">
        <v>3.3</v>
      </c>
      <c r="AC181" s="0" t="n">
        <v>12257.1411935824</v>
      </c>
      <c r="AD181" s="0" t="n">
        <v>72298.2589500467</v>
      </c>
      <c r="AE181" s="0" t="n">
        <v>64021.6790418326</v>
      </c>
      <c r="AF181" s="0" t="n">
        <v>0</v>
      </c>
      <c r="AG181" s="0" t="n">
        <v>0</v>
      </c>
      <c r="AH181" s="0" t="n">
        <v>0.6</v>
      </c>
      <c r="AI181" s="4" t="n">
        <v>1</v>
      </c>
      <c r="AJ181" s="5" t="n">
        <v>0</v>
      </c>
      <c r="AK181" s="5" t="n">
        <v>0</v>
      </c>
      <c r="AL181" s="6" t="n">
        <v>0</v>
      </c>
      <c r="AM181" s="0" t="n">
        <v>1</v>
      </c>
      <c r="AN181" s="0" t="n">
        <v>0</v>
      </c>
      <c r="AO181" s="6" t="n">
        <v>0</v>
      </c>
      <c r="AP181" s="0" t="n">
        <v>1</v>
      </c>
      <c r="AQ181" s="0" t="n">
        <v>0</v>
      </c>
      <c r="AR181" s="0" t="n">
        <v>0</v>
      </c>
      <c r="AS181" s="6" t="n">
        <v>0</v>
      </c>
    </row>
    <row r="182" customFormat="false" ht="15" hidden="false" customHeight="false" outlineLevel="0" collapsed="false">
      <c r="B182" s="58"/>
      <c r="D182" s="3"/>
      <c r="F182" s="3"/>
      <c r="H182" s="3"/>
      <c r="J182" s="3"/>
      <c r="K182" s="3"/>
      <c r="L182" s="3"/>
      <c r="M182" s="3"/>
      <c r="N182" s="3"/>
      <c r="O182" s="3" t="s">
        <v>74</v>
      </c>
      <c r="P182" s="54" t="n">
        <v>0.891566265</v>
      </c>
      <c r="Q182" s="3" t="s">
        <v>75</v>
      </c>
      <c r="R182" s="54" t="n">
        <v>0.0743</v>
      </c>
      <c r="S182" s="3" t="n">
        <f aca="false">IF(AND(X182&lt;1,Y182&lt;1,Z182&lt;1,AA182&lt;3),1,0)</f>
        <v>1</v>
      </c>
      <c r="T182" s="27" t="n">
        <f aca="false">R182*P182*N184*L189*J189*H189*F189*D228*B180</f>
        <v>0.000414991090585171</v>
      </c>
      <c r="V182" s="15"/>
      <c r="W182" s="3" t="n">
        <v>203</v>
      </c>
      <c r="X182" s="0" t="n">
        <v>0.32</v>
      </c>
      <c r="Y182" s="0" t="n">
        <v>0.48</v>
      </c>
      <c r="Z182" s="0" t="n">
        <v>0.59</v>
      </c>
      <c r="AA182" s="0" t="n">
        <v>2.75</v>
      </c>
      <c r="AB182" s="0" t="n">
        <v>3.3</v>
      </c>
      <c r="AC182" s="0" t="n">
        <v>12257.1411935824</v>
      </c>
      <c r="AD182" s="0" t="n">
        <v>72298.2589500467</v>
      </c>
      <c r="AE182" s="0" t="n">
        <v>64021.6790418326</v>
      </c>
      <c r="AF182" s="0" t="n">
        <v>0</v>
      </c>
      <c r="AG182" s="0" t="n">
        <v>0</v>
      </c>
      <c r="AH182" s="0" t="n">
        <v>0.6</v>
      </c>
      <c r="AI182" s="4" t="n">
        <v>1</v>
      </c>
      <c r="AJ182" s="5" t="n">
        <v>0</v>
      </c>
      <c r="AK182" s="5" t="n">
        <v>0</v>
      </c>
      <c r="AL182" s="6" t="n">
        <v>0</v>
      </c>
      <c r="AM182" s="0" t="n">
        <v>1</v>
      </c>
      <c r="AN182" s="0" t="n">
        <v>0</v>
      </c>
      <c r="AO182" s="6" t="n">
        <v>0</v>
      </c>
      <c r="AP182" s="0" t="n">
        <v>0</v>
      </c>
      <c r="AQ182" s="0" t="n">
        <v>0</v>
      </c>
      <c r="AR182" s="0" t="n">
        <v>1</v>
      </c>
      <c r="AS182" s="6" t="n">
        <v>0</v>
      </c>
    </row>
    <row r="183" customFormat="false" ht="15" hidden="false" customHeight="false" outlineLevel="0" collapsed="false">
      <c r="B183" s="58"/>
      <c r="D183" s="3"/>
      <c r="F183" s="3"/>
      <c r="H183" s="3"/>
      <c r="J183" s="3"/>
      <c r="K183" s="3"/>
      <c r="L183" s="3"/>
      <c r="M183" s="3"/>
      <c r="N183" s="3"/>
      <c r="O183" s="3"/>
      <c r="P183" s="3"/>
      <c r="Q183" s="3" t="s">
        <v>73</v>
      </c>
      <c r="R183" s="54" t="n">
        <v>0.9257</v>
      </c>
      <c r="S183" s="3" t="n">
        <f aca="false">IF(AND(X183&lt;1,Y183&lt;1,Z183&lt;1,AA183&lt;3),1,0)</f>
        <v>1</v>
      </c>
      <c r="T183" s="27" t="n">
        <f aca="false">R183*P184*N184*L189*J189*H189*F189*D228*B180</f>
        <v>0.000628826756965303</v>
      </c>
      <c r="V183" s="15"/>
      <c r="W183" s="3" t="n">
        <v>203</v>
      </c>
      <c r="X183" s="0" t="n">
        <v>0.32</v>
      </c>
      <c r="Y183" s="0" t="n">
        <v>0.48</v>
      </c>
      <c r="Z183" s="0" t="n">
        <v>0.59</v>
      </c>
      <c r="AA183" s="0" t="n">
        <v>2.75</v>
      </c>
      <c r="AB183" s="0" t="n">
        <v>3.3</v>
      </c>
      <c r="AC183" s="0" t="n">
        <v>12257.1411935824</v>
      </c>
      <c r="AD183" s="0" t="n">
        <v>72298.2589500467</v>
      </c>
      <c r="AE183" s="0" t="n">
        <v>64021.6790418326</v>
      </c>
      <c r="AF183" s="0" t="n">
        <v>0</v>
      </c>
      <c r="AG183" s="0" t="n">
        <v>0</v>
      </c>
      <c r="AH183" s="0" t="n">
        <v>0.6</v>
      </c>
      <c r="AI183" s="4" t="n">
        <v>1</v>
      </c>
      <c r="AJ183" s="5" t="n">
        <v>0</v>
      </c>
      <c r="AK183" s="5" t="n">
        <v>0</v>
      </c>
      <c r="AL183" s="6" t="n">
        <v>0</v>
      </c>
      <c r="AM183" s="0" t="n">
        <v>0</v>
      </c>
      <c r="AN183" s="0" t="n">
        <v>1</v>
      </c>
      <c r="AO183" s="6" t="n">
        <v>0</v>
      </c>
      <c r="AP183" s="0" t="n">
        <v>1</v>
      </c>
      <c r="AQ183" s="0" t="n">
        <v>0</v>
      </c>
      <c r="AR183" s="0" t="n">
        <v>0</v>
      </c>
      <c r="AS183" s="6" t="n">
        <v>0</v>
      </c>
    </row>
    <row r="184" customFormat="false" ht="15" hidden="false" customHeight="false" outlineLevel="0" collapsed="false">
      <c r="B184" s="58"/>
      <c r="D184" s="3"/>
      <c r="F184" s="3"/>
      <c r="H184" s="3"/>
      <c r="J184" s="3"/>
      <c r="K184" s="3"/>
      <c r="L184" s="3"/>
      <c r="M184" s="3" t="s">
        <v>73</v>
      </c>
      <c r="N184" s="54" t="n">
        <v>0.411</v>
      </c>
      <c r="O184" s="3" t="s">
        <v>76</v>
      </c>
      <c r="P184" s="54" t="n">
        <v>0.108433735</v>
      </c>
      <c r="Q184" s="3" t="s">
        <v>75</v>
      </c>
      <c r="R184" s="54" t="n">
        <v>0.0743</v>
      </c>
      <c r="S184" s="3" t="n">
        <f aca="false">IF(AND(X184&lt;1,Y184&lt;1,Z184&lt;1,AA184&lt;3),1,0)</f>
        <v>1</v>
      </c>
      <c r="T184" s="27" t="n">
        <f aca="false">R184*P184*N184*L189*J189*H189*F189*D228*B180</f>
        <v>5.0471889426944E-005</v>
      </c>
      <c r="V184" s="15"/>
      <c r="W184" s="3" t="n">
        <v>203</v>
      </c>
      <c r="X184" s="0" t="n">
        <v>0.32</v>
      </c>
      <c r="Y184" s="0" t="n">
        <v>0.48</v>
      </c>
      <c r="Z184" s="0" t="n">
        <v>0.59</v>
      </c>
      <c r="AA184" s="0" t="n">
        <v>2.75</v>
      </c>
      <c r="AB184" s="0" t="n">
        <v>3.3</v>
      </c>
      <c r="AC184" s="0" t="n">
        <v>12257.1411935824</v>
      </c>
      <c r="AD184" s="0" t="n">
        <v>72298.2589500467</v>
      </c>
      <c r="AE184" s="0" t="n">
        <v>64021.6790418326</v>
      </c>
      <c r="AF184" s="0" t="n">
        <v>0</v>
      </c>
      <c r="AG184" s="0" t="n">
        <v>0</v>
      </c>
      <c r="AH184" s="0" t="n">
        <v>0.6</v>
      </c>
      <c r="AI184" s="4" t="n">
        <v>1</v>
      </c>
      <c r="AJ184" s="5" t="n">
        <v>0</v>
      </c>
      <c r="AK184" s="5" t="n">
        <v>0</v>
      </c>
      <c r="AL184" s="6" t="n">
        <v>0</v>
      </c>
      <c r="AM184" s="0" t="n">
        <v>0</v>
      </c>
      <c r="AN184" s="0" t="n">
        <v>1</v>
      </c>
      <c r="AO184" s="6" t="n">
        <v>0</v>
      </c>
      <c r="AP184" s="0" t="n">
        <v>0</v>
      </c>
      <c r="AQ184" s="0" t="n">
        <v>0</v>
      </c>
      <c r="AR184" s="0" t="n">
        <v>1</v>
      </c>
      <c r="AS184" s="6" t="n">
        <v>0</v>
      </c>
    </row>
    <row r="185" customFormat="false" ht="15" hidden="false" customHeight="false" outlineLevel="0" collapsed="false">
      <c r="B185" s="58"/>
      <c r="D185" s="3"/>
      <c r="F185" s="3"/>
      <c r="H185" s="3"/>
      <c r="J185" s="3"/>
      <c r="K185" s="3"/>
      <c r="L185" s="3"/>
      <c r="M185" s="3"/>
      <c r="N185" s="3"/>
      <c r="O185" s="3"/>
      <c r="P185" s="3"/>
      <c r="Q185" s="3" t="s">
        <v>77</v>
      </c>
      <c r="R185" s="54" t="n">
        <v>0.6075</v>
      </c>
      <c r="S185" s="3" t="n">
        <f aca="false">IF(AND(X185&lt;1,Y185&lt;1,Z185&lt;1,AA185&lt;3),1,0)</f>
        <v>1</v>
      </c>
      <c r="T185" s="27" t="n">
        <f aca="false">R185*P186*N188*L189*J189*H189*F189*D228*B180</f>
        <v>0.00410838036091447</v>
      </c>
      <c r="V185" s="15"/>
      <c r="W185" s="3" t="n">
        <v>203</v>
      </c>
      <c r="X185" s="0" t="n">
        <v>0.32</v>
      </c>
      <c r="Y185" s="0" t="n">
        <v>0.48</v>
      </c>
      <c r="Z185" s="0" t="n">
        <v>0.59</v>
      </c>
      <c r="AA185" s="0" t="n">
        <v>2.75</v>
      </c>
      <c r="AB185" s="0" t="n">
        <v>3.3</v>
      </c>
      <c r="AC185" s="0" t="n">
        <v>12257.1411935824</v>
      </c>
      <c r="AD185" s="0" t="n">
        <v>72298.2589500467</v>
      </c>
      <c r="AE185" s="0" t="n">
        <v>64021.6790418326</v>
      </c>
      <c r="AF185" s="0" t="n">
        <v>0</v>
      </c>
      <c r="AG185" s="0" t="n">
        <v>0</v>
      </c>
      <c r="AH185" s="0" t="n">
        <v>0.6</v>
      </c>
      <c r="AI185" s="4" t="n">
        <v>0</v>
      </c>
      <c r="AJ185" s="5" t="n">
        <v>1</v>
      </c>
      <c r="AK185" s="5" t="n">
        <v>0</v>
      </c>
      <c r="AL185" s="6" t="n">
        <v>0</v>
      </c>
      <c r="AM185" s="0" t="n">
        <v>1</v>
      </c>
      <c r="AN185" s="0" t="n">
        <v>0</v>
      </c>
      <c r="AO185" s="6" t="n">
        <v>0</v>
      </c>
      <c r="AP185" s="0" t="n">
        <v>0</v>
      </c>
      <c r="AQ185" s="0" t="n">
        <v>1</v>
      </c>
      <c r="AR185" s="0" t="n">
        <v>0</v>
      </c>
      <c r="AS185" s="6" t="n">
        <v>0</v>
      </c>
    </row>
    <row r="186" customFormat="false" ht="15" hidden="false" customHeight="false" outlineLevel="0" collapsed="false">
      <c r="B186" s="58"/>
      <c r="D186" s="3"/>
      <c r="F186" s="3"/>
      <c r="H186" s="3"/>
      <c r="J186" s="3"/>
      <c r="K186" s="3"/>
      <c r="L186" s="3"/>
      <c r="M186" s="3"/>
      <c r="N186" s="3"/>
      <c r="O186" s="3" t="s">
        <v>74</v>
      </c>
      <c r="P186" s="54" t="n">
        <v>0.944</v>
      </c>
      <c r="Q186" s="3" t="s">
        <v>75</v>
      </c>
      <c r="R186" s="54" t="n">
        <v>0.3925</v>
      </c>
      <c r="S186" s="3" t="n">
        <f aca="false">IF(AND(X186&lt;1,Y186&lt;1,Z186&lt;1,AA186&lt;3),1,0)</f>
        <v>1</v>
      </c>
      <c r="T186" s="27" t="n">
        <f aca="false">R186*P186*N188*L189*J189*H189*F189*D228*B180</f>
        <v>0.00265438566528219</v>
      </c>
      <c r="V186" s="15"/>
      <c r="W186" s="3" t="n">
        <v>203</v>
      </c>
      <c r="X186" s="0" t="n">
        <v>0.32</v>
      </c>
      <c r="Y186" s="0" t="n">
        <v>0.48</v>
      </c>
      <c r="Z186" s="0" t="n">
        <v>0.59</v>
      </c>
      <c r="AA186" s="0" t="n">
        <v>2.75</v>
      </c>
      <c r="AB186" s="0" t="n">
        <v>3.3</v>
      </c>
      <c r="AC186" s="0" t="n">
        <v>12257.1411935824</v>
      </c>
      <c r="AD186" s="0" t="n">
        <v>72298.2589500467</v>
      </c>
      <c r="AE186" s="0" t="n">
        <v>64021.6790418326</v>
      </c>
      <c r="AF186" s="0" t="n">
        <v>0</v>
      </c>
      <c r="AG186" s="0" t="n">
        <v>0</v>
      </c>
      <c r="AH186" s="0" t="n">
        <v>0.6</v>
      </c>
      <c r="AI186" s="4" t="n">
        <v>0</v>
      </c>
      <c r="AJ186" s="5" t="n">
        <v>1</v>
      </c>
      <c r="AK186" s="5" t="n">
        <v>0</v>
      </c>
      <c r="AL186" s="6" t="n">
        <v>0</v>
      </c>
      <c r="AM186" s="0" t="n">
        <v>1</v>
      </c>
      <c r="AN186" s="0" t="n">
        <v>0</v>
      </c>
      <c r="AO186" s="6" t="n">
        <v>0</v>
      </c>
      <c r="AP186" s="0" t="n">
        <v>0</v>
      </c>
      <c r="AQ186" s="0" t="n">
        <v>0</v>
      </c>
      <c r="AR186" s="0" t="n">
        <v>1</v>
      </c>
      <c r="AS186" s="6" t="n">
        <v>0</v>
      </c>
    </row>
    <row r="187" customFormat="false" ht="15" hidden="false" customHeight="false" outlineLevel="0" collapsed="false">
      <c r="D187" s="3"/>
      <c r="F187" s="3"/>
      <c r="H187" s="3"/>
      <c r="J187" s="3"/>
      <c r="K187" s="3"/>
      <c r="L187" s="3"/>
      <c r="M187" s="3"/>
      <c r="N187" s="3"/>
      <c r="O187" s="3"/>
      <c r="P187" s="3"/>
      <c r="Q187" s="3" t="s">
        <v>77</v>
      </c>
      <c r="R187" s="54" t="n">
        <v>0.3925</v>
      </c>
      <c r="S187" s="3" t="n">
        <f aca="false">IF(AND(X187&lt;1,Y187&lt;1,Z187&lt;1,AA187&lt;3),1,0)</f>
        <v>1</v>
      </c>
      <c r="T187" s="27" t="n">
        <f aca="false">R187*P188*N188*L189*J189*H189*F189*D228*B180</f>
        <v>0.000157463556415045</v>
      </c>
      <c r="V187" s="15"/>
      <c r="W187" s="3" t="n">
        <v>203</v>
      </c>
      <c r="X187" s="0" t="n">
        <v>0.32</v>
      </c>
      <c r="Y187" s="0" t="n">
        <v>0.48</v>
      </c>
      <c r="Z187" s="0" t="n">
        <v>0.59</v>
      </c>
      <c r="AA187" s="0" t="n">
        <v>2.75</v>
      </c>
      <c r="AB187" s="0" t="n">
        <v>3.3</v>
      </c>
      <c r="AC187" s="0" t="n">
        <v>12257.1411935824</v>
      </c>
      <c r="AD187" s="0" t="n">
        <v>72298.2589500467</v>
      </c>
      <c r="AE187" s="0" t="n">
        <v>64021.6790418326</v>
      </c>
      <c r="AF187" s="0" t="n">
        <v>0</v>
      </c>
      <c r="AG187" s="0" t="n">
        <v>0</v>
      </c>
      <c r="AH187" s="0" t="n">
        <v>0.6</v>
      </c>
      <c r="AI187" s="4" t="n">
        <v>0</v>
      </c>
      <c r="AJ187" s="5" t="n">
        <v>1</v>
      </c>
      <c r="AK187" s="5" t="n">
        <v>0</v>
      </c>
      <c r="AL187" s="6" t="n">
        <v>0</v>
      </c>
      <c r="AM187" s="0" t="n">
        <v>0</v>
      </c>
      <c r="AN187" s="0" t="n">
        <v>1</v>
      </c>
      <c r="AO187" s="6" t="n">
        <v>0</v>
      </c>
      <c r="AP187" s="0" t="n">
        <v>0</v>
      </c>
      <c r="AQ187" s="0" t="n">
        <v>1</v>
      </c>
      <c r="AR187" s="0" t="n">
        <v>0</v>
      </c>
      <c r="AS187" s="6" t="n">
        <v>0</v>
      </c>
    </row>
    <row r="188" customFormat="false" ht="15" hidden="false" customHeight="false" outlineLevel="0" collapsed="false">
      <c r="D188" s="3"/>
      <c r="F188" s="3"/>
      <c r="H188" s="3"/>
      <c r="J188" s="3"/>
      <c r="K188" s="3"/>
      <c r="L188" s="3"/>
      <c r="M188" s="3" t="s">
        <v>77</v>
      </c>
      <c r="N188" s="54" t="n">
        <v>0.47</v>
      </c>
      <c r="O188" s="3" t="s">
        <v>78</v>
      </c>
      <c r="P188" s="54" t="n">
        <v>0.056</v>
      </c>
      <c r="Q188" s="3" t="s">
        <v>75</v>
      </c>
      <c r="R188" s="54" t="n">
        <v>0.6075</v>
      </c>
      <c r="S188" s="3" t="n">
        <f aca="false">IF(AND(X188&lt;1,Y188&lt;1,Z188&lt;1,AA188&lt;3),1,0)</f>
        <v>1</v>
      </c>
      <c r="T188" s="27" t="n">
        <f aca="false">R188*P188*N188*L189*J189*H189*F189*D228*B180</f>
        <v>0.000243717479037299</v>
      </c>
      <c r="V188" s="15"/>
      <c r="W188" s="3" t="n">
        <v>203</v>
      </c>
      <c r="X188" s="0" t="n">
        <v>0.32</v>
      </c>
      <c r="Y188" s="0" t="n">
        <v>0.48</v>
      </c>
      <c r="Z188" s="0" t="n">
        <v>0.59</v>
      </c>
      <c r="AA188" s="0" t="n">
        <v>2.75</v>
      </c>
      <c r="AB188" s="0" t="n">
        <v>3.3</v>
      </c>
      <c r="AC188" s="0" t="n">
        <v>12257.1411935824</v>
      </c>
      <c r="AD188" s="0" t="n">
        <v>72298.2589500467</v>
      </c>
      <c r="AE188" s="0" t="n">
        <v>64021.6790418326</v>
      </c>
      <c r="AF188" s="0" t="n">
        <v>0</v>
      </c>
      <c r="AG188" s="0" t="n">
        <v>0</v>
      </c>
      <c r="AH188" s="0" t="n">
        <v>0.6</v>
      </c>
      <c r="AI188" s="4" t="n">
        <v>0</v>
      </c>
      <c r="AJ188" s="5" t="n">
        <v>1</v>
      </c>
      <c r="AK188" s="5" t="n">
        <v>0</v>
      </c>
      <c r="AL188" s="6" t="n">
        <v>0</v>
      </c>
      <c r="AM188" s="0" t="n">
        <v>0</v>
      </c>
      <c r="AN188" s="0" t="n">
        <v>1</v>
      </c>
      <c r="AO188" s="6" t="n">
        <v>0</v>
      </c>
      <c r="AP188" s="0" t="n">
        <v>0</v>
      </c>
      <c r="AQ188" s="0" t="n">
        <v>0</v>
      </c>
      <c r="AR188" s="0" t="n">
        <v>1</v>
      </c>
      <c r="AS188" s="6" t="n">
        <v>0</v>
      </c>
    </row>
    <row r="189" customFormat="false" ht="15" hidden="false" customHeight="false" outlineLevel="0" collapsed="false">
      <c r="D189" s="3"/>
      <c r="E189" s="0" t="s">
        <v>80</v>
      </c>
      <c r="F189" s="54" t="n">
        <v>0.61</v>
      </c>
      <c r="G189" s="0" t="s">
        <v>81</v>
      </c>
      <c r="H189" s="54" t="n">
        <v>1</v>
      </c>
      <c r="I189" s="0" t="s">
        <v>82</v>
      </c>
      <c r="J189" s="54" t="n">
        <v>1</v>
      </c>
      <c r="K189" s="55" t="s">
        <v>83</v>
      </c>
      <c r="L189" s="54" t="n">
        <f aca="false">1-L199</f>
        <v>0.739</v>
      </c>
      <c r="M189" s="3" t="s">
        <v>75</v>
      </c>
      <c r="N189" s="54" t="n">
        <f aca="false">1-N188-N184</f>
        <v>0.119</v>
      </c>
      <c r="O189" s="3" t="s">
        <v>30</v>
      </c>
      <c r="P189" s="54" t="n">
        <v>1</v>
      </c>
      <c r="Q189" s="3" t="s">
        <v>75</v>
      </c>
      <c r="R189" s="54" t="n">
        <v>1</v>
      </c>
      <c r="S189" s="3" t="n">
        <f aca="false">IF(AND(X189&lt;1,Y189&lt;1,Z189&lt;1,AA189&lt;3),1,0)</f>
        <v>1</v>
      </c>
      <c r="T189" s="27" t="n">
        <f aca="false">R189*P189*N189*L189*J189*H189*F189*D228*B180</f>
        <v>0.0018138504262473</v>
      </c>
      <c r="V189" s="15"/>
      <c r="W189" s="3" t="n">
        <v>203</v>
      </c>
      <c r="X189" s="0" t="n">
        <v>0.32</v>
      </c>
      <c r="Y189" s="0" t="n">
        <v>0.48</v>
      </c>
      <c r="Z189" s="0" t="n">
        <v>0.59</v>
      </c>
      <c r="AA189" s="0" t="n">
        <v>2.75</v>
      </c>
      <c r="AB189" s="0" t="n">
        <v>3.3</v>
      </c>
      <c r="AC189" s="0" t="n">
        <v>12257.1411935824</v>
      </c>
      <c r="AD189" s="0" t="n">
        <v>72298.2589500467</v>
      </c>
      <c r="AE189" s="0" t="n">
        <v>64021.6790418326</v>
      </c>
      <c r="AF189" s="0" t="n">
        <v>0</v>
      </c>
      <c r="AG189" s="0" t="n">
        <v>0</v>
      </c>
      <c r="AH189" s="0" t="n">
        <v>0.6</v>
      </c>
      <c r="AI189" s="4" t="n">
        <v>0</v>
      </c>
      <c r="AJ189" s="5" t="n">
        <v>0</v>
      </c>
      <c r="AK189" s="5" t="n">
        <v>1</v>
      </c>
      <c r="AL189" s="6" t="n">
        <v>0</v>
      </c>
      <c r="AM189" s="0" t="n">
        <v>0</v>
      </c>
      <c r="AN189" s="0" t="n">
        <v>0</v>
      </c>
      <c r="AO189" s="6" t="n">
        <v>1</v>
      </c>
      <c r="AP189" s="0" t="n">
        <v>0</v>
      </c>
      <c r="AQ189" s="0" t="n">
        <v>0</v>
      </c>
      <c r="AR189" s="0" t="n">
        <v>1</v>
      </c>
      <c r="AS189" s="6" t="n">
        <v>0</v>
      </c>
    </row>
    <row r="190" s="66" customFormat="true" ht="15" hidden="false" customHeight="false" outlineLevel="0" collapsed="false">
      <c r="A190" s="56" t="n">
        <v>-1</v>
      </c>
      <c r="B190" s="56" t="n">
        <v>-1</v>
      </c>
      <c r="C190" s="56" t="n">
        <v>-1</v>
      </c>
      <c r="D190" s="56" t="n">
        <v>-1</v>
      </c>
      <c r="E190" s="56" t="n">
        <v>-1</v>
      </c>
      <c r="F190" s="56" t="n">
        <v>-1</v>
      </c>
      <c r="G190" s="56" t="n">
        <v>-1</v>
      </c>
      <c r="H190" s="56" t="n">
        <v>-1</v>
      </c>
      <c r="I190" s="56" t="n">
        <v>-1</v>
      </c>
      <c r="J190" s="56" t="n">
        <v>-1</v>
      </c>
      <c r="K190" s="56" t="n">
        <v>-1</v>
      </c>
      <c r="L190" s="56" t="n">
        <v>-1</v>
      </c>
      <c r="M190" s="56" t="n">
        <v>-1</v>
      </c>
      <c r="N190" s="56" t="n">
        <v>-1</v>
      </c>
      <c r="O190" s="56" t="n">
        <v>-1</v>
      </c>
      <c r="P190" s="56" t="n">
        <v>-1</v>
      </c>
      <c r="Q190" s="56" t="n">
        <v>-1</v>
      </c>
      <c r="R190" s="56" t="n">
        <v>-1</v>
      </c>
      <c r="S190" s="56" t="n">
        <v>-1</v>
      </c>
      <c r="T190" s="56" t="n">
        <v>-1</v>
      </c>
      <c r="U190" s="56" t="n">
        <v>-1</v>
      </c>
      <c r="V190" s="56" t="n">
        <v>-1</v>
      </c>
      <c r="W190" s="56" t="n">
        <v>-1</v>
      </c>
      <c r="X190" s="56" t="n">
        <v>-1</v>
      </c>
      <c r="Y190" s="56" t="n">
        <v>-1</v>
      </c>
      <c r="Z190" s="56" t="n">
        <v>-1</v>
      </c>
      <c r="AA190" s="56" t="n">
        <v>-1</v>
      </c>
      <c r="AB190" s="56" t="n">
        <v>-1</v>
      </c>
      <c r="AC190" s="56" t="n">
        <v>-1</v>
      </c>
      <c r="AD190" s="56" t="n">
        <v>-1</v>
      </c>
      <c r="AE190" s="56" t="n">
        <v>-1</v>
      </c>
      <c r="AF190" s="56" t="n">
        <v>-1</v>
      </c>
      <c r="AG190" s="56" t="n">
        <v>-1</v>
      </c>
      <c r="AH190" s="56" t="n">
        <v>-1</v>
      </c>
      <c r="AI190" s="56" t="n">
        <v>-1</v>
      </c>
      <c r="AJ190" s="56" t="n">
        <v>-1</v>
      </c>
      <c r="AK190" s="56" t="n">
        <v>-1</v>
      </c>
      <c r="AL190" s="56" t="n">
        <v>-1</v>
      </c>
      <c r="AM190" s="56" t="n">
        <v>-1</v>
      </c>
      <c r="AN190" s="56" t="n">
        <v>-1</v>
      </c>
      <c r="AO190" s="56" t="n">
        <v>-1</v>
      </c>
      <c r="AP190" s="56" t="n">
        <v>-1</v>
      </c>
      <c r="AQ190" s="56" t="n">
        <v>-1</v>
      </c>
      <c r="AR190" s="56" t="n">
        <v>-1</v>
      </c>
      <c r="AS190" s="56" t="n">
        <v>-1</v>
      </c>
      <c r="AT190" s="56" t="n">
        <v>-1</v>
      </c>
      <c r="AU190" s="56" t="n">
        <v>-1</v>
      </c>
    </row>
    <row r="191" s="57" customFormat="true" ht="15" hidden="false" customHeight="false" outlineLevel="0" collapsed="false">
      <c r="D191" s="58"/>
      <c r="F191" s="58"/>
      <c r="H191" s="58"/>
      <c r="J191" s="58"/>
      <c r="K191" s="59"/>
      <c r="L191" s="58"/>
      <c r="M191" s="3"/>
      <c r="N191" s="3"/>
      <c r="O191" s="3"/>
      <c r="P191" s="3"/>
      <c r="Q191" s="3" t="s">
        <v>73</v>
      </c>
      <c r="R191" s="54" t="n">
        <v>0.9257</v>
      </c>
      <c r="S191" s="3" t="n">
        <f aca="false">IF(AND(X191&lt;1,Y191&lt;1,Z191&lt;1,AA191&lt;3),1,0)</f>
        <v>0</v>
      </c>
      <c r="T191" s="27" t="n">
        <f aca="false">R191*P192*N194*L$199*J$189*H$189*F$189*D$228*B$180</f>
        <v>0.00182606524980603</v>
      </c>
      <c r="U191" s="0"/>
      <c r="V191" s="15"/>
      <c r="W191" s="3" t="n">
        <v>203</v>
      </c>
      <c r="X191" s="0" t="n">
        <v>0.32</v>
      </c>
      <c r="Y191" s="0" t="n">
        <v>1.19</v>
      </c>
      <c r="Z191" s="0" t="n">
        <v>1.42</v>
      </c>
      <c r="AA191" s="0" t="n">
        <v>2.75</v>
      </c>
      <c r="AB191" s="0" t="n">
        <v>3.3</v>
      </c>
      <c r="AC191" s="0" t="n">
        <v>12257.1411935824</v>
      </c>
      <c r="AD191" s="0" t="n">
        <v>75945.5123413393</v>
      </c>
      <c r="AE191" s="0" t="n">
        <v>62673.0954884227</v>
      </c>
      <c r="AF191" s="0" t="n">
        <v>0</v>
      </c>
      <c r="AG191" s="0" t="n">
        <v>0</v>
      </c>
      <c r="AH191" s="0" t="n">
        <v>0.6</v>
      </c>
      <c r="AI191" s="4" t="n">
        <v>1</v>
      </c>
      <c r="AJ191" s="5" t="n">
        <v>0</v>
      </c>
      <c r="AK191" s="5" t="n">
        <v>0</v>
      </c>
      <c r="AL191" s="6" t="n">
        <v>0</v>
      </c>
      <c r="AM191" s="0" t="n">
        <v>1</v>
      </c>
      <c r="AN191" s="0" t="n">
        <v>0</v>
      </c>
      <c r="AO191" s="6" t="n">
        <v>0</v>
      </c>
      <c r="AP191" s="0" t="n">
        <v>1</v>
      </c>
      <c r="AQ191" s="0" t="n">
        <v>0</v>
      </c>
      <c r="AR191" s="0" t="n">
        <v>0</v>
      </c>
      <c r="AS191" s="6" t="n">
        <v>0</v>
      </c>
    </row>
    <row r="192" s="57" customFormat="true" ht="15" hidden="false" customHeight="false" outlineLevel="0" collapsed="false">
      <c r="D192" s="58"/>
      <c r="F192" s="58"/>
      <c r="H192" s="58"/>
      <c r="J192" s="58"/>
      <c r="K192" s="59"/>
      <c r="L192" s="58"/>
      <c r="M192" s="3"/>
      <c r="N192" s="3"/>
      <c r="O192" s="3" t="s">
        <v>74</v>
      </c>
      <c r="P192" s="54" t="n">
        <v>0.891566265</v>
      </c>
      <c r="Q192" s="3" t="s">
        <v>75</v>
      </c>
      <c r="R192" s="54" t="n">
        <v>0.0743</v>
      </c>
      <c r="S192" s="3" t="n">
        <f aca="false">IF(AND(X192&lt;1,Y192&lt;1,Z192&lt;1,AA192&lt;3),1,0)</f>
        <v>0</v>
      </c>
      <c r="T192" s="27" t="n">
        <f aca="false">R192*P192*N194*L$199*J$189*H$189*F$189*D$228*B$180</f>
        <v>0.000146566542141718</v>
      </c>
      <c r="U192" s="0"/>
      <c r="V192" s="15"/>
      <c r="W192" s="3" t="n">
        <v>203</v>
      </c>
      <c r="X192" s="0" t="n">
        <v>0.32</v>
      </c>
      <c r="Y192" s="0" t="n">
        <v>1.19</v>
      </c>
      <c r="Z192" s="0" t="n">
        <v>1.42</v>
      </c>
      <c r="AA192" s="0" t="n">
        <v>2.75</v>
      </c>
      <c r="AB192" s="0" t="n">
        <v>3.3</v>
      </c>
      <c r="AC192" s="0" t="n">
        <v>12257.1411935824</v>
      </c>
      <c r="AD192" s="0" t="n">
        <v>75945.5123413393</v>
      </c>
      <c r="AE192" s="0" t="n">
        <v>62673.0954884227</v>
      </c>
      <c r="AF192" s="0" t="n">
        <v>0</v>
      </c>
      <c r="AG192" s="0" t="n">
        <v>0</v>
      </c>
      <c r="AH192" s="0" t="n">
        <v>0.6</v>
      </c>
      <c r="AI192" s="4" t="n">
        <v>1</v>
      </c>
      <c r="AJ192" s="5" t="n">
        <v>0</v>
      </c>
      <c r="AK192" s="5" t="n">
        <v>0</v>
      </c>
      <c r="AL192" s="6" t="n">
        <v>0</v>
      </c>
      <c r="AM192" s="0" t="n">
        <v>1</v>
      </c>
      <c r="AN192" s="0" t="n">
        <v>0</v>
      </c>
      <c r="AO192" s="6" t="n">
        <v>0</v>
      </c>
      <c r="AP192" s="0" t="n">
        <v>0</v>
      </c>
      <c r="AQ192" s="0" t="n">
        <v>0</v>
      </c>
      <c r="AR192" s="0" t="n">
        <v>1</v>
      </c>
      <c r="AS192" s="6" t="n">
        <v>0</v>
      </c>
    </row>
    <row r="193" s="57" customFormat="true" ht="15" hidden="false" customHeight="false" outlineLevel="0" collapsed="false">
      <c r="D193" s="58"/>
      <c r="F193" s="58"/>
      <c r="H193" s="58"/>
      <c r="J193" s="58"/>
      <c r="K193" s="59"/>
      <c r="L193" s="58"/>
      <c r="M193" s="3"/>
      <c r="N193" s="3"/>
      <c r="O193" s="3"/>
      <c r="P193" s="3"/>
      <c r="Q193" s="3" t="s">
        <v>73</v>
      </c>
      <c r="R193" s="54" t="n">
        <v>0.9257</v>
      </c>
      <c r="S193" s="3" t="n">
        <f aca="false">IF(AND(X193&lt;1,Y193&lt;1,Z193&lt;1,AA193&lt;3),1,0)</f>
        <v>0</v>
      </c>
      <c r="T193" s="27" t="n">
        <f aca="false">R193*P194*N194*L$199*J$189*H$189*F$189*D$228*B$180</f>
        <v>0.00022208901700669</v>
      </c>
      <c r="U193" s="0"/>
      <c r="V193" s="15"/>
      <c r="W193" s="3" t="n">
        <v>203</v>
      </c>
      <c r="X193" s="0" t="n">
        <v>0.32</v>
      </c>
      <c r="Y193" s="0" t="n">
        <v>1.19</v>
      </c>
      <c r="Z193" s="0" t="n">
        <v>1.42</v>
      </c>
      <c r="AA193" s="0" t="n">
        <v>2.75</v>
      </c>
      <c r="AB193" s="0" t="n">
        <v>3.3</v>
      </c>
      <c r="AC193" s="0" t="n">
        <v>12257.1411935824</v>
      </c>
      <c r="AD193" s="0" t="n">
        <v>75945.5123413393</v>
      </c>
      <c r="AE193" s="0" t="n">
        <v>62673.0954884227</v>
      </c>
      <c r="AF193" s="0" t="n">
        <v>0</v>
      </c>
      <c r="AG193" s="0" t="n">
        <v>0</v>
      </c>
      <c r="AH193" s="0" t="n">
        <v>0.6</v>
      </c>
      <c r="AI193" s="4" t="n">
        <v>1</v>
      </c>
      <c r="AJ193" s="5" t="n">
        <v>0</v>
      </c>
      <c r="AK193" s="5" t="n">
        <v>0</v>
      </c>
      <c r="AL193" s="6" t="n">
        <v>0</v>
      </c>
      <c r="AM193" s="0" t="n">
        <v>0</v>
      </c>
      <c r="AN193" s="0" t="n">
        <v>1</v>
      </c>
      <c r="AO193" s="6" t="n">
        <v>0</v>
      </c>
      <c r="AP193" s="0" t="n">
        <v>1</v>
      </c>
      <c r="AQ193" s="0" t="n">
        <v>0</v>
      </c>
      <c r="AR193" s="0" t="n">
        <v>0</v>
      </c>
      <c r="AS193" s="6" t="n">
        <v>0</v>
      </c>
    </row>
    <row r="194" s="57" customFormat="true" ht="15" hidden="false" customHeight="false" outlineLevel="0" collapsed="false">
      <c r="D194" s="58"/>
      <c r="F194" s="58"/>
      <c r="H194" s="58"/>
      <c r="J194" s="58"/>
      <c r="K194" s="59"/>
      <c r="L194" s="58"/>
      <c r="M194" s="3" t="s">
        <v>73</v>
      </c>
      <c r="N194" s="54" t="n">
        <v>0.411</v>
      </c>
      <c r="O194" s="3" t="s">
        <v>76</v>
      </c>
      <c r="P194" s="54" t="n">
        <v>0.108433735</v>
      </c>
      <c r="Q194" s="3" t="s">
        <v>75</v>
      </c>
      <c r="R194" s="54" t="n">
        <v>0.0743</v>
      </c>
      <c r="S194" s="3" t="n">
        <f aca="false">IF(AND(X194&lt;1,Y194&lt;1,Z194&lt;1,AA194&lt;3),1,0)</f>
        <v>0</v>
      </c>
      <c r="T194" s="27" t="n">
        <f aca="false">R194*P194*N194*L$199*J$189*H$189*F$189*D$228*B$180</f>
        <v>1.78256605418571E-005</v>
      </c>
      <c r="U194" s="0"/>
      <c r="V194" s="15"/>
      <c r="W194" s="3" t="n">
        <v>203</v>
      </c>
      <c r="X194" s="0" t="n">
        <v>0.32</v>
      </c>
      <c r="Y194" s="0" t="n">
        <v>1.19</v>
      </c>
      <c r="Z194" s="0" t="n">
        <v>1.42</v>
      </c>
      <c r="AA194" s="0" t="n">
        <v>2.75</v>
      </c>
      <c r="AB194" s="0" t="n">
        <v>3.3</v>
      </c>
      <c r="AC194" s="0" t="n">
        <v>12257.1411935824</v>
      </c>
      <c r="AD194" s="0" t="n">
        <v>75945.5123413393</v>
      </c>
      <c r="AE194" s="0" t="n">
        <v>62673.0954884227</v>
      </c>
      <c r="AF194" s="0" t="n">
        <v>0</v>
      </c>
      <c r="AG194" s="0" t="n">
        <v>0</v>
      </c>
      <c r="AH194" s="0" t="n">
        <v>0.6</v>
      </c>
      <c r="AI194" s="4" t="n">
        <v>1</v>
      </c>
      <c r="AJ194" s="5" t="n">
        <v>0</v>
      </c>
      <c r="AK194" s="5" t="n">
        <v>0</v>
      </c>
      <c r="AL194" s="6" t="n">
        <v>0</v>
      </c>
      <c r="AM194" s="0" t="n">
        <v>0</v>
      </c>
      <c r="AN194" s="0" t="n">
        <v>1</v>
      </c>
      <c r="AO194" s="6" t="n">
        <v>0</v>
      </c>
      <c r="AP194" s="0" t="n">
        <v>0</v>
      </c>
      <c r="AQ194" s="0" t="n">
        <v>0</v>
      </c>
      <c r="AR194" s="0" t="n">
        <v>1</v>
      </c>
      <c r="AS194" s="6" t="n">
        <v>0</v>
      </c>
    </row>
    <row r="195" s="57" customFormat="true" ht="15" hidden="false" customHeight="false" outlineLevel="0" collapsed="false">
      <c r="D195" s="58"/>
      <c r="F195" s="58"/>
      <c r="H195" s="58"/>
      <c r="J195" s="58"/>
      <c r="K195" s="59"/>
      <c r="L195" s="58"/>
      <c r="M195" s="3"/>
      <c r="N195" s="3"/>
      <c r="O195" s="3"/>
      <c r="P195" s="3"/>
      <c r="Q195" s="3" t="s">
        <v>77</v>
      </c>
      <c r="R195" s="54" t="n">
        <v>0.6075</v>
      </c>
      <c r="S195" s="3" t="n">
        <f aca="false">IF(AND(X195&lt;1,Y195&lt;1,Z195&lt;1,AA195&lt;3),1,0)</f>
        <v>0</v>
      </c>
      <c r="T195" s="27" t="n">
        <f aca="false">R195*P196*N198*L$199*J$189*H$189*F$189*D$228*B$180</f>
        <v>0.00145099766468021</v>
      </c>
      <c r="U195" s="0"/>
      <c r="V195" s="15"/>
      <c r="W195" s="3" t="n">
        <v>203</v>
      </c>
      <c r="X195" s="0" t="n">
        <v>0.32</v>
      </c>
      <c r="Y195" s="0" t="n">
        <v>1.19</v>
      </c>
      <c r="Z195" s="0" t="n">
        <v>1.42</v>
      </c>
      <c r="AA195" s="0" t="n">
        <v>2.75</v>
      </c>
      <c r="AB195" s="0" t="n">
        <v>3.3</v>
      </c>
      <c r="AC195" s="0" t="n">
        <v>12257.1411935824</v>
      </c>
      <c r="AD195" s="0" t="n">
        <v>75945.5123413393</v>
      </c>
      <c r="AE195" s="0" t="n">
        <v>62673.0954884227</v>
      </c>
      <c r="AF195" s="0" t="n">
        <v>0</v>
      </c>
      <c r="AG195" s="0" t="n">
        <v>0</v>
      </c>
      <c r="AH195" s="0" t="n">
        <v>0.6</v>
      </c>
      <c r="AI195" s="4" t="n">
        <v>0</v>
      </c>
      <c r="AJ195" s="5" t="n">
        <v>1</v>
      </c>
      <c r="AK195" s="5" t="n">
        <v>0</v>
      </c>
      <c r="AL195" s="6" t="n">
        <v>0</v>
      </c>
      <c r="AM195" s="0" t="n">
        <v>1</v>
      </c>
      <c r="AN195" s="0" t="n">
        <v>0</v>
      </c>
      <c r="AO195" s="6" t="n">
        <v>0</v>
      </c>
      <c r="AP195" s="0" t="n">
        <v>0</v>
      </c>
      <c r="AQ195" s="0" t="n">
        <v>1</v>
      </c>
      <c r="AR195" s="0" t="n">
        <v>0</v>
      </c>
      <c r="AS195" s="6" t="n">
        <v>0</v>
      </c>
    </row>
    <row r="196" s="57" customFormat="true" ht="15" hidden="false" customHeight="false" outlineLevel="0" collapsed="false">
      <c r="D196" s="58"/>
      <c r="F196" s="58"/>
      <c r="H196" s="58"/>
      <c r="J196" s="58"/>
      <c r="K196" s="59"/>
      <c r="L196" s="58"/>
      <c r="M196" s="3"/>
      <c r="N196" s="3"/>
      <c r="O196" s="3" t="s">
        <v>74</v>
      </c>
      <c r="P196" s="54" t="n">
        <v>0.944</v>
      </c>
      <c r="Q196" s="3" t="s">
        <v>75</v>
      </c>
      <c r="R196" s="54" t="n">
        <v>0.3925</v>
      </c>
      <c r="S196" s="3" t="n">
        <f aca="false">IF(AND(X196&lt;1,Y196&lt;1,Z196&lt;1,AA196&lt;3),1,0)</f>
        <v>0</v>
      </c>
      <c r="T196" s="27" t="n">
        <f aca="false">R196*P196*N198*L$199*J$189*H$189*F$189*D$228*B$180</f>
        <v>0.000937475857427133</v>
      </c>
      <c r="U196" s="0"/>
      <c r="V196" s="15"/>
      <c r="W196" s="3" t="n">
        <v>203</v>
      </c>
      <c r="X196" s="0" t="n">
        <v>0.32</v>
      </c>
      <c r="Y196" s="0" t="n">
        <v>1.19</v>
      </c>
      <c r="Z196" s="0" t="n">
        <v>1.42</v>
      </c>
      <c r="AA196" s="0" t="n">
        <v>2.75</v>
      </c>
      <c r="AB196" s="0" t="n">
        <v>3.3</v>
      </c>
      <c r="AC196" s="0" t="n">
        <v>12257.1411935824</v>
      </c>
      <c r="AD196" s="0" t="n">
        <v>75945.5123413393</v>
      </c>
      <c r="AE196" s="0" t="n">
        <v>62673.0954884227</v>
      </c>
      <c r="AF196" s="0" t="n">
        <v>0</v>
      </c>
      <c r="AG196" s="0" t="n">
        <v>0</v>
      </c>
      <c r="AH196" s="0" t="n">
        <v>0.6</v>
      </c>
      <c r="AI196" s="4" t="n">
        <v>0</v>
      </c>
      <c r="AJ196" s="5" t="n">
        <v>1</v>
      </c>
      <c r="AK196" s="5" t="n">
        <v>0</v>
      </c>
      <c r="AL196" s="6" t="n">
        <v>0</v>
      </c>
      <c r="AM196" s="0" t="n">
        <v>1</v>
      </c>
      <c r="AN196" s="0" t="n">
        <v>0</v>
      </c>
      <c r="AO196" s="6" t="n">
        <v>0</v>
      </c>
      <c r="AP196" s="0" t="n">
        <v>0</v>
      </c>
      <c r="AQ196" s="0" t="n">
        <v>0</v>
      </c>
      <c r="AR196" s="0" t="n">
        <v>1</v>
      </c>
      <c r="AS196" s="6" t="n">
        <v>0</v>
      </c>
    </row>
    <row r="197" s="57" customFormat="true" ht="15" hidden="false" customHeight="false" outlineLevel="0" collapsed="false">
      <c r="D197" s="58"/>
      <c r="F197" s="58"/>
      <c r="H197" s="58"/>
      <c r="J197" s="58"/>
      <c r="K197" s="0"/>
      <c r="L197" s="0"/>
      <c r="M197" s="3"/>
      <c r="N197" s="3"/>
      <c r="O197" s="3"/>
      <c r="P197" s="3"/>
      <c r="Q197" s="3" t="s">
        <v>77</v>
      </c>
      <c r="R197" s="54" t="n">
        <v>0.3925</v>
      </c>
      <c r="S197" s="3" t="n">
        <f aca="false">IF(AND(X197&lt;1,Y197&lt;1,Z197&lt;1,AA197&lt;3),1,0)</f>
        <v>0</v>
      </c>
      <c r="T197" s="27" t="n">
        <f aca="false">R197*P198*N198*L$199*J$189*H$189*F$189*D$228*B$180</f>
        <v>5.5612974593135E-005</v>
      </c>
      <c r="U197" s="0"/>
      <c r="V197" s="15"/>
      <c r="W197" s="3" t="n">
        <v>203</v>
      </c>
      <c r="X197" s="0" t="n">
        <v>0.32</v>
      </c>
      <c r="Y197" s="0" t="n">
        <v>1.19</v>
      </c>
      <c r="Z197" s="0" t="n">
        <v>1.42</v>
      </c>
      <c r="AA197" s="0" t="n">
        <v>2.75</v>
      </c>
      <c r="AB197" s="0" t="n">
        <v>3.3</v>
      </c>
      <c r="AC197" s="0" t="n">
        <v>12257.1411935824</v>
      </c>
      <c r="AD197" s="0" t="n">
        <v>75945.5123413393</v>
      </c>
      <c r="AE197" s="0" t="n">
        <v>62673.0954884227</v>
      </c>
      <c r="AF197" s="0" t="n">
        <v>0</v>
      </c>
      <c r="AG197" s="0" t="n">
        <v>0</v>
      </c>
      <c r="AH197" s="0" t="n">
        <v>0.6</v>
      </c>
      <c r="AI197" s="4" t="n">
        <v>0</v>
      </c>
      <c r="AJ197" s="5" t="n">
        <v>1</v>
      </c>
      <c r="AK197" s="5" t="n">
        <v>0</v>
      </c>
      <c r="AL197" s="6" t="n">
        <v>0</v>
      </c>
      <c r="AM197" s="0" t="n">
        <v>0</v>
      </c>
      <c r="AN197" s="0" t="n">
        <v>1</v>
      </c>
      <c r="AO197" s="6" t="n">
        <v>0</v>
      </c>
      <c r="AP197" s="0" t="n">
        <v>0</v>
      </c>
      <c r="AQ197" s="0" t="n">
        <v>1</v>
      </c>
      <c r="AR197" s="0" t="n">
        <v>0</v>
      </c>
      <c r="AS197" s="6" t="n">
        <v>0</v>
      </c>
    </row>
    <row r="198" s="57" customFormat="true" ht="15" hidden="false" customHeight="false" outlineLevel="0" collapsed="false">
      <c r="D198" s="58"/>
      <c r="F198" s="58"/>
      <c r="H198" s="58"/>
      <c r="J198" s="58"/>
      <c r="K198" s="3"/>
      <c r="L198" s="3"/>
      <c r="M198" s="3" t="s">
        <v>77</v>
      </c>
      <c r="N198" s="54" t="n">
        <v>0.47</v>
      </c>
      <c r="O198" s="3" t="s">
        <v>78</v>
      </c>
      <c r="P198" s="54" t="n">
        <v>0.056</v>
      </c>
      <c r="Q198" s="3" t="s">
        <v>75</v>
      </c>
      <c r="R198" s="54" t="n">
        <v>0.6075</v>
      </c>
      <c r="S198" s="3" t="n">
        <f aca="false">IF(AND(X198&lt;1,Y198&lt;1,Z198&lt;1,AA198&lt;3),1,0)</f>
        <v>0</v>
      </c>
      <c r="T198" s="27" t="n">
        <f aca="false">R198*P198*N198*L$199*J$189*H$189*F$189*D$228*B$180</f>
        <v>8.6076132650521E-005</v>
      </c>
      <c r="U198" s="0"/>
      <c r="V198" s="15"/>
      <c r="W198" s="3" t="n">
        <v>203</v>
      </c>
      <c r="X198" s="0" t="n">
        <v>0.32</v>
      </c>
      <c r="Y198" s="0" t="n">
        <v>1.19</v>
      </c>
      <c r="Z198" s="0" t="n">
        <v>1.42</v>
      </c>
      <c r="AA198" s="0" t="n">
        <v>2.75</v>
      </c>
      <c r="AB198" s="0" t="n">
        <v>3.3</v>
      </c>
      <c r="AC198" s="0" t="n">
        <v>12257.1411935824</v>
      </c>
      <c r="AD198" s="0" t="n">
        <v>75945.5123413393</v>
      </c>
      <c r="AE198" s="0" t="n">
        <v>62673.0954884227</v>
      </c>
      <c r="AF198" s="0" t="n">
        <v>0</v>
      </c>
      <c r="AG198" s="0" t="n">
        <v>0</v>
      </c>
      <c r="AH198" s="0" t="n">
        <v>0.6</v>
      </c>
      <c r="AI198" s="4" t="n">
        <v>0</v>
      </c>
      <c r="AJ198" s="5" t="n">
        <v>1</v>
      </c>
      <c r="AK198" s="5" t="n">
        <v>0</v>
      </c>
      <c r="AL198" s="6" t="n">
        <v>0</v>
      </c>
      <c r="AM198" s="0" t="n">
        <v>0</v>
      </c>
      <c r="AN198" s="0" t="n">
        <v>1</v>
      </c>
      <c r="AO198" s="6" t="n">
        <v>0</v>
      </c>
      <c r="AP198" s="0" t="n">
        <v>0</v>
      </c>
      <c r="AQ198" s="0" t="n">
        <v>0</v>
      </c>
      <c r="AR198" s="0" t="n">
        <v>1</v>
      </c>
      <c r="AS198" s="6" t="n">
        <v>0</v>
      </c>
    </row>
    <row r="199" s="57" customFormat="true" ht="15" hidden="false" customHeight="false" outlineLevel="0" collapsed="false">
      <c r="D199" s="58"/>
      <c r="F199" s="58"/>
      <c r="H199" s="58"/>
      <c r="J199" s="58"/>
      <c r="K199" s="55" t="s">
        <v>83</v>
      </c>
      <c r="L199" s="54" t="n">
        <v>0.261</v>
      </c>
      <c r="M199" s="3" t="s">
        <v>75</v>
      </c>
      <c r="N199" s="54" t="n">
        <f aca="false">1-N198-N194</f>
        <v>0.119</v>
      </c>
      <c r="O199" s="3" t="s">
        <v>30</v>
      </c>
      <c r="P199" s="54" t="n">
        <v>1</v>
      </c>
      <c r="Q199" s="3" t="s">
        <v>75</v>
      </c>
      <c r="R199" s="54" t="n">
        <v>1</v>
      </c>
      <c r="S199" s="3" t="n">
        <f aca="false">IF(AND(X199&lt;1,Y199&lt;1,Z199&lt;1,AA199&lt;3),1,0)</f>
        <v>0</v>
      </c>
      <c r="T199" s="27" t="n">
        <f aca="false">R199*P199*N199*L$199*J$189*H$189*F$189*D$228*B$180</f>
        <v>0.0006406156444527</v>
      </c>
      <c r="U199" s="0"/>
      <c r="V199" s="15"/>
      <c r="W199" s="3" t="n">
        <v>203</v>
      </c>
      <c r="X199" s="0" t="n">
        <v>0.32</v>
      </c>
      <c r="Y199" s="0" t="n">
        <v>1.19</v>
      </c>
      <c r="Z199" s="0" t="n">
        <v>1.42</v>
      </c>
      <c r="AA199" s="0" t="n">
        <v>2.75</v>
      </c>
      <c r="AB199" s="0" t="n">
        <v>3.3</v>
      </c>
      <c r="AC199" s="0" t="n">
        <v>12257.1411935824</v>
      </c>
      <c r="AD199" s="0" t="n">
        <v>75945.5123413393</v>
      </c>
      <c r="AE199" s="0" t="n">
        <v>62673.0954884227</v>
      </c>
      <c r="AF199" s="0" t="n">
        <v>0</v>
      </c>
      <c r="AG199" s="0" t="n">
        <v>0</v>
      </c>
      <c r="AH199" s="0" t="n">
        <v>0.6</v>
      </c>
      <c r="AI199" s="4" t="n">
        <v>0</v>
      </c>
      <c r="AJ199" s="5" t="n">
        <v>0</v>
      </c>
      <c r="AK199" s="5" t="n">
        <v>1</v>
      </c>
      <c r="AL199" s="6" t="n">
        <v>0</v>
      </c>
      <c r="AM199" s="0" t="n">
        <v>0</v>
      </c>
      <c r="AN199" s="0" t="n">
        <v>0</v>
      </c>
      <c r="AO199" s="6" t="n">
        <v>1</v>
      </c>
      <c r="AP199" s="0" t="n">
        <v>0</v>
      </c>
      <c r="AQ199" s="0" t="n">
        <v>0</v>
      </c>
      <c r="AR199" s="0" t="n">
        <v>1</v>
      </c>
      <c r="AS199" s="6" t="n">
        <v>0</v>
      </c>
    </row>
    <row r="200" s="66" customFormat="true" ht="15" hidden="false" customHeight="false" outlineLevel="0" collapsed="false">
      <c r="A200" s="56" t="n">
        <v>-1</v>
      </c>
      <c r="B200" s="56" t="n">
        <v>-1</v>
      </c>
      <c r="C200" s="56" t="n">
        <v>-1</v>
      </c>
      <c r="D200" s="56" t="n">
        <v>-1</v>
      </c>
      <c r="E200" s="56" t="n">
        <v>-1</v>
      </c>
      <c r="F200" s="56" t="n">
        <v>-1</v>
      </c>
      <c r="G200" s="56" t="n">
        <v>-1</v>
      </c>
      <c r="H200" s="56" t="n">
        <v>-1</v>
      </c>
      <c r="I200" s="56" t="n">
        <v>-1</v>
      </c>
      <c r="J200" s="56" t="n">
        <v>-1</v>
      </c>
      <c r="K200" s="56" t="n">
        <v>-1</v>
      </c>
      <c r="L200" s="56" t="n">
        <v>-1</v>
      </c>
      <c r="M200" s="56" t="n">
        <v>-1</v>
      </c>
      <c r="N200" s="56" t="n">
        <v>-1</v>
      </c>
      <c r="O200" s="56" t="n">
        <v>-1</v>
      </c>
      <c r="P200" s="56" t="n">
        <v>-1</v>
      </c>
      <c r="Q200" s="56" t="n">
        <v>-1</v>
      </c>
      <c r="R200" s="56" t="n">
        <v>-1</v>
      </c>
      <c r="S200" s="56" t="n">
        <v>-1</v>
      </c>
      <c r="T200" s="56" t="n">
        <v>-1</v>
      </c>
      <c r="U200" s="56" t="n">
        <v>-1</v>
      </c>
      <c r="V200" s="56" t="n">
        <v>-1</v>
      </c>
      <c r="W200" s="56" t="n">
        <v>-1</v>
      </c>
      <c r="X200" s="56" t="n">
        <v>-1</v>
      </c>
      <c r="Y200" s="56" t="n">
        <v>-1</v>
      </c>
      <c r="Z200" s="56" t="n">
        <v>-1</v>
      </c>
      <c r="AA200" s="56" t="n">
        <v>-1</v>
      </c>
      <c r="AB200" s="56" t="n">
        <v>-1</v>
      </c>
      <c r="AC200" s="56" t="n">
        <v>-1</v>
      </c>
      <c r="AD200" s="56" t="n">
        <v>-1</v>
      </c>
      <c r="AE200" s="56" t="n">
        <v>-1</v>
      </c>
      <c r="AF200" s="56" t="n">
        <v>-1</v>
      </c>
      <c r="AG200" s="56" t="n">
        <v>-1</v>
      </c>
      <c r="AH200" s="56" t="n">
        <v>-1</v>
      </c>
      <c r="AI200" s="56" t="n">
        <v>-1</v>
      </c>
      <c r="AJ200" s="56" t="n">
        <v>-1</v>
      </c>
      <c r="AK200" s="56" t="n">
        <v>-1</v>
      </c>
      <c r="AL200" s="56" t="n">
        <v>-1</v>
      </c>
      <c r="AM200" s="56" t="n">
        <v>-1</v>
      </c>
      <c r="AN200" s="56" t="n">
        <v>-1</v>
      </c>
      <c r="AO200" s="56" t="n">
        <v>-1</v>
      </c>
      <c r="AP200" s="56" t="n">
        <v>-1</v>
      </c>
      <c r="AQ200" s="56" t="n">
        <v>-1</v>
      </c>
      <c r="AR200" s="56" t="n">
        <v>-1</v>
      </c>
      <c r="AS200" s="56" t="n">
        <v>-1</v>
      </c>
      <c r="AT200" s="56" t="n">
        <v>-1</v>
      </c>
      <c r="AU200" s="56" t="n">
        <v>-1</v>
      </c>
    </row>
    <row r="201" customFormat="false" ht="15" hidden="false" customHeight="false" outlineLevel="0" collapsed="false">
      <c r="D201" s="3"/>
      <c r="E201" s="57"/>
      <c r="F201" s="58"/>
      <c r="G201" s="57"/>
      <c r="H201" s="58"/>
      <c r="I201" s="57"/>
      <c r="J201" s="58"/>
      <c r="K201" s="59"/>
      <c r="L201" s="58"/>
      <c r="M201" s="3"/>
      <c r="N201" s="3"/>
      <c r="O201" s="3"/>
      <c r="P201" s="3"/>
      <c r="Q201" s="3" t="s">
        <v>73</v>
      </c>
      <c r="R201" s="54" t="n">
        <v>0.9257</v>
      </c>
      <c r="S201" s="3" t="n">
        <f aca="false">IF(AND(X201&lt;1,Y201&lt;1,Z201&lt;1,AA201&lt;3),1,0)</f>
        <v>0</v>
      </c>
      <c r="T201" s="27" t="n">
        <f aca="false">R201*P202*N204*L209*J211*H229*F237*D228*B180</f>
        <v>0</v>
      </c>
      <c r="V201" s="15"/>
      <c r="W201" s="3" t="n">
        <v>203</v>
      </c>
      <c r="X201" s="0" t="n">
        <v>0.32</v>
      </c>
      <c r="Y201" s="0" t="n">
        <v>1.19</v>
      </c>
      <c r="Z201" s="0" t="n">
        <v>0.59</v>
      </c>
      <c r="AA201" s="0" t="n">
        <v>2.75</v>
      </c>
      <c r="AB201" s="0" t="n">
        <v>3.3</v>
      </c>
      <c r="AC201" s="0" t="n">
        <v>12257.1411935824</v>
      </c>
      <c r="AD201" s="0" t="n">
        <v>75945.5123413393</v>
      </c>
      <c r="AE201" s="0" t="n">
        <v>64021.6790418326</v>
      </c>
      <c r="AF201" s="0" t="n">
        <v>0</v>
      </c>
      <c r="AG201" s="0" t="n">
        <v>0</v>
      </c>
      <c r="AH201" s="0" t="n">
        <v>0.6</v>
      </c>
      <c r="AI201" s="4" t="n">
        <v>1</v>
      </c>
      <c r="AJ201" s="5" t="n">
        <v>0</v>
      </c>
      <c r="AK201" s="5" t="n">
        <v>0</v>
      </c>
      <c r="AL201" s="6" t="n">
        <v>0</v>
      </c>
      <c r="AM201" s="0" t="n">
        <v>1</v>
      </c>
      <c r="AN201" s="0" t="n">
        <v>0</v>
      </c>
      <c r="AO201" s="6" t="n">
        <v>0</v>
      </c>
      <c r="AP201" s="0" t="n">
        <v>1</v>
      </c>
      <c r="AQ201" s="0" t="n">
        <v>0</v>
      </c>
      <c r="AR201" s="0" t="n">
        <v>0</v>
      </c>
      <c r="AS201" s="6" t="n">
        <v>0</v>
      </c>
    </row>
    <row r="202" customFormat="false" ht="15" hidden="false" customHeight="false" outlineLevel="0" collapsed="false">
      <c r="D202" s="3"/>
      <c r="E202" s="57"/>
      <c r="F202" s="58"/>
      <c r="G202" s="57"/>
      <c r="H202" s="58"/>
      <c r="I202" s="57"/>
      <c r="J202" s="58"/>
      <c r="K202" s="59"/>
      <c r="L202" s="58"/>
      <c r="M202" s="3"/>
      <c r="N202" s="3"/>
      <c r="O202" s="3" t="s">
        <v>74</v>
      </c>
      <c r="P202" s="54" t="n">
        <v>0.891566265</v>
      </c>
      <c r="Q202" s="3" t="s">
        <v>75</v>
      </c>
      <c r="R202" s="54" t="n">
        <v>0.0743</v>
      </c>
      <c r="S202" s="3" t="n">
        <f aca="false">IF(AND(X202&lt;1,Y202&lt;1,Z202&lt;1,AA202&lt;3),1,0)</f>
        <v>0</v>
      </c>
      <c r="T202" s="27" t="n">
        <f aca="false">R202*P202*N204*L209*J211*H229*F237*D228*B180</f>
        <v>0</v>
      </c>
      <c r="V202" s="15"/>
      <c r="W202" s="3" t="n">
        <v>203</v>
      </c>
      <c r="X202" s="0" t="n">
        <v>0.32</v>
      </c>
      <c r="Y202" s="0" t="n">
        <v>1.19</v>
      </c>
      <c r="Z202" s="0" t="n">
        <v>0.59</v>
      </c>
      <c r="AA202" s="0" t="n">
        <v>2.75</v>
      </c>
      <c r="AB202" s="0" t="n">
        <v>3.3</v>
      </c>
      <c r="AC202" s="0" t="n">
        <v>12257.1411935824</v>
      </c>
      <c r="AD202" s="0" t="n">
        <v>75945.5123413393</v>
      </c>
      <c r="AE202" s="0" t="n">
        <v>64021.6790418326</v>
      </c>
      <c r="AF202" s="0" t="n">
        <v>0</v>
      </c>
      <c r="AG202" s="0" t="n">
        <v>0</v>
      </c>
      <c r="AH202" s="0" t="n">
        <v>0.6</v>
      </c>
      <c r="AI202" s="4" t="n">
        <v>1</v>
      </c>
      <c r="AJ202" s="5" t="n">
        <v>0</v>
      </c>
      <c r="AK202" s="5" t="n">
        <v>0</v>
      </c>
      <c r="AL202" s="6" t="n">
        <v>0</v>
      </c>
      <c r="AM202" s="0" t="n">
        <v>1</v>
      </c>
      <c r="AN202" s="0" t="n">
        <v>0</v>
      </c>
      <c r="AO202" s="6" t="n">
        <v>0</v>
      </c>
      <c r="AP202" s="0" t="n">
        <v>0</v>
      </c>
      <c r="AQ202" s="0" t="n">
        <v>0</v>
      </c>
      <c r="AR202" s="0" t="n">
        <v>1</v>
      </c>
      <c r="AS202" s="6" t="n">
        <v>0</v>
      </c>
    </row>
    <row r="203" customFormat="false" ht="15" hidden="false" customHeight="false" outlineLevel="0" collapsed="false">
      <c r="D203" s="3"/>
      <c r="E203" s="57"/>
      <c r="F203" s="58"/>
      <c r="G203" s="57"/>
      <c r="H203" s="58"/>
      <c r="I203" s="57"/>
      <c r="J203" s="58"/>
      <c r="K203" s="59"/>
      <c r="L203" s="58"/>
      <c r="M203" s="3"/>
      <c r="N203" s="3"/>
      <c r="O203" s="3"/>
      <c r="P203" s="3"/>
      <c r="Q203" s="3" t="s">
        <v>73</v>
      </c>
      <c r="R203" s="54" t="n">
        <v>0.9257</v>
      </c>
      <c r="S203" s="3" t="n">
        <f aca="false">IF(AND(X203&lt;1,Y203&lt;1,Z203&lt;1,AA203&lt;3),1,0)</f>
        <v>0</v>
      </c>
      <c r="T203" s="27" t="n">
        <f aca="false">R203*P204*N204*L209*J211*H229*F237*D228*B180</f>
        <v>0</v>
      </c>
      <c r="V203" s="15"/>
      <c r="W203" s="3" t="n">
        <v>203</v>
      </c>
      <c r="X203" s="0" t="n">
        <v>0.32</v>
      </c>
      <c r="Y203" s="0" t="n">
        <v>1.19</v>
      </c>
      <c r="Z203" s="0" t="n">
        <v>0.59</v>
      </c>
      <c r="AA203" s="0" t="n">
        <v>2.75</v>
      </c>
      <c r="AB203" s="0" t="n">
        <v>3.3</v>
      </c>
      <c r="AC203" s="0" t="n">
        <v>12257.1411935824</v>
      </c>
      <c r="AD203" s="0" t="n">
        <v>75945.5123413393</v>
      </c>
      <c r="AE203" s="0" t="n">
        <v>64021.6790418326</v>
      </c>
      <c r="AF203" s="0" t="n">
        <v>0</v>
      </c>
      <c r="AG203" s="0" t="n">
        <v>0</v>
      </c>
      <c r="AH203" s="0" t="n">
        <v>0.6</v>
      </c>
      <c r="AI203" s="4" t="n">
        <v>1</v>
      </c>
      <c r="AJ203" s="5" t="n">
        <v>0</v>
      </c>
      <c r="AK203" s="5" t="n">
        <v>0</v>
      </c>
      <c r="AL203" s="6" t="n">
        <v>0</v>
      </c>
      <c r="AM203" s="0" t="n">
        <v>0</v>
      </c>
      <c r="AN203" s="0" t="n">
        <v>1</v>
      </c>
      <c r="AO203" s="6" t="n">
        <v>0</v>
      </c>
      <c r="AP203" s="0" t="n">
        <v>1</v>
      </c>
      <c r="AQ203" s="0" t="n">
        <v>0</v>
      </c>
      <c r="AR203" s="0" t="n">
        <v>0</v>
      </c>
      <c r="AS203" s="6" t="n">
        <v>0</v>
      </c>
    </row>
    <row r="204" customFormat="false" ht="15" hidden="false" customHeight="false" outlineLevel="0" collapsed="false">
      <c r="D204" s="3"/>
      <c r="E204" s="57"/>
      <c r="F204" s="58"/>
      <c r="G204" s="57"/>
      <c r="H204" s="58"/>
      <c r="I204" s="57"/>
      <c r="J204" s="58"/>
      <c r="K204" s="59"/>
      <c r="L204" s="58"/>
      <c r="M204" s="3" t="s">
        <v>73</v>
      </c>
      <c r="N204" s="54" t="n">
        <v>0.411</v>
      </c>
      <c r="O204" s="3" t="s">
        <v>76</v>
      </c>
      <c r="P204" s="54" t="n">
        <v>0.108433735</v>
      </c>
      <c r="Q204" s="3" t="s">
        <v>75</v>
      </c>
      <c r="R204" s="54" t="n">
        <v>0.0743</v>
      </c>
      <c r="S204" s="3" t="n">
        <f aca="false">IF(AND(X204&lt;1,Y204&lt;1,Z204&lt;1,AA204&lt;3),1,0)</f>
        <v>0</v>
      </c>
      <c r="T204" s="27" t="n">
        <f aca="false">R204*P204*N204*L209*J211*H229*F237*D228*B180</f>
        <v>0</v>
      </c>
      <c r="V204" s="15"/>
      <c r="W204" s="3" t="n">
        <v>203</v>
      </c>
      <c r="X204" s="0" t="n">
        <v>0.32</v>
      </c>
      <c r="Y204" s="0" t="n">
        <v>1.19</v>
      </c>
      <c r="Z204" s="0" t="n">
        <v>0.59</v>
      </c>
      <c r="AA204" s="0" t="n">
        <v>2.75</v>
      </c>
      <c r="AB204" s="0" t="n">
        <v>3.3</v>
      </c>
      <c r="AC204" s="0" t="n">
        <v>12257.1411935824</v>
      </c>
      <c r="AD204" s="0" t="n">
        <v>75945.5123413393</v>
      </c>
      <c r="AE204" s="0" t="n">
        <v>64021.6790418326</v>
      </c>
      <c r="AF204" s="0" t="n">
        <v>0</v>
      </c>
      <c r="AG204" s="0" t="n">
        <v>0</v>
      </c>
      <c r="AH204" s="0" t="n">
        <v>0.6</v>
      </c>
      <c r="AI204" s="4" t="n">
        <v>1</v>
      </c>
      <c r="AJ204" s="5" t="n">
        <v>0</v>
      </c>
      <c r="AK204" s="5" t="n">
        <v>0</v>
      </c>
      <c r="AL204" s="6" t="n">
        <v>0</v>
      </c>
      <c r="AM204" s="0" t="n">
        <v>0</v>
      </c>
      <c r="AN204" s="0" t="n">
        <v>1</v>
      </c>
      <c r="AO204" s="6" t="n">
        <v>0</v>
      </c>
      <c r="AP204" s="0" t="n">
        <v>0</v>
      </c>
      <c r="AQ204" s="0" t="n">
        <v>0</v>
      </c>
      <c r="AR204" s="0" t="n">
        <v>1</v>
      </c>
      <c r="AS204" s="6" t="n">
        <v>0</v>
      </c>
    </row>
    <row r="205" customFormat="false" ht="15" hidden="false" customHeight="false" outlineLevel="0" collapsed="false">
      <c r="D205" s="3"/>
      <c r="E205" s="57"/>
      <c r="F205" s="58"/>
      <c r="G205" s="57"/>
      <c r="H205" s="58"/>
      <c r="I205" s="57"/>
      <c r="J205" s="58"/>
      <c r="K205" s="59"/>
      <c r="L205" s="58"/>
      <c r="M205" s="3"/>
      <c r="N205" s="3"/>
      <c r="O205" s="3"/>
      <c r="P205" s="3"/>
      <c r="Q205" s="3" t="s">
        <v>77</v>
      </c>
      <c r="R205" s="54" t="n">
        <v>0.6075</v>
      </c>
      <c r="S205" s="3" t="n">
        <f aca="false">IF(AND(X205&lt;1,Y205&lt;1,Z205&lt;1,AA205&lt;3),1,0)</f>
        <v>0</v>
      </c>
      <c r="T205" s="27" t="n">
        <f aca="false">R205*P206*N208*L209*J211*H229*F237*D228*B180</f>
        <v>0</v>
      </c>
      <c r="V205" s="15"/>
      <c r="W205" s="3" t="n">
        <v>203</v>
      </c>
      <c r="X205" s="0" t="n">
        <v>0.32</v>
      </c>
      <c r="Y205" s="0" t="n">
        <v>1.19</v>
      </c>
      <c r="Z205" s="0" t="n">
        <v>0.59</v>
      </c>
      <c r="AA205" s="0" t="n">
        <v>2.75</v>
      </c>
      <c r="AB205" s="0" t="n">
        <v>3.3</v>
      </c>
      <c r="AC205" s="0" t="n">
        <v>12257.1411935824</v>
      </c>
      <c r="AD205" s="0" t="n">
        <v>75945.5123413393</v>
      </c>
      <c r="AE205" s="0" t="n">
        <v>64021.6790418326</v>
      </c>
      <c r="AF205" s="0" t="n">
        <v>0</v>
      </c>
      <c r="AG205" s="0" t="n">
        <v>0</v>
      </c>
      <c r="AH205" s="0" t="n">
        <v>0.6</v>
      </c>
      <c r="AI205" s="4" t="n">
        <v>0</v>
      </c>
      <c r="AJ205" s="5" t="n">
        <v>1</v>
      </c>
      <c r="AK205" s="5" t="n">
        <v>0</v>
      </c>
      <c r="AL205" s="6" t="n">
        <v>0</v>
      </c>
      <c r="AM205" s="0" t="n">
        <v>1</v>
      </c>
      <c r="AN205" s="0" t="n">
        <v>0</v>
      </c>
      <c r="AO205" s="6" t="n">
        <v>0</v>
      </c>
      <c r="AP205" s="0" t="n">
        <v>0</v>
      </c>
      <c r="AQ205" s="0" t="n">
        <v>1</v>
      </c>
      <c r="AR205" s="0" t="n">
        <v>0</v>
      </c>
      <c r="AS205" s="6" t="n">
        <v>0</v>
      </c>
    </row>
    <row r="206" customFormat="false" ht="15" hidden="false" customHeight="false" outlineLevel="0" collapsed="false">
      <c r="D206" s="3"/>
      <c r="E206" s="57"/>
      <c r="F206" s="58"/>
      <c r="G206" s="57"/>
      <c r="H206" s="58"/>
      <c r="I206" s="57"/>
      <c r="J206" s="58"/>
      <c r="K206" s="59"/>
      <c r="L206" s="58"/>
      <c r="M206" s="3"/>
      <c r="N206" s="3"/>
      <c r="O206" s="3" t="s">
        <v>74</v>
      </c>
      <c r="P206" s="54" t="n">
        <v>0.944</v>
      </c>
      <c r="Q206" s="3" t="s">
        <v>75</v>
      </c>
      <c r="R206" s="54" t="n">
        <v>0.3925</v>
      </c>
      <c r="S206" s="3" t="n">
        <f aca="false">IF(AND(X206&lt;1,Y206&lt;1,Z206&lt;1,AA206&lt;3),1,0)</f>
        <v>0</v>
      </c>
      <c r="T206" s="27" t="n">
        <f aca="false">R206*P206*N208*L209*J211*H229*F237*D228*B180</f>
        <v>0</v>
      </c>
      <c r="V206" s="15"/>
      <c r="W206" s="3" t="n">
        <v>203</v>
      </c>
      <c r="X206" s="0" t="n">
        <v>0.32</v>
      </c>
      <c r="Y206" s="0" t="n">
        <v>1.19</v>
      </c>
      <c r="Z206" s="0" t="n">
        <v>0.59</v>
      </c>
      <c r="AA206" s="0" t="n">
        <v>2.75</v>
      </c>
      <c r="AB206" s="0" t="n">
        <v>3.3</v>
      </c>
      <c r="AC206" s="0" t="n">
        <v>12257.1411935824</v>
      </c>
      <c r="AD206" s="0" t="n">
        <v>75945.5123413393</v>
      </c>
      <c r="AE206" s="0" t="n">
        <v>64021.6790418326</v>
      </c>
      <c r="AF206" s="0" t="n">
        <v>0</v>
      </c>
      <c r="AG206" s="0" t="n">
        <v>0</v>
      </c>
      <c r="AH206" s="0" t="n">
        <v>0.6</v>
      </c>
      <c r="AI206" s="4" t="n">
        <v>0</v>
      </c>
      <c r="AJ206" s="5" t="n">
        <v>1</v>
      </c>
      <c r="AK206" s="5" t="n">
        <v>0</v>
      </c>
      <c r="AL206" s="6" t="n">
        <v>0</v>
      </c>
      <c r="AM206" s="0" t="n">
        <v>1</v>
      </c>
      <c r="AN206" s="0" t="n">
        <v>0</v>
      </c>
      <c r="AO206" s="6" t="n">
        <v>0</v>
      </c>
      <c r="AP206" s="0" t="n">
        <v>0</v>
      </c>
      <c r="AQ206" s="0" t="n">
        <v>0</v>
      </c>
      <c r="AR206" s="0" t="n">
        <v>1</v>
      </c>
      <c r="AS206" s="6" t="n">
        <v>0</v>
      </c>
    </row>
    <row r="207" customFormat="false" ht="15" hidden="false" customHeight="false" outlineLevel="0" collapsed="false">
      <c r="D207" s="3"/>
      <c r="F207" s="3"/>
      <c r="H207" s="3"/>
      <c r="J207" s="3"/>
      <c r="M207" s="3"/>
      <c r="N207" s="3"/>
      <c r="O207" s="3"/>
      <c r="P207" s="3"/>
      <c r="Q207" s="3" t="s">
        <v>77</v>
      </c>
      <c r="R207" s="54" t="n">
        <v>0.3925</v>
      </c>
      <c r="S207" s="3" t="n">
        <f aca="false">IF(AND(X207&lt;1,Y207&lt;1,Z207&lt;1,AA207&lt;3),1,0)</f>
        <v>0</v>
      </c>
      <c r="T207" s="27" t="n">
        <f aca="false">R207*P208*N208*L209*J211*H229*F237*D228*B180</f>
        <v>0</v>
      </c>
      <c r="V207" s="15"/>
      <c r="W207" s="3" t="n">
        <v>203</v>
      </c>
      <c r="X207" s="0" t="n">
        <v>0.32</v>
      </c>
      <c r="Y207" s="0" t="n">
        <v>1.19</v>
      </c>
      <c r="Z207" s="0" t="n">
        <v>0.59</v>
      </c>
      <c r="AA207" s="0" t="n">
        <v>2.75</v>
      </c>
      <c r="AB207" s="0" t="n">
        <v>3.3</v>
      </c>
      <c r="AC207" s="0" t="n">
        <v>12257.1411935824</v>
      </c>
      <c r="AD207" s="0" t="n">
        <v>75945.5123413393</v>
      </c>
      <c r="AE207" s="0" t="n">
        <v>64021.6790418326</v>
      </c>
      <c r="AF207" s="0" t="n">
        <v>0</v>
      </c>
      <c r="AG207" s="0" t="n">
        <v>0</v>
      </c>
      <c r="AH207" s="0" t="n">
        <v>0.6</v>
      </c>
      <c r="AI207" s="4" t="n">
        <v>0</v>
      </c>
      <c r="AJ207" s="5" t="n">
        <v>1</v>
      </c>
      <c r="AK207" s="5" t="n">
        <v>0</v>
      </c>
      <c r="AL207" s="6" t="n">
        <v>0</v>
      </c>
      <c r="AM207" s="0" t="n">
        <v>0</v>
      </c>
      <c r="AN207" s="0" t="n">
        <v>1</v>
      </c>
      <c r="AO207" s="6" t="n">
        <v>0</v>
      </c>
      <c r="AP207" s="0" t="n">
        <v>0</v>
      </c>
      <c r="AQ207" s="0" t="n">
        <v>1</v>
      </c>
      <c r="AR207" s="0" t="n">
        <v>0</v>
      </c>
      <c r="AS207" s="6" t="n">
        <v>0</v>
      </c>
    </row>
    <row r="208" customFormat="false" ht="15" hidden="false" customHeight="false" outlineLevel="0" collapsed="false">
      <c r="D208" s="3"/>
      <c r="F208" s="3"/>
      <c r="H208" s="3"/>
      <c r="J208" s="3"/>
      <c r="K208" s="3"/>
      <c r="L208" s="3"/>
      <c r="M208" s="3" t="s">
        <v>77</v>
      </c>
      <c r="N208" s="54" t="n">
        <v>0.47</v>
      </c>
      <c r="O208" s="3" t="s">
        <v>78</v>
      </c>
      <c r="P208" s="54" t="n">
        <v>0.056</v>
      </c>
      <c r="Q208" s="3" t="s">
        <v>75</v>
      </c>
      <c r="R208" s="54" t="n">
        <v>0.6075</v>
      </c>
      <c r="S208" s="3" t="n">
        <f aca="false">IF(AND(X208&lt;1,Y208&lt;1,Z208&lt;1,AA208&lt;3),1,0)</f>
        <v>0</v>
      </c>
      <c r="T208" s="27" t="n">
        <f aca="false">R208*P208*N208*L209*J211*H229*F237*D228*B180</f>
        <v>0</v>
      </c>
      <c r="V208" s="15"/>
      <c r="W208" s="3" t="n">
        <v>203</v>
      </c>
      <c r="X208" s="0" t="n">
        <v>0.32</v>
      </c>
      <c r="Y208" s="0" t="n">
        <v>1.19</v>
      </c>
      <c r="Z208" s="0" t="n">
        <v>0.59</v>
      </c>
      <c r="AA208" s="0" t="n">
        <v>2.75</v>
      </c>
      <c r="AB208" s="0" t="n">
        <v>3.3</v>
      </c>
      <c r="AC208" s="0" t="n">
        <v>12257.1411935824</v>
      </c>
      <c r="AD208" s="0" t="n">
        <v>75945.5123413393</v>
      </c>
      <c r="AE208" s="0" t="n">
        <v>64021.6790418326</v>
      </c>
      <c r="AF208" s="0" t="n">
        <v>0</v>
      </c>
      <c r="AG208" s="0" t="n">
        <v>0</v>
      </c>
      <c r="AH208" s="0" t="n">
        <v>0.6</v>
      </c>
      <c r="AI208" s="4" t="n">
        <v>0</v>
      </c>
      <c r="AJ208" s="5" t="n">
        <v>1</v>
      </c>
      <c r="AK208" s="5" t="n">
        <v>0</v>
      </c>
      <c r="AL208" s="6" t="n">
        <v>0</v>
      </c>
      <c r="AM208" s="0" t="n">
        <v>0</v>
      </c>
      <c r="AN208" s="0" t="n">
        <v>1</v>
      </c>
      <c r="AO208" s="6" t="n">
        <v>0</v>
      </c>
      <c r="AP208" s="0" t="n">
        <v>0</v>
      </c>
      <c r="AQ208" s="0" t="n">
        <v>0</v>
      </c>
      <c r="AR208" s="0" t="n">
        <v>1</v>
      </c>
      <c r="AS208" s="6" t="n">
        <v>0</v>
      </c>
    </row>
    <row r="209" customFormat="false" ht="15" hidden="false" customHeight="false" outlineLevel="0" collapsed="false">
      <c r="D209" s="3"/>
      <c r="F209" s="3"/>
      <c r="H209" s="3"/>
      <c r="J209" s="3"/>
      <c r="K209" s="55" t="s">
        <v>83</v>
      </c>
      <c r="L209" s="54" t="n">
        <f aca="false">1-L219</f>
        <v>0</v>
      </c>
      <c r="M209" s="3" t="s">
        <v>75</v>
      </c>
      <c r="N209" s="54" t="n">
        <f aca="false">1-N208-N204</f>
        <v>0.119</v>
      </c>
      <c r="O209" s="3" t="s">
        <v>30</v>
      </c>
      <c r="P209" s="54" t="n">
        <v>1</v>
      </c>
      <c r="Q209" s="3" t="s">
        <v>75</v>
      </c>
      <c r="R209" s="54" t="n">
        <v>1</v>
      </c>
      <c r="S209" s="3" t="n">
        <f aca="false">IF(AND(X209&lt;1,Y209&lt;1,Z209&lt;1,AA209&lt;3),1,0)</f>
        <v>0</v>
      </c>
      <c r="T209" s="27" t="n">
        <f aca="false">R209*P209*N209*L209*J211*H229*F237*D228*B180</f>
        <v>0</v>
      </c>
      <c r="V209" s="15"/>
      <c r="W209" s="3" t="n">
        <v>203</v>
      </c>
      <c r="X209" s="0" t="n">
        <v>0.32</v>
      </c>
      <c r="Y209" s="0" t="n">
        <v>1.19</v>
      </c>
      <c r="Z209" s="0" t="n">
        <v>0.59</v>
      </c>
      <c r="AA209" s="0" t="n">
        <v>2.75</v>
      </c>
      <c r="AB209" s="0" t="n">
        <v>3.3</v>
      </c>
      <c r="AC209" s="0" t="n">
        <v>12257.1411935824</v>
      </c>
      <c r="AD209" s="0" t="n">
        <v>75945.5123413393</v>
      </c>
      <c r="AE209" s="0" t="n">
        <v>64021.6790418326</v>
      </c>
      <c r="AF209" s="0" t="n">
        <v>0</v>
      </c>
      <c r="AG209" s="0" t="n">
        <v>0</v>
      </c>
      <c r="AH209" s="0" t="n">
        <v>0.6</v>
      </c>
      <c r="AI209" s="4" t="n">
        <v>0</v>
      </c>
      <c r="AJ209" s="5" t="n">
        <v>0</v>
      </c>
      <c r="AK209" s="5" t="n">
        <v>1</v>
      </c>
      <c r="AL209" s="6" t="n">
        <v>0</v>
      </c>
      <c r="AM209" s="0" t="n">
        <v>0</v>
      </c>
      <c r="AN209" s="0" t="n">
        <v>0</v>
      </c>
      <c r="AO209" s="6" t="n">
        <v>1</v>
      </c>
      <c r="AP209" s="0" t="n">
        <v>0</v>
      </c>
      <c r="AQ209" s="0" t="n">
        <v>0</v>
      </c>
      <c r="AR209" s="0" t="n">
        <v>1</v>
      </c>
      <c r="AS209" s="6" t="n">
        <v>0</v>
      </c>
    </row>
    <row r="210" s="66" customFormat="true" ht="15" hidden="false" customHeight="false" outlineLevel="0" collapsed="false">
      <c r="A210" s="56" t="n">
        <v>-1</v>
      </c>
      <c r="B210" s="56" t="n">
        <v>-1</v>
      </c>
      <c r="C210" s="56" t="n">
        <v>-1</v>
      </c>
      <c r="D210" s="56" t="n">
        <v>-1</v>
      </c>
      <c r="E210" s="56" t="n">
        <v>-1</v>
      </c>
      <c r="F210" s="56" t="n">
        <v>-1</v>
      </c>
      <c r="G210" s="56" t="n">
        <v>-1</v>
      </c>
      <c r="H210" s="56" t="n">
        <v>-1</v>
      </c>
      <c r="I210" s="56" t="n">
        <v>-1</v>
      </c>
      <c r="J210" s="56" t="n">
        <v>-1</v>
      </c>
      <c r="K210" s="56" t="n">
        <v>-1</v>
      </c>
      <c r="L210" s="56" t="n">
        <v>-1</v>
      </c>
      <c r="M210" s="56" t="n">
        <v>-1</v>
      </c>
      <c r="N210" s="56" t="n">
        <v>-1</v>
      </c>
      <c r="O210" s="56" t="n">
        <v>-1</v>
      </c>
      <c r="P210" s="56" t="n">
        <v>-1</v>
      </c>
      <c r="Q210" s="56" t="n">
        <v>-1</v>
      </c>
      <c r="R210" s="56" t="n">
        <v>-1</v>
      </c>
      <c r="S210" s="56" t="n">
        <v>-1</v>
      </c>
      <c r="T210" s="56" t="n">
        <v>-1</v>
      </c>
      <c r="U210" s="56" t="n">
        <v>-1</v>
      </c>
      <c r="V210" s="56" t="n">
        <v>-1</v>
      </c>
      <c r="W210" s="56" t="n">
        <v>-1</v>
      </c>
      <c r="X210" s="56" t="n">
        <v>-1</v>
      </c>
      <c r="Y210" s="56" t="n">
        <v>-1</v>
      </c>
      <c r="Z210" s="56" t="n">
        <v>-1</v>
      </c>
      <c r="AA210" s="56" t="n">
        <v>-1</v>
      </c>
      <c r="AB210" s="56" t="n">
        <v>-1</v>
      </c>
      <c r="AC210" s="56" t="n">
        <v>-1</v>
      </c>
      <c r="AD210" s="56" t="n">
        <v>-1</v>
      </c>
      <c r="AE210" s="56" t="n">
        <v>-1</v>
      </c>
      <c r="AF210" s="56" t="n">
        <v>-1</v>
      </c>
      <c r="AG210" s="56" t="n">
        <v>-1</v>
      </c>
      <c r="AH210" s="56" t="n">
        <v>-1</v>
      </c>
      <c r="AI210" s="56" t="n">
        <v>-1</v>
      </c>
      <c r="AJ210" s="56" t="n">
        <v>-1</v>
      </c>
      <c r="AK210" s="56" t="n">
        <v>-1</v>
      </c>
      <c r="AL210" s="56" t="n">
        <v>-1</v>
      </c>
      <c r="AM210" s="56" t="n">
        <v>-1</v>
      </c>
      <c r="AN210" s="56" t="n">
        <v>-1</v>
      </c>
      <c r="AO210" s="56" t="n">
        <v>-1</v>
      </c>
      <c r="AP210" s="56" t="n">
        <v>-1</v>
      </c>
      <c r="AQ210" s="56" t="n">
        <v>-1</v>
      </c>
      <c r="AR210" s="56" t="n">
        <v>-1</v>
      </c>
      <c r="AS210" s="56" t="n">
        <v>-1</v>
      </c>
      <c r="AT210" s="56" t="n">
        <v>-1</v>
      </c>
      <c r="AU210" s="56" t="n">
        <v>-1</v>
      </c>
    </row>
    <row r="211" customFormat="false" ht="15" hidden="false" customHeight="false" outlineLevel="0" collapsed="false">
      <c r="D211" s="3"/>
      <c r="F211" s="3"/>
      <c r="H211" s="3"/>
      <c r="I211" s="0" t="s">
        <v>82</v>
      </c>
      <c r="J211" s="54" t="n">
        <f aca="false">1-J237</f>
        <v>0.5099</v>
      </c>
      <c r="K211" s="3"/>
      <c r="L211" s="3"/>
      <c r="M211" s="3"/>
      <c r="N211" s="3"/>
      <c r="O211" s="3"/>
      <c r="P211" s="3"/>
      <c r="Q211" s="3" t="s">
        <v>73</v>
      </c>
      <c r="R211" s="54" t="n">
        <v>0.9257</v>
      </c>
      <c r="S211" s="3" t="n">
        <f aca="false">IF(AND(X211&lt;1,Y211&lt;1,Z211&lt;1,AA211&lt;3),1,0)</f>
        <v>0</v>
      </c>
      <c r="T211" s="27" t="n">
        <f aca="false">R211*P212*N214*L219*J211*H229*F237*D228*B180</f>
        <v>0.00162920681716381</v>
      </c>
      <c r="V211" s="15"/>
      <c r="W211" s="3" t="n">
        <v>203</v>
      </c>
      <c r="X211" s="0" t="n">
        <v>0.32</v>
      </c>
      <c r="Y211" s="0" t="n">
        <v>1.19</v>
      </c>
      <c r="Z211" s="0" t="n">
        <v>1.42</v>
      </c>
      <c r="AA211" s="0" t="n">
        <v>2.75</v>
      </c>
      <c r="AB211" s="0" t="n">
        <v>3.3</v>
      </c>
      <c r="AC211" s="0" t="n">
        <v>12257.1411935824</v>
      </c>
      <c r="AD211" s="0" t="n">
        <v>75945.5123413393</v>
      </c>
      <c r="AE211" s="0" t="n">
        <v>62673.0954884227</v>
      </c>
      <c r="AF211" s="0" t="n">
        <v>0</v>
      </c>
      <c r="AG211" s="0" t="n">
        <v>0</v>
      </c>
      <c r="AH211" s="0" t="n">
        <v>0.6</v>
      </c>
      <c r="AI211" s="4" t="n">
        <v>1</v>
      </c>
      <c r="AJ211" s="5" t="n">
        <v>0</v>
      </c>
      <c r="AK211" s="5" t="n">
        <v>0</v>
      </c>
      <c r="AL211" s="6" t="n">
        <v>0</v>
      </c>
      <c r="AM211" s="0" t="n">
        <v>1</v>
      </c>
      <c r="AN211" s="0" t="n">
        <v>0</v>
      </c>
      <c r="AO211" s="6" t="n">
        <v>0</v>
      </c>
      <c r="AP211" s="0" t="n">
        <v>1</v>
      </c>
      <c r="AQ211" s="0" t="n">
        <v>0</v>
      </c>
      <c r="AR211" s="0" t="n">
        <v>0</v>
      </c>
      <c r="AS211" s="6" t="n">
        <v>0</v>
      </c>
    </row>
    <row r="212" customFormat="false" ht="15" hidden="false" customHeight="false" outlineLevel="0" collapsed="false">
      <c r="D212" s="3"/>
      <c r="F212" s="3"/>
      <c r="H212" s="3"/>
      <c r="J212" s="58"/>
      <c r="K212" s="3"/>
      <c r="L212" s="3"/>
      <c r="M212" s="3"/>
      <c r="N212" s="3"/>
      <c r="O212" s="3" t="s">
        <v>74</v>
      </c>
      <c r="P212" s="54" t="n">
        <v>0.891566265</v>
      </c>
      <c r="Q212" s="3" t="s">
        <v>75</v>
      </c>
      <c r="R212" s="54" t="n">
        <v>0.0743</v>
      </c>
      <c r="S212" s="3" t="n">
        <f aca="false">IF(AND(X212&lt;1,Y212&lt;1,Z212&lt;1,AA212&lt;3),1,0)</f>
        <v>0</v>
      </c>
      <c r="T212" s="27" t="n">
        <f aca="false">R212*P212*N214*L219*J211*H229*F237*D228*B180</f>
        <v>0.000130765978735304</v>
      </c>
      <c r="V212" s="15"/>
      <c r="W212" s="3" t="n">
        <v>203</v>
      </c>
      <c r="X212" s="0" t="n">
        <v>0.32</v>
      </c>
      <c r="Y212" s="0" t="n">
        <v>1.19</v>
      </c>
      <c r="Z212" s="0" t="n">
        <v>1.42</v>
      </c>
      <c r="AA212" s="0" t="n">
        <v>2.75</v>
      </c>
      <c r="AB212" s="0" t="n">
        <v>3.3</v>
      </c>
      <c r="AC212" s="0" t="n">
        <v>12257.1411935824</v>
      </c>
      <c r="AD212" s="0" t="n">
        <v>75945.5123413393</v>
      </c>
      <c r="AE212" s="0" t="n">
        <v>62673.0954884227</v>
      </c>
      <c r="AF212" s="0" t="n">
        <v>0</v>
      </c>
      <c r="AG212" s="0" t="n">
        <v>0</v>
      </c>
      <c r="AH212" s="0" t="n">
        <v>0.6</v>
      </c>
      <c r="AI212" s="4" t="n">
        <v>1</v>
      </c>
      <c r="AJ212" s="5" t="n">
        <v>0</v>
      </c>
      <c r="AK212" s="5" t="n">
        <v>0</v>
      </c>
      <c r="AL212" s="6" t="n">
        <v>0</v>
      </c>
      <c r="AM212" s="0" t="n">
        <v>1</v>
      </c>
      <c r="AN212" s="0" t="n">
        <v>0</v>
      </c>
      <c r="AO212" s="6" t="n">
        <v>0</v>
      </c>
      <c r="AP212" s="0" t="n">
        <v>0</v>
      </c>
      <c r="AQ212" s="0" t="n">
        <v>0</v>
      </c>
      <c r="AR212" s="0" t="n">
        <v>1</v>
      </c>
      <c r="AS212" s="6" t="n">
        <v>0</v>
      </c>
    </row>
    <row r="213" customFormat="false" ht="15" hidden="false" customHeight="false" outlineLevel="0" collapsed="false">
      <c r="D213" s="3"/>
      <c r="F213" s="3"/>
      <c r="H213" s="3"/>
      <c r="J213" s="58"/>
      <c r="K213" s="3"/>
      <c r="L213" s="3"/>
      <c r="M213" s="3"/>
      <c r="N213" s="3"/>
      <c r="O213" s="3"/>
      <c r="P213" s="3"/>
      <c r="Q213" s="3" t="s">
        <v>73</v>
      </c>
      <c r="R213" s="54" t="n">
        <v>0.9257</v>
      </c>
      <c r="S213" s="3" t="n">
        <f aca="false">IF(AND(X213&lt;1,Y213&lt;1,Z213&lt;1,AA213&lt;3),1,0)</f>
        <v>0</v>
      </c>
      <c r="T213" s="27" t="n">
        <f aca="false">R213*P214*N214*L219*J211*H229*F237*D228*B180</f>
        <v>0.000198146775183933</v>
      </c>
      <c r="V213" s="15"/>
      <c r="W213" s="3" t="n">
        <v>203</v>
      </c>
      <c r="X213" s="0" t="n">
        <v>0.32</v>
      </c>
      <c r="Y213" s="0" t="n">
        <v>1.19</v>
      </c>
      <c r="Z213" s="0" t="n">
        <v>1.42</v>
      </c>
      <c r="AA213" s="0" t="n">
        <v>2.75</v>
      </c>
      <c r="AB213" s="0" t="n">
        <v>3.3</v>
      </c>
      <c r="AC213" s="0" t="n">
        <v>12257.1411935824</v>
      </c>
      <c r="AD213" s="0" t="n">
        <v>75945.5123413393</v>
      </c>
      <c r="AE213" s="0" t="n">
        <v>62673.0954884227</v>
      </c>
      <c r="AF213" s="0" t="n">
        <v>0</v>
      </c>
      <c r="AG213" s="0" t="n">
        <v>0</v>
      </c>
      <c r="AH213" s="0" t="n">
        <v>0.6</v>
      </c>
      <c r="AI213" s="4" t="n">
        <v>1</v>
      </c>
      <c r="AJ213" s="5" t="n">
        <v>0</v>
      </c>
      <c r="AK213" s="5" t="n">
        <v>0</v>
      </c>
      <c r="AL213" s="6" t="n">
        <v>0</v>
      </c>
      <c r="AM213" s="0" t="n">
        <v>0</v>
      </c>
      <c r="AN213" s="0" t="n">
        <v>1</v>
      </c>
      <c r="AO213" s="6" t="n">
        <v>0</v>
      </c>
      <c r="AP213" s="0" t="n">
        <v>1</v>
      </c>
      <c r="AQ213" s="0" t="n">
        <v>0</v>
      </c>
      <c r="AR213" s="0" t="n">
        <v>0</v>
      </c>
      <c r="AS213" s="6" t="n">
        <v>0</v>
      </c>
    </row>
    <row r="214" customFormat="false" ht="15" hidden="false" customHeight="false" outlineLevel="0" collapsed="false">
      <c r="D214" s="3"/>
      <c r="F214" s="3"/>
      <c r="H214" s="3"/>
      <c r="J214" s="58"/>
      <c r="K214" s="3"/>
      <c r="L214" s="3"/>
      <c r="M214" s="3" t="s">
        <v>73</v>
      </c>
      <c r="N214" s="54" t="n">
        <v>0.411</v>
      </c>
      <c r="O214" s="3" t="s">
        <v>76</v>
      </c>
      <c r="P214" s="54" t="n">
        <v>0.108433735</v>
      </c>
      <c r="Q214" s="3" t="s">
        <v>75</v>
      </c>
      <c r="R214" s="54" t="n">
        <v>0.0743</v>
      </c>
      <c r="S214" s="3" t="n">
        <f aca="false">IF(AND(X214&lt;1,Y214&lt;1,Z214&lt;1,AA214&lt;3),1,0)</f>
        <v>0</v>
      </c>
      <c r="T214" s="27" t="n">
        <f aca="false">R214*P214*N214*L219*J211*H229*F237*D228*B180</f>
        <v>1.59039703966363E-005</v>
      </c>
      <c r="V214" s="15"/>
      <c r="W214" s="3" t="n">
        <v>203</v>
      </c>
      <c r="X214" s="0" t="n">
        <v>0.32</v>
      </c>
      <c r="Y214" s="0" t="n">
        <v>1.19</v>
      </c>
      <c r="Z214" s="0" t="n">
        <v>1.42</v>
      </c>
      <c r="AA214" s="0" t="n">
        <v>2.75</v>
      </c>
      <c r="AB214" s="0" t="n">
        <v>3.3</v>
      </c>
      <c r="AC214" s="0" t="n">
        <v>12257.1411935824</v>
      </c>
      <c r="AD214" s="0" t="n">
        <v>75945.5123413393</v>
      </c>
      <c r="AE214" s="0" t="n">
        <v>62673.0954884227</v>
      </c>
      <c r="AF214" s="0" t="n">
        <v>0</v>
      </c>
      <c r="AG214" s="0" t="n">
        <v>0</v>
      </c>
      <c r="AH214" s="0" t="n">
        <v>0.6</v>
      </c>
      <c r="AI214" s="4" t="n">
        <v>1</v>
      </c>
      <c r="AJ214" s="5" t="n">
        <v>0</v>
      </c>
      <c r="AK214" s="5" t="n">
        <v>0</v>
      </c>
      <c r="AL214" s="6" t="n">
        <v>0</v>
      </c>
      <c r="AM214" s="0" t="n">
        <v>0</v>
      </c>
      <c r="AN214" s="0" t="n">
        <v>1</v>
      </c>
      <c r="AO214" s="6" t="n">
        <v>0</v>
      </c>
      <c r="AP214" s="0" t="n">
        <v>0</v>
      </c>
      <c r="AQ214" s="0" t="n">
        <v>0</v>
      </c>
      <c r="AR214" s="0" t="n">
        <v>1</v>
      </c>
      <c r="AS214" s="6" t="n">
        <v>0</v>
      </c>
    </row>
    <row r="215" customFormat="false" ht="15" hidden="false" customHeight="false" outlineLevel="0" collapsed="false">
      <c r="D215" s="3"/>
      <c r="F215" s="3"/>
      <c r="H215" s="3"/>
      <c r="J215" s="58"/>
      <c r="K215" s="3"/>
      <c r="L215" s="3"/>
      <c r="M215" s="3"/>
      <c r="N215" s="3"/>
      <c r="O215" s="3"/>
      <c r="P215" s="3"/>
      <c r="Q215" s="3" t="s">
        <v>77</v>
      </c>
      <c r="R215" s="54" t="n">
        <v>0.6075</v>
      </c>
      <c r="S215" s="3" t="n">
        <f aca="false">IF(AND(X215&lt;1,Y215&lt;1,Z215&lt;1,AA215&lt;3),1,0)</f>
        <v>0</v>
      </c>
      <c r="T215" s="27" t="n">
        <f aca="false">R215*P216*N218*L219*J211*H229*F237*D228*B180</f>
        <v>0.00129457328386095</v>
      </c>
      <c r="V215" s="15"/>
      <c r="W215" s="3" t="n">
        <v>203</v>
      </c>
      <c r="X215" s="0" t="n">
        <v>0.32</v>
      </c>
      <c r="Y215" s="0" t="n">
        <v>1.19</v>
      </c>
      <c r="Z215" s="0" t="n">
        <v>1.42</v>
      </c>
      <c r="AA215" s="0" t="n">
        <v>2.75</v>
      </c>
      <c r="AB215" s="0" t="n">
        <v>3.3</v>
      </c>
      <c r="AC215" s="0" t="n">
        <v>12257.1411935824</v>
      </c>
      <c r="AD215" s="0" t="n">
        <v>75945.5123413393</v>
      </c>
      <c r="AE215" s="0" t="n">
        <v>62673.0954884227</v>
      </c>
      <c r="AF215" s="0" t="n">
        <v>0</v>
      </c>
      <c r="AG215" s="0" t="n">
        <v>0</v>
      </c>
      <c r="AH215" s="0" t="n">
        <v>0.6</v>
      </c>
      <c r="AI215" s="4" t="n">
        <v>0</v>
      </c>
      <c r="AJ215" s="5" t="n">
        <v>1</v>
      </c>
      <c r="AK215" s="5" t="n">
        <v>0</v>
      </c>
      <c r="AL215" s="6" t="n">
        <v>0</v>
      </c>
      <c r="AM215" s="0" t="n">
        <v>1</v>
      </c>
      <c r="AN215" s="0" t="n">
        <v>0</v>
      </c>
      <c r="AO215" s="6" t="n">
        <v>0</v>
      </c>
      <c r="AP215" s="0" t="n">
        <v>0</v>
      </c>
      <c r="AQ215" s="0" t="n">
        <v>1</v>
      </c>
      <c r="AR215" s="0" t="n">
        <v>0</v>
      </c>
      <c r="AS215" s="6" t="n">
        <v>0</v>
      </c>
    </row>
    <row r="216" customFormat="false" ht="15" hidden="false" customHeight="false" outlineLevel="0" collapsed="false">
      <c r="D216" s="3"/>
      <c r="F216" s="3"/>
      <c r="H216" s="3"/>
      <c r="J216" s="58"/>
      <c r="K216" s="3"/>
      <c r="L216" s="3"/>
      <c r="M216" s="3"/>
      <c r="N216" s="3"/>
      <c r="O216" s="3" t="s">
        <v>74</v>
      </c>
      <c r="P216" s="54" t="n">
        <v>0.944</v>
      </c>
      <c r="Q216" s="3" t="s">
        <v>75</v>
      </c>
      <c r="R216" s="54" t="n">
        <v>0.3925</v>
      </c>
      <c r="S216" s="3" t="n">
        <f aca="false">IF(AND(X216&lt;1,Y216&lt;1,Z216&lt;1,AA216&lt;3),1,0)</f>
        <v>0</v>
      </c>
      <c r="T216" s="27" t="n">
        <f aca="false">R216*P216*N218*L219*J211*H229*F237*D228*B180</f>
        <v>0.000836411545539793</v>
      </c>
      <c r="V216" s="15"/>
      <c r="W216" s="3" t="n">
        <v>203</v>
      </c>
      <c r="X216" s="0" t="n">
        <v>0.32</v>
      </c>
      <c r="Y216" s="0" t="n">
        <v>1.19</v>
      </c>
      <c r="Z216" s="0" t="n">
        <v>1.42</v>
      </c>
      <c r="AA216" s="0" t="n">
        <v>2.75</v>
      </c>
      <c r="AB216" s="0" t="n">
        <v>3.3</v>
      </c>
      <c r="AC216" s="0" t="n">
        <v>12257.1411935824</v>
      </c>
      <c r="AD216" s="0" t="n">
        <v>75945.5123413393</v>
      </c>
      <c r="AE216" s="0" t="n">
        <v>62673.0954884227</v>
      </c>
      <c r="AF216" s="0" t="n">
        <v>0</v>
      </c>
      <c r="AG216" s="0" t="n">
        <v>0</v>
      </c>
      <c r="AH216" s="0" t="n">
        <v>0.6</v>
      </c>
      <c r="AI216" s="4" t="n">
        <v>0</v>
      </c>
      <c r="AJ216" s="5" t="n">
        <v>1</v>
      </c>
      <c r="AK216" s="5" t="n">
        <v>0</v>
      </c>
      <c r="AL216" s="6" t="n">
        <v>0</v>
      </c>
      <c r="AM216" s="0" t="n">
        <v>1</v>
      </c>
      <c r="AN216" s="0" t="n">
        <v>0</v>
      </c>
      <c r="AO216" s="6" t="n">
        <v>0</v>
      </c>
      <c r="AP216" s="0" t="n">
        <v>0</v>
      </c>
      <c r="AQ216" s="0" t="n">
        <v>0</v>
      </c>
      <c r="AR216" s="0" t="n">
        <v>1</v>
      </c>
      <c r="AS216" s="6" t="n">
        <v>0</v>
      </c>
    </row>
    <row r="217" customFormat="false" ht="15" hidden="false" customHeight="false" outlineLevel="0" collapsed="false">
      <c r="D217" s="3"/>
      <c r="F217" s="3"/>
      <c r="H217" s="3"/>
      <c r="J217" s="58"/>
      <c r="K217" s="3"/>
      <c r="L217" s="3"/>
      <c r="M217" s="3"/>
      <c r="N217" s="3"/>
      <c r="O217" s="3"/>
      <c r="P217" s="3"/>
      <c r="Q217" s="3" t="s">
        <v>77</v>
      </c>
      <c r="R217" s="54" t="n">
        <v>0.3925</v>
      </c>
      <c r="S217" s="3" t="n">
        <f aca="false">IF(AND(X217&lt;1,Y217&lt;1,Z217&lt;1,AA217&lt;3),1,0)</f>
        <v>0</v>
      </c>
      <c r="T217" s="27" t="n">
        <f aca="false">R217*P218*N218*L219*J211*H229*F237*D228*B180</f>
        <v>4.96176340574454E-005</v>
      </c>
      <c r="V217" s="15"/>
      <c r="W217" s="3" t="n">
        <v>203</v>
      </c>
      <c r="X217" s="0" t="n">
        <v>0.32</v>
      </c>
      <c r="Y217" s="0" t="n">
        <v>1.19</v>
      </c>
      <c r="Z217" s="0" t="n">
        <v>1.42</v>
      </c>
      <c r="AA217" s="0" t="n">
        <v>2.75</v>
      </c>
      <c r="AB217" s="0" t="n">
        <v>3.3</v>
      </c>
      <c r="AC217" s="0" t="n">
        <v>12257.1411935824</v>
      </c>
      <c r="AD217" s="0" t="n">
        <v>75945.5123413393</v>
      </c>
      <c r="AE217" s="0" t="n">
        <v>62673.0954884227</v>
      </c>
      <c r="AF217" s="0" t="n">
        <v>0</v>
      </c>
      <c r="AG217" s="0" t="n">
        <v>0</v>
      </c>
      <c r="AH217" s="0" t="n">
        <v>0.6</v>
      </c>
      <c r="AI217" s="4" t="n">
        <v>0</v>
      </c>
      <c r="AJ217" s="5" t="n">
        <v>1</v>
      </c>
      <c r="AK217" s="5" t="n">
        <v>0</v>
      </c>
      <c r="AL217" s="6" t="n">
        <v>0</v>
      </c>
      <c r="AM217" s="0" t="n">
        <v>0</v>
      </c>
      <c r="AN217" s="0" t="n">
        <v>1</v>
      </c>
      <c r="AO217" s="6" t="n">
        <v>0</v>
      </c>
      <c r="AP217" s="0" t="n">
        <v>0</v>
      </c>
      <c r="AQ217" s="0" t="n">
        <v>1</v>
      </c>
      <c r="AR217" s="0" t="n">
        <v>0</v>
      </c>
      <c r="AS217" s="6" t="n">
        <v>0</v>
      </c>
    </row>
    <row r="218" customFormat="false" ht="15" hidden="false" customHeight="false" outlineLevel="0" collapsed="false">
      <c r="D218" s="3"/>
      <c r="F218" s="3"/>
      <c r="H218" s="3"/>
      <c r="J218" s="3"/>
      <c r="K218" s="3"/>
      <c r="L218" s="3"/>
      <c r="M218" s="3" t="s">
        <v>77</v>
      </c>
      <c r="N218" s="54" t="n">
        <v>0.47</v>
      </c>
      <c r="O218" s="3" t="s">
        <v>78</v>
      </c>
      <c r="P218" s="54" t="n">
        <v>0.056</v>
      </c>
      <c r="Q218" s="3" t="s">
        <v>75</v>
      </c>
      <c r="R218" s="54" t="n">
        <v>0.6075</v>
      </c>
      <c r="S218" s="3" t="n">
        <f aca="false">IF(AND(X218&lt;1,Y218&lt;1,Z218&lt;1,AA218&lt;3),1,0)</f>
        <v>0</v>
      </c>
      <c r="T218" s="27" t="n">
        <f aca="false">R218*P218*N218*L219*J211*H229*F237*D228*B180</f>
        <v>7.67967202290396E-005</v>
      </c>
      <c r="V218" s="15"/>
      <c r="W218" s="3" t="n">
        <v>203</v>
      </c>
      <c r="X218" s="0" t="n">
        <v>0.32</v>
      </c>
      <c r="Y218" s="0" t="n">
        <v>1.19</v>
      </c>
      <c r="Z218" s="0" t="n">
        <v>1.42</v>
      </c>
      <c r="AA218" s="0" t="n">
        <v>2.75</v>
      </c>
      <c r="AB218" s="0" t="n">
        <v>3.3</v>
      </c>
      <c r="AC218" s="0" t="n">
        <v>12257.1411935824</v>
      </c>
      <c r="AD218" s="0" t="n">
        <v>75945.5123413393</v>
      </c>
      <c r="AE218" s="0" t="n">
        <v>62673.0954884227</v>
      </c>
      <c r="AF218" s="0" t="n">
        <v>0</v>
      </c>
      <c r="AG218" s="0" t="n">
        <v>0</v>
      </c>
      <c r="AH218" s="0" t="n">
        <v>0.6</v>
      </c>
      <c r="AI218" s="4" t="n">
        <v>0</v>
      </c>
      <c r="AJ218" s="5" t="n">
        <v>1</v>
      </c>
      <c r="AK218" s="5" t="n">
        <v>0</v>
      </c>
      <c r="AL218" s="6" t="n">
        <v>0</v>
      </c>
      <c r="AM218" s="0" t="n">
        <v>0</v>
      </c>
      <c r="AN218" s="0" t="n">
        <v>1</v>
      </c>
      <c r="AO218" s="6" t="n">
        <v>0</v>
      </c>
      <c r="AP218" s="0" t="n">
        <v>0</v>
      </c>
      <c r="AQ218" s="0" t="n">
        <v>0</v>
      </c>
      <c r="AR218" s="0" t="n">
        <v>1</v>
      </c>
      <c r="AS218" s="6" t="n">
        <v>0</v>
      </c>
    </row>
    <row r="219" customFormat="false" ht="15" hidden="false" customHeight="false" outlineLevel="0" collapsed="false">
      <c r="D219" s="3"/>
      <c r="F219" s="3"/>
      <c r="H219" s="3"/>
      <c r="J219" s="3"/>
      <c r="K219" s="55" t="s">
        <v>85</v>
      </c>
      <c r="L219" s="54" t="n">
        <v>1</v>
      </c>
      <c r="M219" s="3" t="s">
        <v>75</v>
      </c>
      <c r="N219" s="54" t="n">
        <f aca="false">1-N218-N214</f>
        <v>0.119</v>
      </c>
      <c r="O219" s="3" t="s">
        <v>30</v>
      </c>
      <c r="P219" s="54" t="n">
        <v>1</v>
      </c>
      <c r="Q219" s="3" t="s">
        <v>75</v>
      </c>
      <c r="R219" s="54" t="n">
        <v>1</v>
      </c>
      <c r="S219" s="3" t="n">
        <f aca="false">IF(AND(X219&lt;1,Y219&lt;1,Z219&lt;1,AA219&lt;3),1,0)</f>
        <v>0</v>
      </c>
      <c r="T219" s="27" t="n">
        <f aca="false">R219*P219*N219*L219*J211*H229*F237*D228*B180</f>
        <v>0.000571554261401661</v>
      </c>
      <c r="V219" s="15"/>
      <c r="W219" s="3" t="n">
        <v>203</v>
      </c>
      <c r="X219" s="0" t="n">
        <v>0.32</v>
      </c>
      <c r="Y219" s="0" t="n">
        <v>1.19</v>
      </c>
      <c r="Z219" s="0" t="n">
        <v>1.42</v>
      </c>
      <c r="AA219" s="0" t="n">
        <v>2.75</v>
      </c>
      <c r="AB219" s="0" t="n">
        <v>3.3</v>
      </c>
      <c r="AC219" s="0" t="n">
        <v>12257.1411935824</v>
      </c>
      <c r="AD219" s="0" t="n">
        <v>75945.5123413393</v>
      </c>
      <c r="AE219" s="0" t="n">
        <v>62673.0954884227</v>
      </c>
      <c r="AF219" s="0" t="n">
        <v>0</v>
      </c>
      <c r="AG219" s="0" t="n">
        <v>0</v>
      </c>
      <c r="AH219" s="0" t="n">
        <v>0.6</v>
      </c>
      <c r="AI219" s="4" t="n">
        <v>0</v>
      </c>
      <c r="AJ219" s="5" t="n">
        <v>0</v>
      </c>
      <c r="AK219" s="5" t="n">
        <v>1</v>
      </c>
      <c r="AL219" s="6" t="n">
        <v>0</v>
      </c>
      <c r="AM219" s="0" t="n">
        <v>0</v>
      </c>
      <c r="AN219" s="0" t="n">
        <v>0</v>
      </c>
      <c r="AO219" s="6" t="n">
        <v>1</v>
      </c>
      <c r="AP219" s="0" t="n">
        <v>0</v>
      </c>
      <c r="AQ219" s="0" t="n">
        <v>0</v>
      </c>
      <c r="AR219" s="0" t="n">
        <v>1</v>
      </c>
      <c r="AS219" s="6" t="n">
        <v>0</v>
      </c>
    </row>
    <row r="220" s="66" customFormat="true" ht="15" hidden="false" customHeight="false" outlineLevel="0" collapsed="false">
      <c r="A220" s="56" t="n">
        <v>-1</v>
      </c>
      <c r="B220" s="56" t="n">
        <v>-1</v>
      </c>
      <c r="C220" s="56" t="n">
        <v>-1</v>
      </c>
      <c r="D220" s="56" t="n">
        <v>-1</v>
      </c>
      <c r="E220" s="56" t="n">
        <v>-1</v>
      </c>
      <c r="F220" s="56" t="n">
        <v>-1</v>
      </c>
      <c r="G220" s="56" t="n">
        <v>-1</v>
      </c>
      <c r="H220" s="56" t="n">
        <v>-1</v>
      </c>
      <c r="I220" s="56" t="n">
        <v>-1</v>
      </c>
      <c r="J220" s="56" t="n">
        <v>-1</v>
      </c>
      <c r="K220" s="56" t="n">
        <v>-1</v>
      </c>
      <c r="L220" s="56" t="n">
        <v>-1</v>
      </c>
      <c r="M220" s="56" t="n">
        <v>-1</v>
      </c>
      <c r="N220" s="56" t="n">
        <v>-1</v>
      </c>
      <c r="O220" s="56" t="n">
        <v>-1</v>
      </c>
      <c r="P220" s="56" t="n">
        <v>-1</v>
      </c>
      <c r="Q220" s="56" t="n">
        <v>-1</v>
      </c>
      <c r="R220" s="56" t="n">
        <v>-1</v>
      </c>
      <c r="S220" s="56" t="n">
        <v>-1</v>
      </c>
      <c r="T220" s="56" t="n">
        <v>-1</v>
      </c>
      <c r="U220" s="56" t="n">
        <v>-1</v>
      </c>
      <c r="V220" s="56" t="n">
        <v>-1</v>
      </c>
      <c r="W220" s="56" t="n">
        <v>-1</v>
      </c>
      <c r="X220" s="56" t="n">
        <v>-1</v>
      </c>
      <c r="Y220" s="56" t="n">
        <v>-1</v>
      </c>
      <c r="Z220" s="56" t="n">
        <v>-1</v>
      </c>
      <c r="AA220" s="56" t="n">
        <v>-1</v>
      </c>
      <c r="AB220" s="56" t="n">
        <v>-1</v>
      </c>
      <c r="AC220" s="56" t="n">
        <v>-1</v>
      </c>
      <c r="AD220" s="56" t="n">
        <v>-1</v>
      </c>
      <c r="AE220" s="56" t="n">
        <v>-1</v>
      </c>
      <c r="AF220" s="56" t="n">
        <v>-1</v>
      </c>
      <c r="AG220" s="56" t="n">
        <v>-1</v>
      </c>
      <c r="AH220" s="56" t="n">
        <v>-1</v>
      </c>
      <c r="AI220" s="56" t="n">
        <v>-1</v>
      </c>
      <c r="AJ220" s="56" t="n">
        <v>-1</v>
      </c>
      <c r="AK220" s="56" t="n">
        <v>-1</v>
      </c>
      <c r="AL220" s="56" t="n">
        <v>-1</v>
      </c>
      <c r="AM220" s="56" t="n">
        <v>-1</v>
      </c>
      <c r="AN220" s="56" t="n">
        <v>-1</v>
      </c>
      <c r="AO220" s="56" t="n">
        <v>-1</v>
      </c>
      <c r="AP220" s="56" t="n">
        <v>-1</v>
      </c>
      <c r="AQ220" s="56" t="n">
        <v>-1</v>
      </c>
      <c r="AR220" s="56" t="n">
        <v>-1</v>
      </c>
      <c r="AS220" s="56" t="n">
        <v>-1</v>
      </c>
      <c r="AT220" s="56" t="n">
        <v>-1</v>
      </c>
      <c r="AU220" s="56" t="n">
        <v>-1</v>
      </c>
    </row>
    <row r="221" customFormat="false" ht="15" hidden="false" customHeight="false" outlineLevel="0" collapsed="false">
      <c r="D221" s="3"/>
      <c r="F221" s="3"/>
      <c r="H221" s="3"/>
      <c r="J221" s="3"/>
      <c r="K221" s="55"/>
      <c r="L221" s="58"/>
      <c r="M221" s="3"/>
      <c r="N221" s="3"/>
      <c r="O221" s="3"/>
      <c r="P221" s="3"/>
      <c r="Q221" s="3" t="s">
        <v>73</v>
      </c>
      <c r="R221" s="54" t="n">
        <v>0.9257</v>
      </c>
      <c r="S221" s="3" t="n">
        <f aca="false">IF(AND(X221&lt;1,Y221&lt;1,Z221&lt;1,AA221&lt;3),1,0)</f>
        <v>0</v>
      </c>
      <c r="T221" s="27" t="n">
        <f aca="false">R221*P222*N224*L229*J237*H229*F237*D228*B180</f>
        <v>0</v>
      </c>
      <c r="V221" s="15"/>
      <c r="W221" s="3" t="n">
        <v>203</v>
      </c>
      <c r="X221" s="0" t="n">
        <v>0.88</v>
      </c>
      <c r="Y221" s="0" t="n">
        <v>1.19</v>
      </c>
      <c r="Z221" s="0" t="n">
        <v>0.59</v>
      </c>
      <c r="AA221" s="0" t="n">
        <v>2.75</v>
      </c>
      <c r="AB221" s="0" t="n">
        <v>3.3</v>
      </c>
      <c r="AC221" s="0" t="n">
        <v>11922.428413611</v>
      </c>
      <c r="AD221" s="0" t="n">
        <v>75945.5123413393</v>
      </c>
      <c r="AE221" s="0" t="n">
        <v>64021.6790418326</v>
      </c>
      <c r="AF221" s="0" t="n">
        <v>0</v>
      </c>
      <c r="AG221" s="0" t="n">
        <v>0</v>
      </c>
      <c r="AH221" s="0" t="n">
        <v>0.6</v>
      </c>
      <c r="AI221" s="4" t="n">
        <v>1</v>
      </c>
      <c r="AJ221" s="5" t="n">
        <v>0</v>
      </c>
      <c r="AK221" s="5" t="n">
        <v>0</v>
      </c>
      <c r="AL221" s="6" t="n">
        <v>0</v>
      </c>
      <c r="AM221" s="0" t="n">
        <v>1</v>
      </c>
      <c r="AN221" s="0" t="n">
        <v>0</v>
      </c>
      <c r="AO221" s="6" t="n">
        <v>0</v>
      </c>
      <c r="AP221" s="0" t="n">
        <v>1</v>
      </c>
      <c r="AQ221" s="0" t="n">
        <v>0</v>
      </c>
      <c r="AR221" s="0" t="n">
        <v>0</v>
      </c>
      <c r="AS221" s="6" t="n">
        <v>0</v>
      </c>
    </row>
    <row r="222" customFormat="false" ht="15" hidden="false" customHeight="false" outlineLevel="0" collapsed="false">
      <c r="D222" s="3"/>
      <c r="F222" s="3"/>
      <c r="H222" s="3"/>
      <c r="J222" s="3"/>
      <c r="K222" s="55"/>
      <c r="L222" s="58"/>
      <c r="M222" s="3"/>
      <c r="N222" s="3"/>
      <c r="O222" s="3" t="s">
        <v>74</v>
      </c>
      <c r="P222" s="54" t="n">
        <v>0.891566265</v>
      </c>
      <c r="Q222" s="3" t="s">
        <v>75</v>
      </c>
      <c r="R222" s="54" t="n">
        <v>0.0743</v>
      </c>
      <c r="S222" s="3" t="n">
        <f aca="false">IF(AND(X222&lt;1,Y222&lt;1,Z222&lt;1,AA222&lt;3),1,0)</f>
        <v>0</v>
      </c>
      <c r="T222" s="27" t="n">
        <f aca="false">R222*P222*N224*L229*J237*H229*F237*D228*B180</f>
        <v>0</v>
      </c>
      <c r="V222" s="15"/>
      <c r="W222" s="3" t="n">
        <v>203</v>
      </c>
      <c r="X222" s="0" t="n">
        <v>0.88</v>
      </c>
      <c r="Y222" s="0" t="n">
        <v>1.19</v>
      </c>
      <c r="Z222" s="0" t="n">
        <v>0.59</v>
      </c>
      <c r="AA222" s="0" t="n">
        <v>2.75</v>
      </c>
      <c r="AB222" s="0" t="n">
        <v>3.3</v>
      </c>
      <c r="AC222" s="0" t="n">
        <v>11922.428413611</v>
      </c>
      <c r="AD222" s="0" t="n">
        <v>75945.5123413393</v>
      </c>
      <c r="AE222" s="0" t="n">
        <v>64021.6790418326</v>
      </c>
      <c r="AF222" s="0" t="n">
        <v>0</v>
      </c>
      <c r="AG222" s="0" t="n">
        <v>0</v>
      </c>
      <c r="AH222" s="0" t="n">
        <v>0.6</v>
      </c>
      <c r="AI222" s="4" t="n">
        <v>1</v>
      </c>
      <c r="AJ222" s="5" t="n">
        <v>0</v>
      </c>
      <c r="AK222" s="5" t="n">
        <v>0</v>
      </c>
      <c r="AL222" s="6" t="n">
        <v>0</v>
      </c>
      <c r="AM222" s="0" t="n">
        <v>1</v>
      </c>
      <c r="AN222" s="0" t="n">
        <v>0</v>
      </c>
      <c r="AO222" s="6" t="n">
        <v>0</v>
      </c>
      <c r="AP222" s="0" t="n">
        <v>0</v>
      </c>
      <c r="AQ222" s="0" t="n">
        <v>0</v>
      </c>
      <c r="AR222" s="0" t="n">
        <v>1</v>
      </c>
      <c r="AS222" s="6" t="n">
        <v>0</v>
      </c>
    </row>
    <row r="223" customFormat="false" ht="15" hidden="false" customHeight="false" outlineLevel="0" collapsed="false">
      <c r="D223" s="3"/>
      <c r="F223" s="3"/>
      <c r="H223" s="3"/>
      <c r="J223" s="3"/>
      <c r="K223" s="55"/>
      <c r="L223" s="58"/>
      <c r="M223" s="3"/>
      <c r="N223" s="3"/>
      <c r="O223" s="3"/>
      <c r="P223" s="3"/>
      <c r="Q223" s="3" t="s">
        <v>73</v>
      </c>
      <c r="R223" s="54" t="n">
        <v>0.9257</v>
      </c>
      <c r="S223" s="3" t="n">
        <f aca="false">IF(AND(X223&lt;1,Y223&lt;1,Z223&lt;1,AA223&lt;3),1,0)</f>
        <v>0</v>
      </c>
      <c r="T223" s="27" t="n">
        <f aca="false">R223*P224*N224*L229*J237*H229*F237*D228*B180</f>
        <v>0</v>
      </c>
      <c r="V223" s="15"/>
      <c r="W223" s="3" t="n">
        <v>203</v>
      </c>
      <c r="X223" s="0" t="n">
        <v>0.88</v>
      </c>
      <c r="Y223" s="0" t="n">
        <v>1.19</v>
      </c>
      <c r="Z223" s="0" t="n">
        <v>0.59</v>
      </c>
      <c r="AA223" s="0" t="n">
        <v>2.75</v>
      </c>
      <c r="AB223" s="0" t="n">
        <v>3.3</v>
      </c>
      <c r="AC223" s="0" t="n">
        <v>11922.428413611</v>
      </c>
      <c r="AD223" s="0" t="n">
        <v>75945.5123413393</v>
      </c>
      <c r="AE223" s="0" t="n">
        <v>64021.6790418326</v>
      </c>
      <c r="AF223" s="0" t="n">
        <v>0</v>
      </c>
      <c r="AG223" s="0" t="n">
        <v>0</v>
      </c>
      <c r="AH223" s="0" t="n">
        <v>0.6</v>
      </c>
      <c r="AI223" s="4" t="n">
        <v>1</v>
      </c>
      <c r="AJ223" s="5" t="n">
        <v>0</v>
      </c>
      <c r="AK223" s="5" t="n">
        <v>0</v>
      </c>
      <c r="AL223" s="6" t="n">
        <v>0</v>
      </c>
      <c r="AM223" s="0" t="n">
        <v>0</v>
      </c>
      <c r="AN223" s="0" t="n">
        <v>1</v>
      </c>
      <c r="AO223" s="6" t="n">
        <v>0</v>
      </c>
      <c r="AP223" s="0" t="n">
        <v>1</v>
      </c>
      <c r="AQ223" s="0" t="n">
        <v>0</v>
      </c>
      <c r="AR223" s="0" t="n">
        <v>0</v>
      </c>
      <c r="AS223" s="6" t="n">
        <v>0</v>
      </c>
    </row>
    <row r="224" customFormat="false" ht="15" hidden="false" customHeight="false" outlineLevel="0" collapsed="false">
      <c r="D224" s="3"/>
      <c r="F224" s="3"/>
      <c r="H224" s="3"/>
      <c r="J224" s="3"/>
      <c r="K224" s="55"/>
      <c r="L224" s="58"/>
      <c r="M224" s="3" t="s">
        <v>73</v>
      </c>
      <c r="N224" s="54" t="n">
        <v>0.411</v>
      </c>
      <c r="O224" s="3" t="s">
        <v>76</v>
      </c>
      <c r="P224" s="54" t="n">
        <v>0.108433735</v>
      </c>
      <c r="Q224" s="3" t="s">
        <v>75</v>
      </c>
      <c r="R224" s="54" t="n">
        <v>0.0743</v>
      </c>
      <c r="S224" s="3" t="n">
        <f aca="false">IF(AND(X224&lt;1,Y224&lt;1,Z224&lt;1,AA224&lt;3),1,0)</f>
        <v>0</v>
      </c>
      <c r="T224" s="27" t="n">
        <f aca="false">R224*P224*N224*L229*J237*H229*F237*D228*B180</f>
        <v>0</v>
      </c>
      <c r="V224" s="15"/>
      <c r="W224" s="3" t="n">
        <v>203</v>
      </c>
      <c r="X224" s="0" t="n">
        <v>0.88</v>
      </c>
      <c r="Y224" s="0" t="n">
        <v>1.19</v>
      </c>
      <c r="Z224" s="0" t="n">
        <v>0.59</v>
      </c>
      <c r="AA224" s="0" t="n">
        <v>2.75</v>
      </c>
      <c r="AB224" s="0" t="n">
        <v>3.3</v>
      </c>
      <c r="AC224" s="0" t="n">
        <v>11922.428413611</v>
      </c>
      <c r="AD224" s="0" t="n">
        <v>75945.5123413393</v>
      </c>
      <c r="AE224" s="0" t="n">
        <v>64021.6790418326</v>
      </c>
      <c r="AF224" s="0" t="n">
        <v>0</v>
      </c>
      <c r="AG224" s="0" t="n">
        <v>0</v>
      </c>
      <c r="AH224" s="0" t="n">
        <v>0.6</v>
      </c>
      <c r="AI224" s="4" t="n">
        <v>1</v>
      </c>
      <c r="AJ224" s="5" t="n">
        <v>0</v>
      </c>
      <c r="AK224" s="5" t="n">
        <v>0</v>
      </c>
      <c r="AL224" s="6" t="n">
        <v>0</v>
      </c>
      <c r="AM224" s="0" t="n">
        <v>0</v>
      </c>
      <c r="AN224" s="0" t="n">
        <v>1</v>
      </c>
      <c r="AO224" s="6" t="n">
        <v>0</v>
      </c>
      <c r="AP224" s="0" t="n">
        <v>0</v>
      </c>
      <c r="AQ224" s="0" t="n">
        <v>0</v>
      </c>
      <c r="AR224" s="0" t="n">
        <v>1</v>
      </c>
      <c r="AS224" s="6" t="n">
        <v>0</v>
      </c>
    </row>
    <row r="225" customFormat="false" ht="15" hidden="false" customHeight="false" outlineLevel="0" collapsed="false">
      <c r="D225" s="3"/>
      <c r="F225" s="3"/>
      <c r="H225" s="3"/>
      <c r="J225" s="3"/>
      <c r="K225" s="55"/>
      <c r="L225" s="58"/>
      <c r="M225" s="3"/>
      <c r="N225" s="3"/>
      <c r="O225" s="3"/>
      <c r="P225" s="3"/>
      <c r="Q225" s="3" t="s">
        <v>77</v>
      </c>
      <c r="R225" s="54" t="n">
        <v>0.6075</v>
      </c>
      <c r="S225" s="3" t="n">
        <f aca="false">IF(AND(X225&lt;1,Y225&lt;1,Z225&lt;1,AA225&lt;3),1,0)</f>
        <v>0</v>
      </c>
      <c r="T225" s="27" t="n">
        <f aca="false">R225*P226*N228*L229*J237*H229*F237*D228*B180</f>
        <v>0</v>
      </c>
      <c r="V225" s="15"/>
      <c r="W225" s="3" t="n">
        <v>203</v>
      </c>
      <c r="X225" s="0" t="n">
        <v>0.88</v>
      </c>
      <c r="Y225" s="0" t="n">
        <v>1.19</v>
      </c>
      <c r="Z225" s="0" t="n">
        <v>0.59</v>
      </c>
      <c r="AA225" s="0" t="n">
        <v>2.75</v>
      </c>
      <c r="AB225" s="0" t="n">
        <v>3.3</v>
      </c>
      <c r="AC225" s="0" t="n">
        <v>11922.428413611</v>
      </c>
      <c r="AD225" s="0" t="n">
        <v>75945.5123413393</v>
      </c>
      <c r="AE225" s="0" t="n">
        <v>64021.6790418326</v>
      </c>
      <c r="AF225" s="0" t="n">
        <v>0</v>
      </c>
      <c r="AG225" s="0" t="n">
        <v>0</v>
      </c>
      <c r="AH225" s="0" t="n">
        <v>0.6</v>
      </c>
      <c r="AI225" s="4" t="n">
        <v>0</v>
      </c>
      <c r="AJ225" s="5" t="n">
        <v>1</v>
      </c>
      <c r="AK225" s="5" t="n">
        <v>0</v>
      </c>
      <c r="AL225" s="6" t="n">
        <v>0</v>
      </c>
      <c r="AM225" s="0" t="n">
        <v>1</v>
      </c>
      <c r="AN225" s="0" t="n">
        <v>0</v>
      </c>
      <c r="AO225" s="6" t="n">
        <v>0</v>
      </c>
      <c r="AP225" s="0" t="n">
        <v>0</v>
      </c>
      <c r="AQ225" s="0" t="n">
        <v>1</v>
      </c>
      <c r="AR225" s="0" t="n">
        <v>0</v>
      </c>
      <c r="AS225" s="6" t="n">
        <v>0</v>
      </c>
    </row>
    <row r="226" customFormat="false" ht="15" hidden="false" customHeight="false" outlineLevel="0" collapsed="false">
      <c r="D226" s="3"/>
      <c r="F226" s="3"/>
      <c r="H226" s="3"/>
      <c r="J226" s="3"/>
      <c r="K226" s="55"/>
      <c r="L226" s="58"/>
      <c r="M226" s="3"/>
      <c r="N226" s="3"/>
      <c r="O226" s="3" t="s">
        <v>74</v>
      </c>
      <c r="P226" s="54" t="n">
        <v>0.944</v>
      </c>
      <c r="Q226" s="3" t="s">
        <v>75</v>
      </c>
      <c r="R226" s="54" t="n">
        <v>0.3925</v>
      </c>
      <c r="S226" s="3" t="n">
        <f aca="false">IF(AND(X226&lt;1,Y226&lt;1,Z226&lt;1,AA226&lt;3),1,0)</f>
        <v>0</v>
      </c>
      <c r="T226" s="27" t="n">
        <f aca="false">R226*P226*N228*L229*J237*H229*F237*D228*B180</f>
        <v>0</v>
      </c>
      <c r="V226" s="15"/>
      <c r="W226" s="3" t="n">
        <v>203</v>
      </c>
      <c r="X226" s="0" t="n">
        <v>0.88</v>
      </c>
      <c r="Y226" s="0" t="n">
        <v>1.19</v>
      </c>
      <c r="Z226" s="0" t="n">
        <v>0.59</v>
      </c>
      <c r="AA226" s="0" t="n">
        <v>2.75</v>
      </c>
      <c r="AB226" s="0" t="n">
        <v>3.3</v>
      </c>
      <c r="AC226" s="0" t="n">
        <v>11922.428413611</v>
      </c>
      <c r="AD226" s="0" t="n">
        <v>75945.5123413393</v>
      </c>
      <c r="AE226" s="0" t="n">
        <v>64021.6790418326</v>
      </c>
      <c r="AF226" s="0" t="n">
        <v>0</v>
      </c>
      <c r="AG226" s="0" t="n">
        <v>0</v>
      </c>
      <c r="AH226" s="0" t="n">
        <v>0.6</v>
      </c>
      <c r="AI226" s="4" t="n">
        <v>0</v>
      </c>
      <c r="AJ226" s="5" t="n">
        <v>1</v>
      </c>
      <c r="AK226" s="5" t="n">
        <v>0</v>
      </c>
      <c r="AL226" s="6" t="n">
        <v>0</v>
      </c>
      <c r="AM226" s="0" t="n">
        <v>1</v>
      </c>
      <c r="AN226" s="0" t="n">
        <v>0</v>
      </c>
      <c r="AO226" s="6" t="n">
        <v>0</v>
      </c>
      <c r="AP226" s="0" t="n">
        <v>0</v>
      </c>
      <c r="AQ226" s="0" t="n">
        <v>0</v>
      </c>
      <c r="AR226" s="0" t="n">
        <v>1</v>
      </c>
      <c r="AS226" s="6" t="n">
        <v>0</v>
      </c>
    </row>
    <row r="227" customFormat="false" ht="15" hidden="false" customHeight="false" outlineLevel="0" collapsed="false">
      <c r="D227" s="3"/>
      <c r="F227" s="3"/>
      <c r="H227" s="3"/>
      <c r="J227" s="3"/>
      <c r="K227" s="55"/>
      <c r="L227" s="58"/>
      <c r="M227" s="3"/>
      <c r="N227" s="3"/>
      <c r="O227" s="3"/>
      <c r="P227" s="3"/>
      <c r="Q227" s="3" t="s">
        <v>77</v>
      </c>
      <c r="R227" s="54" t="n">
        <v>0.3925</v>
      </c>
      <c r="S227" s="3" t="n">
        <f aca="false">IF(AND(X227&lt;1,Y227&lt;1,Z227&lt;1,AA227&lt;3),1,0)</f>
        <v>0</v>
      </c>
      <c r="T227" s="27" t="n">
        <f aca="false">R227*P228*N228*L229*J237*H229*F237*D228*B180</f>
        <v>0</v>
      </c>
      <c r="V227" s="15"/>
      <c r="W227" s="3" t="n">
        <v>203</v>
      </c>
      <c r="X227" s="0" t="n">
        <v>0.88</v>
      </c>
      <c r="Y227" s="0" t="n">
        <v>1.19</v>
      </c>
      <c r="Z227" s="0" t="n">
        <v>0.59</v>
      </c>
      <c r="AA227" s="0" t="n">
        <v>2.75</v>
      </c>
      <c r="AB227" s="0" t="n">
        <v>3.3</v>
      </c>
      <c r="AC227" s="0" t="n">
        <v>11922.428413611</v>
      </c>
      <c r="AD227" s="0" t="n">
        <v>75945.5123413393</v>
      </c>
      <c r="AE227" s="0" t="n">
        <v>64021.6790418326</v>
      </c>
      <c r="AF227" s="0" t="n">
        <v>0</v>
      </c>
      <c r="AG227" s="0" t="n">
        <v>0</v>
      </c>
      <c r="AH227" s="0" t="n">
        <v>0.6</v>
      </c>
      <c r="AI227" s="4" t="n">
        <v>0</v>
      </c>
      <c r="AJ227" s="5" t="n">
        <v>1</v>
      </c>
      <c r="AK227" s="5" t="n">
        <v>0</v>
      </c>
      <c r="AL227" s="6" t="n">
        <v>0</v>
      </c>
      <c r="AM227" s="0" t="n">
        <v>0</v>
      </c>
      <c r="AN227" s="0" t="n">
        <v>1</v>
      </c>
      <c r="AO227" s="6" t="n">
        <v>0</v>
      </c>
      <c r="AP227" s="0" t="n">
        <v>0</v>
      </c>
      <c r="AQ227" s="0" t="n">
        <v>1</v>
      </c>
      <c r="AR227" s="0" t="n">
        <v>0</v>
      </c>
      <c r="AS227" s="6" t="n">
        <v>0</v>
      </c>
    </row>
    <row r="228" customFormat="false" ht="15" hidden="false" customHeight="false" outlineLevel="0" collapsed="false">
      <c r="C228" s="0" t="s">
        <v>93</v>
      </c>
      <c r="D228" s="54" t="n">
        <v>0.1719</v>
      </c>
      <c r="F228" s="3"/>
      <c r="H228" s="3"/>
      <c r="J228" s="3"/>
      <c r="M228" s="3" t="s">
        <v>77</v>
      </c>
      <c r="N228" s="54" t="n">
        <v>0.47</v>
      </c>
      <c r="O228" s="3" t="s">
        <v>78</v>
      </c>
      <c r="P228" s="54" t="n">
        <v>0.056</v>
      </c>
      <c r="Q228" s="3" t="s">
        <v>75</v>
      </c>
      <c r="R228" s="54" t="n">
        <v>0.6075</v>
      </c>
      <c r="S228" s="3" t="n">
        <f aca="false">IF(AND(X228&lt;1,Y228&lt;1,Z228&lt;1,AA228&lt;3),1,0)</f>
        <v>0</v>
      </c>
      <c r="T228" s="27" t="n">
        <f aca="false">R228*P228*N228*L229*J237*H229*F237*D228*B180</f>
        <v>0</v>
      </c>
      <c r="V228" s="15"/>
      <c r="W228" s="3" t="n">
        <v>203</v>
      </c>
      <c r="X228" s="0" t="n">
        <v>0.88</v>
      </c>
      <c r="Y228" s="0" t="n">
        <v>1.19</v>
      </c>
      <c r="Z228" s="0" t="n">
        <v>0.59</v>
      </c>
      <c r="AA228" s="0" t="n">
        <v>2.75</v>
      </c>
      <c r="AB228" s="0" t="n">
        <v>3.3</v>
      </c>
      <c r="AC228" s="0" t="n">
        <v>11922.428413611</v>
      </c>
      <c r="AD228" s="0" t="n">
        <v>75945.5123413393</v>
      </c>
      <c r="AE228" s="0" t="n">
        <v>64021.6790418326</v>
      </c>
      <c r="AF228" s="0" t="n">
        <v>0</v>
      </c>
      <c r="AG228" s="0" t="n">
        <v>0</v>
      </c>
      <c r="AH228" s="0" t="n">
        <v>0.6</v>
      </c>
      <c r="AI228" s="4" t="n">
        <v>0</v>
      </c>
      <c r="AJ228" s="5" t="n">
        <v>1</v>
      </c>
      <c r="AK228" s="5" t="n">
        <v>0</v>
      </c>
      <c r="AL228" s="6" t="n">
        <v>0</v>
      </c>
      <c r="AM228" s="0" t="n">
        <v>0</v>
      </c>
      <c r="AN228" s="0" t="n">
        <v>1</v>
      </c>
      <c r="AO228" s="6" t="n">
        <v>0</v>
      </c>
      <c r="AP228" s="0" t="n">
        <v>0</v>
      </c>
      <c r="AQ228" s="0" t="n">
        <v>0</v>
      </c>
      <c r="AR228" s="0" t="n">
        <v>1</v>
      </c>
      <c r="AS228" s="6" t="n">
        <v>0</v>
      </c>
    </row>
    <row r="229" customFormat="false" ht="15" hidden="false" customHeight="false" outlineLevel="0" collapsed="false">
      <c r="D229" s="3"/>
      <c r="F229" s="3"/>
      <c r="G229" s="0" t="s">
        <v>87</v>
      </c>
      <c r="H229" s="54" t="n">
        <f aca="false">1-H249</f>
        <v>0.7143</v>
      </c>
      <c r="J229" s="3"/>
      <c r="K229" s="55" t="s">
        <v>83</v>
      </c>
      <c r="L229" s="54" t="n">
        <f aca="false">1-L239</f>
        <v>0</v>
      </c>
      <c r="M229" s="3" t="s">
        <v>75</v>
      </c>
      <c r="N229" s="54" t="n">
        <f aca="false">1-N228-N224</f>
        <v>0.119</v>
      </c>
      <c r="O229" s="3" t="s">
        <v>30</v>
      </c>
      <c r="P229" s="54" t="n">
        <v>1</v>
      </c>
      <c r="Q229" s="3" t="s">
        <v>75</v>
      </c>
      <c r="R229" s="54" t="n">
        <v>1</v>
      </c>
      <c r="S229" s="3" t="n">
        <f aca="false">IF(AND(X229&lt;1,Y229&lt;1,Z229&lt;1,AA229&lt;3),1,0)</f>
        <v>0</v>
      </c>
      <c r="T229" s="27" t="n">
        <f aca="false">R229*P229*N229*L229*J237*H229*F237*D228*B180</f>
        <v>0</v>
      </c>
      <c r="V229" s="15"/>
      <c r="W229" s="3" t="n">
        <v>203</v>
      </c>
      <c r="X229" s="0" t="n">
        <v>0.88</v>
      </c>
      <c r="Y229" s="0" t="n">
        <v>1.19</v>
      </c>
      <c r="Z229" s="0" t="n">
        <v>0.59</v>
      </c>
      <c r="AA229" s="0" t="n">
        <v>2.75</v>
      </c>
      <c r="AB229" s="0" t="n">
        <v>3.3</v>
      </c>
      <c r="AC229" s="0" t="n">
        <v>11922.428413611</v>
      </c>
      <c r="AD229" s="0" t="n">
        <v>75945.5123413393</v>
      </c>
      <c r="AE229" s="0" t="n">
        <v>64021.6790418326</v>
      </c>
      <c r="AF229" s="0" t="n">
        <v>0</v>
      </c>
      <c r="AG229" s="0" t="n">
        <v>0</v>
      </c>
      <c r="AH229" s="0" t="n">
        <v>0.6</v>
      </c>
      <c r="AI229" s="4" t="n">
        <v>0</v>
      </c>
      <c r="AJ229" s="5" t="n">
        <v>0</v>
      </c>
      <c r="AK229" s="5" t="n">
        <v>1</v>
      </c>
      <c r="AL229" s="6" t="n">
        <v>0</v>
      </c>
      <c r="AM229" s="0" t="n">
        <v>0</v>
      </c>
      <c r="AN229" s="0" t="n">
        <v>0</v>
      </c>
      <c r="AO229" s="6" t="n">
        <v>1</v>
      </c>
      <c r="AP229" s="0" t="n">
        <v>0</v>
      </c>
      <c r="AQ229" s="0" t="n">
        <v>0</v>
      </c>
      <c r="AR229" s="0" t="n">
        <v>1</v>
      </c>
      <c r="AS229" s="6" t="n">
        <v>0</v>
      </c>
    </row>
    <row r="230" s="66" customFormat="true" ht="15" hidden="false" customHeight="false" outlineLevel="0" collapsed="false">
      <c r="A230" s="56" t="n">
        <v>-1</v>
      </c>
      <c r="B230" s="56" t="n">
        <v>-1</v>
      </c>
      <c r="C230" s="56" t="n">
        <v>-1</v>
      </c>
      <c r="D230" s="56" t="n">
        <v>-1</v>
      </c>
      <c r="E230" s="56" t="n">
        <v>-1</v>
      </c>
      <c r="F230" s="56" t="n">
        <v>-1</v>
      </c>
      <c r="G230" s="56" t="n">
        <v>-1</v>
      </c>
      <c r="H230" s="56" t="n">
        <v>-1</v>
      </c>
      <c r="I230" s="56" t="n">
        <v>-1</v>
      </c>
      <c r="J230" s="56" t="n">
        <v>-1</v>
      </c>
      <c r="K230" s="56" t="n">
        <v>-1</v>
      </c>
      <c r="L230" s="56" t="n">
        <v>-1</v>
      </c>
      <c r="M230" s="56" t="n">
        <v>-1</v>
      </c>
      <c r="N230" s="56" t="n">
        <v>-1</v>
      </c>
      <c r="O230" s="56" t="n">
        <v>-1</v>
      </c>
      <c r="P230" s="56" t="n">
        <v>-1</v>
      </c>
      <c r="Q230" s="56" t="n">
        <v>-1</v>
      </c>
      <c r="R230" s="56" t="n">
        <v>-1</v>
      </c>
      <c r="S230" s="56" t="n">
        <v>-1</v>
      </c>
      <c r="T230" s="56" t="n">
        <v>-1</v>
      </c>
      <c r="U230" s="56" t="n">
        <v>-1</v>
      </c>
      <c r="V230" s="56" t="n">
        <v>-1</v>
      </c>
      <c r="W230" s="56" t="n">
        <v>-1</v>
      </c>
      <c r="X230" s="56" t="n">
        <v>-1</v>
      </c>
      <c r="Y230" s="56" t="n">
        <v>-1</v>
      </c>
      <c r="Z230" s="56" t="n">
        <v>-1</v>
      </c>
      <c r="AA230" s="56" t="n">
        <v>-1</v>
      </c>
      <c r="AB230" s="56" t="n">
        <v>-1</v>
      </c>
      <c r="AC230" s="56" t="n">
        <v>-1</v>
      </c>
      <c r="AD230" s="56" t="n">
        <v>-1</v>
      </c>
      <c r="AE230" s="56" t="n">
        <v>-1</v>
      </c>
      <c r="AF230" s="56" t="n">
        <v>-1</v>
      </c>
      <c r="AG230" s="56" t="n">
        <v>-1</v>
      </c>
      <c r="AH230" s="56" t="n">
        <v>-1</v>
      </c>
      <c r="AI230" s="56" t="n">
        <v>-1</v>
      </c>
      <c r="AJ230" s="56" t="n">
        <v>-1</v>
      </c>
      <c r="AK230" s="56" t="n">
        <v>-1</v>
      </c>
      <c r="AL230" s="56" t="n">
        <v>-1</v>
      </c>
      <c r="AM230" s="56" t="n">
        <v>-1</v>
      </c>
      <c r="AN230" s="56" t="n">
        <v>-1</v>
      </c>
      <c r="AO230" s="56" t="n">
        <v>-1</v>
      </c>
      <c r="AP230" s="56" t="n">
        <v>-1</v>
      </c>
      <c r="AQ230" s="56" t="n">
        <v>-1</v>
      </c>
      <c r="AR230" s="56" t="n">
        <v>-1</v>
      </c>
      <c r="AS230" s="56" t="n">
        <v>-1</v>
      </c>
      <c r="AT230" s="56" t="n">
        <v>-1</v>
      </c>
      <c r="AU230" s="56" t="n">
        <v>-1</v>
      </c>
    </row>
    <row r="231" customFormat="false" ht="15" hidden="false" customHeight="false" outlineLevel="0" collapsed="false">
      <c r="D231" s="3"/>
      <c r="F231" s="3"/>
      <c r="H231" s="58"/>
      <c r="J231" s="3"/>
      <c r="K231" s="55"/>
      <c r="L231" s="58"/>
      <c r="M231" s="3"/>
      <c r="N231" s="3"/>
      <c r="O231" s="3"/>
      <c r="P231" s="3"/>
      <c r="Q231" s="3" t="s">
        <v>73</v>
      </c>
      <c r="R231" s="54" t="n">
        <v>0.9257</v>
      </c>
      <c r="S231" s="3" t="n">
        <f aca="false">IF(AND(X231&lt;1,Y231&lt;1,Z231&lt;1,AA231&lt;3),1,0)</f>
        <v>0</v>
      </c>
      <c r="T231" s="27" t="n">
        <f aca="false">R231*P232*N234*L239*J237*H229*F237*D228*B180</f>
        <v>0.00156594285368108</v>
      </c>
      <c r="V231" s="15"/>
      <c r="W231" s="3" t="n">
        <v>203</v>
      </c>
      <c r="X231" s="0" t="n">
        <v>0.88</v>
      </c>
      <c r="Y231" s="0" t="n">
        <v>1.19</v>
      </c>
      <c r="Z231" s="0" t="n">
        <v>1.42</v>
      </c>
      <c r="AA231" s="0" t="n">
        <v>2.75</v>
      </c>
      <c r="AB231" s="0" t="n">
        <v>3.3</v>
      </c>
      <c r="AC231" s="0" t="n">
        <v>11922.428413611</v>
      </c>
      <c r="AD231" s="0" t="n">
        <v>75945.5123413393</v>
      </c>
      <c r="AE231" s="0" t="n">
        <v>62673.0954884227</v>
      </c>
      <c r="AF231" s="0" t="n">
        <v>0</v>
      </c>
      <c r="AG231" s="0" t="n">
        <v>0</v>
      </c>
      <c r="AH231" s="0" t="n">
        <v>0.6</v>
      </c>
      <c r="AI231" s="4" t="n">
        <v>1</v>
      </c>
      <c r="AJ231" s="5" t="n">
        <v>0</v>
      </c>
      <c r="AK231" s="5" t="n">
        <v>0</v>
      </c>
      <c r="AL231" s="6" t="n">
        <v>0</v>
      </c>
      <c r="AM231" s="0" t="n">
        <v>1</v>
      </c>
      <c r="AN231" s="0" t="n">
        <v>0</v>
      </c>
      <c r="AO231" s="6" t="n">
        <v>0</v>
      </c>
      <c r="AP231" s="0" t="n">
        <v>1</v>
      </c>
      <c r="AQ231" s="0" t="n">
        <v>0</v>
      </c>
      <c r="AR231" s="0" t="n">
        <v>0</v>
      </c>
      <c r="AS231" s="6" t="n">
        <v>0</v>
      </c>
    </row>
    <row r="232" customFormat="false" ht="15" hidden="false" customHeight="false" outlineLevel="0" collapsed="false">
      <c r="D232" s="3"/>
      <c r="F232" s="3"/>
      <c r="H232" s="58"/>
      <c r="J232" s="3"/>
      <c r="K232" s="55"/>
      <c r="L232" s="58"/>
      <c r="M232" s="3"/>
      <c r="N232" s="3"/>
      <c r="O232" s="3" t="s">
        <v>74</v>
      </c>
      <c r="P232" s="54" t="n">
        <v>0.891566265</v>
      </c>
      <c r="Q232" s="3" t="s">
        <v>75</v>
      </c>
      <c r="R232" s="54" t="n">
        <v>0.0743</v>
      </c>
      <c r="S232" s="3" t="n">
        <f aca="false">IF(AND(X232&lt;1,Y232&lt;1,Z232&lt;1,AA232&lt;3),1,0)</f>
        <v>0</v>
      </c>
      <c r="T232" s="27" t="n">
        <f aca="false">R232*P232*N234*L239*J237*H229*F237*D228*B180</f>
        <v>0.000125688186268234</v>
      </c>
      <c r="V232" s="15"/>
      <c r="W232" s="3" t="n">
        <v>203</v>
      </c>
      <c r="X232" s="0" t="n">
        <v>0.88</v>
      </c>
      <c r="Y232" s="0" t="n">
        <v>1.19</v>
      </c>
      <c r="Z232" s="0" t="n">
        <v>1.42</v>
      </c>
      <c r="AA232" s="0" t="n">
        <v>2.75</v>
      </c>
      <c r="AB232" s="0" t="n">
        <v>3.3</v>
      </c>
      <c r="AC232" s="0" t="n">
        <v>11922.428413611</v>
      </c>
      <c r="AD232" s="0" t="n">
        <v>75945.5123413393</v>
      </c>
      <c r="AE232" s="0" t="n">
        <v>62673.0954884227</v>
      </c>
      <c r="AF232" s="0" t="n">
        <v>0</v>
      </c>
      <c r="AG232" s="0" t="n">
        <v>0</v>
      </c>
      <c r="AH232" s="0" t="n">
        <v>0.6</v>
      </c>
      <c r="AI232" s="4" t="n">
        <v>1</v>
      </c>
      <c r="AJ232" s="5" t="n">
        <v>0</v>
      </c>
      <c r="AK232" s="5" t="n">
        <v>0</v>
      </c>
      <c r="AL232" s="6" t="n">
        <v>0</v>
      </c>
      <c r="AM232" s="0" t="n">
        <v>1</v>
      </c>
      <c r="AN232" s="0" t="n">
        <v>0</v>
      </c>
      <c r="AO232" s="6" t="n">
        <v>0</v>
      </c>
      <c r="AP232" s="0" t="n">
        <v>0</v>
      </c>
      <c r="AQ232" s="0" t="n">
        <v>0</v>
      </c>
      <c r="AR232" s="0" t="n">
        <v>1</v>
      </c>
      <c r="AS232" s="6" t="n">
        <v>0</v>
      </c>
    </row>
    <row r="233" customFormat="false" ht="15" hidden="false" customHeight="false" outlineLevel="0" collapsed="false">
      <c r="D233" s="3"/>
      <c r="F233" s="3"/>
      <c r="H233" s="58"/>
      <c r="J233" s="3"/>
      <c r="K233" s="55"/>
      <c r="L233" s="58"/>
      <c r="M233" s="3"/>
      <c r="N233" s="3"/>
      <c r="O233" s="3"/>
      <c r="P233" s="3"/>
      <c r="Q233" s="3" t="s">
        <v>73</v>
      </c>
      <c r="R233" s="54" t="n">
        <v>0.9257</v>
      </c>
      <c r="S233" s="3" t="n">
        <f aca="false">IF(AND(X233&lt;1,Y233&lt;1,Z233&lt;1,AA233&lt;3),1,0)</f>
        <v>0</v>
      </c>
      <c r="T233" s="27" t="n">
        <f aca="false">R233*P234*N234*L239*J237*H229*F237*D228*B180</f>
        <v>0.000190452509350158</v>
      </c>
      <c r="V233" s="15"/>
      <c r="W233" s="3" t="n">
        <v>203</v>
      </c>
      <c r="X233" s="0" t="n">
        <v>0.88</v>
      </c>
      <c r="Y233" s="0" t="n">
        <v>1.19</v>
      </c>
      <c r="Z233" s="0" t="n">
        <v>1.42</v>
      </c>
      <c r="AA233" s="0" t="n">
        <v>2.75</v>
      </c>
      <c r="AB233" s="0" t="n">
        <v>3.3</v>
      </c>
      <c r="AC233" s="0" t="n">
        <v>11922.428413611</v>
      </c>
      <c r="AD233" s="0" t="n">
        <v>75945.5123413393</v>
      </c>
      <c r="AE233" s="0" t="n">
        <v>62673.0954884227</v>
      </c>
      <c r="AF233" s="0" t="n">
        <v>0</v>
      </c>
      <c r="AG233" s="0" t="n">
        <v>0</v>
      </c>
      <c r="AH233" s="0" t="n">
        <v>0.6</v>
      </c>
      <c r="AI233" s="4" t="n">
        <v>1</v>
      </c>
      <c r="AJ233" s="5" t="n">
        <v>0</v>
      </c>
      <c r="AK233" s="5" t="n">
        <v>0</v>
      </c>
      <c r="AL233" s="6" t="n">
        <v>0</v>
      </c>
      <c r="AM233" s="0" t="n">
        <v>0</v>
      </c>
      <c r="AN233" s="0" t="n">
        <v>1</v>
      </c>
      <c r="AO233" s="6" t="n">
        <v>0</v>
      </c>
      <c r="AP233" s="0" t="n">
        <v>1</v>
      </c>
      <c r="AQ233" s="0" t="n">
        <v>0</v>
      </c>
      <c r="AR233" s="0" t="n">
        <v>0</v>
      </c>
      <c r="AS233" s="6" t="n">
        <v>0</v>
      </c>
    </row>
    <row r="234" customFormat="false" ht="15" hidden="false" customHeight="false" outlineLevel="0" collapsed="false">
      <c r="D234" s="3"/>
      <c r="F234" s="3"/>
      <c r="H234" s="58"/>
      <c r="J234" s="3"/>
      <c r="K234" s="55"/>
      <c r="L234" s="58"/>
      <c r="M234" s="3" t="s">
        <v>73</v>
      </c>
      <c r="N234" s="54" t="n">
        <v>0.411</v>
      </c>
      <c r="O234" s="3" t="s">
        <v>76</v>
      </c>
      <c r="P234" s="54" t="n">
        <v>0.108433735</v>
      </c>
      <c r="Q234" s="3" t="s">
        <v>75</v>
      </c>
      <c r="R234" s="54" t="n">
        <v>0.0743</v>
      </c>
      <c r="S234" s="3" t="n">
        <f aca="false">IF(AND(X234&lt;1,Y234&lt;1,Z234&lt;1,AA234&lt;3),1,0)</f>
        <v>0</v>
      </c>
      <c r="T234" s="27" t="n">
        <f aca="false">R234*P234*N234*L239*J237*H229*F237*D228*B180</f>
        <v>1.52864010421484E-005</v>
      </c>
      <c r="V234" s="15"/>
      <c r="W234" s="3" t="n">
        <v>203</v>
      </c>
      <c r="X234" s="0" t="n">
        <v>0.88</v>
      </c>
      <c r="Y234" s="0" t="n">
        <v>1.19</v>
      </c>
      <c r="Z234" s="0" t="n">
        <v>1.42</v>
      </c>
      <c r="AA234" s="0" t="n">
        <v>2.75</v>
      </c>
      <c r="AB234" s="0" t="n">
        <v>3.3</v>
      </c>
      <c r="AC234" s="0" t="n">
        <v>11922.428413611</v>
      </c>
      <c r="AD234" s="0" t="n">
        <v>75945.5123413393</v>
      </c>
      <c r="AE234" s="0" t="n">
        <v>62673.0954884227</v>
      </c>
      <c r="AF234" s="0" t="n">
        <v>0</v>
      </c>
      <c r="AG234" s="0" t="n">
        <v>0</v>
      </c>
      <c r="AH234" s="0" t="n">
        <v>0.6</v>
      </c>
      <c r="AI234" s="4" t="n">
        <v>1</v>
      </c>
      <c r="AJ234" s="5" t="n">
        <v>0</v>
      </c>
      <c r="AK234" s="5" t="n">
        <v>0</v>
      </c>
      <c r="AL234" s="6" t="n">
        <v>0</v>
      </c>
      <c r="AM234" s="0" t="n">
        <v>0</v>
      </c>
      <c r="AN234" s="0" t="n">
        <v>1</v>
      </c>
      <c r="AO234" s="6" t="n">
        <v>0</v>
      </c>
      <c r="AP234" s="0" t="n">
        <v>0</v>
      </c>
      <c r="AQ234" s="0" t="n">
        <v>0</v>
      </c>
      <c r="AR234" s="0" t="n">
        <v>1</v>
      </c>
      <c r="AS234" s="6" t="n">
        <v>0</v>
      </c>
    </row>
    <row r="235" customFormat="false" ht="15" hidden="false" customHeight="false" outlineLevel="0" collapsed="false">
      <c r="D235" s="3"/>
      <c r="F235" s="3"/>
      <c r="H235" s="58"/>
      <c r="J235" s="3"/>
      <c r="K235" s="55"/>
      <c r="L235" s="58"/>
      <c r="M235" s="3"/>
      <c r="N235" s="3"/>
      <c r="O235" s="3"/>
      <c r="P235" s="3"/>
      <c r="Q235" s="3" t="s">
        <v>77</v>
      </c>
      <c r="R235" s="54" t="n">
        <v>0.6075</v>
      </c>
      <c r="S235" s="3" t="n">
        <f aca="false">IF(AND(X235&lt;1,Y235&lt;1,Z235&lt;1,AA235&lt;3),1,0)</f>
        <v>0</v>
      </c>
      <c r="T235" s="27" t="n">
        <f aca="false">R235*P236*N238*L239*J237*H229*F237*D228*B180</f>
        <v>0.00124430352308345</v>
      </c>
      <c r="V235" s="15"/>
      <c r="W235" s="3" t="n">
        <v>203</v>
      </c>
      <c r="X235" s="0" t="n">
        <v>0.88</v>
      </c>
      <c r="Y235" s="0" t="n">
        <v>1.19</v>
      </c>
      <c r="Z235" s="0" t="n">
        <v>1.42</v>
      </c>
      <c r="AA235" s="0" t="n">
        <v>2.75</v>
      </c>
      <c r="AB235" s="0" t="n">
        <v>3.3</v>
      </c>
      <c r="AC235" s="0" t="n">
        <v>11922.428413611</v>
      </c>
      <c r="AD235" s="0" t="n">
        <v>75945.5123413393</v>
      </c>
      <c r="AE235" s="0" t="n">
        <v>62673.0954884227</v>
      </c>
      <c r="AF235" s="0" t="n">
        <v>0</v>
      </c>
      <c r="AG235" s="0" t="n">
        <v>0</v>
      </c>
      <c r="AH235" s="0" t="n">
        <v>0.6</v>
      </c>
      <c r="AI235" s="4" t="n">
        <v>0</v>
      </c>
      <c r="AJ235" s="5" t="n">
        <v>1</v>
      </c>
      <c r="AK235" s="5" t="n">
        <v>0</v>
      </c>
      <c r="AL235" s="6" t="n">
        <v>0</v>
      </c>
      <c r="AM235" s="0" t="n">
        <v>1</v>
      </c>
      <c r="AN235" s="0" t="n">
        <v>0</v>
      </c>
      <c r="AO235" s="6" t="n">
        <v>0</v>
      </c>
      <c r="AP235" s="0" t="n">
        <v>0</v>
      </c>
      <c r="AQ235" s="0" t="n">
        <v>1</v>
      </c>
      <c r="AR235" s="0" t="n">
        <v>0</v>
      </c>
      <c r="AS235" s="6" t="n">
        <v>0</v>
      </c>
    </row>
    <row r="236" customFormat="false" ht="15" hidden="false" customHeight="false" outlineLevel="0" collapsed="false">
      <c r="D236" s="3"/>
      <c r="F236" s="3"/>
      <c r="H236" s="3"/>
      <c r="J236" s="3"/>
      <c r="M236" s="3"/>
      <c r="N236" s="3"/>
      <c r="O236" s="3" t="s">
        <v>74</v>
      </c>
      <c r="P236" s="54" t="n">
        <v>0.944</v>
      </c>
      <c r="Q236" s="3" t="s">
        <v>75</v>
      </c>
      <c r="R236" s="54" t="n">
        <v>0.3925</v>
      </c>
      <c r="S236" s="3" t="n">
        <f aca="false">IF(AND(X236&lt;1,Y236&lt;1,Z236&lt;1,AA236&lt;3),1,0)</f>
        <v>0</v>
      </c>
      <c r="T236" s="27" t="n">
        <f aca="false">R236*P236*N238*L239*J237*H229*F237*D228*B180</f>
        <v>0.000803932728905771</v>
      </c>
      <c r="V236" s="15"/>
      <c r="W236" s="3" t="n">
        <v>203</v>
      </c>
      <c r="X236" s="0" t="n">
        <v>0.88</v>
      </c>
      <c r="Y236" s="0" t="n">
        <v>1.19</v>
      </c>
      <c r="Z236" s="0" t="n">
        <v>1.42</v>
      </c>
      <c r="AA236" s="0" t="n">
        <v>2.75</v>
      </c>
      <c r="AB236" s="0" t="n">
        <v>3.3</v>
      </c>
      <c r="AC236" s="0" t="n">
        <v>11922.428413611</v>
      </c>
      <c r="AD236" s="0" t="n">
        <v>75945.5123413393</v>
      </c>
      <c r="AE236" s="0" t="n">
        <v>62673.0954884227</v>
      </c>
      <c r="AF236" s="0" t="n">
        <v>0</v>
      </c>
      <c r="AG236" s="0" t="n">
        <v>0</v>
      </c>
      <c r="AH236" s="0" t="n">
        <v>0.6</v>
      </c>
      <c r="AI236" s="4" t="n">
        <v>0</v>
      </c>
      <c r="AJ236" s="5" t="n">
        <v>1</v>
      </c>
      <c r="AK236" s="5" t="n">
        <v>0</v>
      </c>
      <c r="AL236" s="6" t="n">
        <v>0</v>
      </c>
      <c r="AM236" s="0" t="n">
        <v>1</v>
      </c>
      <c r="AN236" s="0" t="n">
        <v>0</v>
      </c>
      <c r="AO236" s="6" t="n">
        <v>0</v>
      </c>
      <c r="AP236" s="0" t="n">
        <v>0</v>
      </c>
      <c r="AQ236" s="0" t="n">
        <v>0</v>
      </c>
      <c r="AR236" s="0" t="n">
        <v>1</v>
      </c>
      <c r="AS236" s="6" t="n">
        <v>0</v>
      </c>
    </row>
    <row r="237" customFormat="false" ht="15" hidden="false" customHeight="false" outlineLevel="0" collapsed="false">
      <c r="D237" s="3"/>
      <c r="E237" s="0" t="s">
        <v>88</v>
      </c>
      <c r="F237" s="54" t="n">
        <v>0.39</v>
      </c>
      <c r="H237" s="3"/>
      <c r="I237" s="0" t="s">
        <v>89</v>
      </c>
      <c r="J237" s="54" t="n">
        <v>0.4901</v>
      </c>
      <c r="K237" s="3"/>
      <c r="L237" s="3"/>
      <c r="M237" s="3"/>
      <c r="N237" s="3"/>
      <c r="O237" s="3"/>
      <c r="P237" s="3"/>
      <c r="Q237" s="3" t="s">
        <v>77</v>
      </c>
      <c r="R237" s="54" t="n">
        <v>0.3925</v>
      </c>
      <c r="S237" s="3" t="n">
        <f aca="false">IF(AND(X237&lt;1,Y237&lt;1,Z237&lt;1,AA237&lt;3),1,0)</f>
        <v>0</v>
      </c>
      <c r="T237" s="27" t="n">
        <f aca="false">R237*P238*N238*L239*J237*H229*F237*D228*B180</f>
        <v>4.76909245961051E-005</v>
      </c>
      <c r="V237" s="15"/>
      <c r="W237" s="3" t="n">
        <v>203</v>
      </c>
      <c r="X237" s="0" t="n">
        <v>0.88</v>
      </c>
      <c r="Y237" s="0" t="n">
        <v>1.19</v>
      </c>
      <c r="Z237" s="0" t="n">
        <v>1.42</v>
      </c>
      <c r="AA237" s="0" t="n">
        <v>2.75</v>
      </c>
      <c r="AB237" s="0" t="n">
        <v>3.3</v>
      </c>
      <c r="AC237" s="0" t="n">
        <v>11922.428413611</v>
      </c>
      <c r="AD237" s="0" t="n">
        <v>75945.5123413393</v>
      </c>
      <c r="AE237" s="0" t="n">
        <v>62673.0954884227</v>
      </c>
      <c r="AF237" s="0" t="n">
        <v>0</v>
      </c>
      <c r="AG237" s="0" t="n">
        <v>0</v>
      </c>
      <c r="AH237" s="0" t="n">
        <v>0.6</v>
      </c>
      <c r="AI237" s="4" t="n">
        <v>0</v>
      </c>
      <c r="AJ237" s="5" t="n">
        <v>1</v>
      </c>
      <c r="AK237" s="5" t="n">
        <v>0</v>
      </c>
      <c r="AL237" s="6" t="n">
        <v>0</v>
      </c>
      <c r="AM237" s="0" t="n">
        <v>0</v>
      </c>
      <c r="AN237" s="0" t="n">
        <v>1</v>
      </c>
      <c r="AO237" s="6" t="n">
        <v>0</v>
      </c>
      <c r="AP237" s="0" t="n">
        <v>0</v>
      </c>
      <c r="AQ237" s="0" t="n">
        <v>1</v>
      </c>
      <c r="AR237" s="0" t="n">
        <v>0</v>
      </c>
      <c r="AS237" s="6" t="n">
        <v>0</v>
      </c>
    </row>
    <row r="238" customFormat="false" ht="15" hidden="false" customHeight="false" outlineLevel="0" collapsed="false">
      <c r="D238" s="3"/>
      <c r="F238" s="3"/>
      <c r="H238" s="3"/>
      <c r="J238" s="3"/>
      <c r="K238" s="3"/>
      <c r="L238" s="3"/>
      <c r="M238" s="3" t="s">
        <v>77</v>
      </c>
      <c r="N238" s="54" t="n">
        <v>0.47</v>
      </c>
      <c r="O238" s="3" t="s">
        <v>78</v>
      </c>
      <c r="P238" s="54" t="n">
        <v>0.056</v>
      </c>
      <c r="Q238" s="3" t="s">
        <v>75</v>
      </c>
      <c r="R238" s="54" t="n">
        <v>0.6075</v>
      </c>
      <c r="S238" s="3" t="n">
        <f aca="false">IF(AND(X238&lt;1,Y238&lt;1,Z238&lt;1,AA238&lt;3),1,0)</f>
        <v>0</v>
      </c>
      <c r="T238" s="27" t="n">
        <f aca="false">R238*P238*N238*L239*J237*H229*F237*D228*B180</f>
        <v>7.38146157761371E-005</v>
      </c>
      <c r="V238" s="15"/>
      <c r="W238" s="3" t="n">
        <v>203</v>
      </c>
      <c r="X238" s="0" t="n">
        <v>0.88</v>
      </c>
      <c r="Y238" s="0" t="n">
        <v>1.19</v>
      </c>
      <c r="Z238" s="0" t="n">
        <v>1.42</v>
      </c>
      <c r="AA238" s="0" t="n">
        <v>2.75</v>
      </c>
      <c r="AB238" s="0" t="n">
        <v>3.3</v>
      </c>
      <c r="AC238" s="0" t="n">
        <v>11922.428413611</v>
      </c>
      <c r="AD238" s="0" t="n">
        <v>75945.5123413393</v>
      </c>
      <c r="AE238" s="0" t="n">
        <v>62673.0954884227</v>
      </c>
      <c r="AF238" s="0" t="n">
        <v>0</v>
      </c>
      <c r="AG238" s="0" t="n">
        <v>0</v>
      </c>
      <c r="AH238" s="0" t="n">
        <v>0.6</v>
      </c>
      <c r="AI238" s="4" t="n">
        <v>0</v>
      </c>
      <c r="AJ238" s="5" t="n">
        <v>1</v>
      </c>
      <c r="AK238" s="5" t="n">
        <v>0</v>
      </c>
      <c r="AL238" s="6" t="n">
        <v>0</v>
      </c>
      <c r="AM238" s="0" t="n">
        <v>0</v>
      </c>
      <c r="AN238" s="0" t="n">
        <v>1</v>
      </c>
      <c r="AO238" s="6" t="n">
        <v>0</v>
      </c>
      <c r="AP238" s="0" t="n">
        <v>0</v>
      </c>
      <c r="AQ238" s="0" t="n">
        <v>0</v>
      </c>
      <c r="AR238" s="0" t="n">
        <v>1</v>
      </c>
      <c r="AS238" s="6" t="n">
        <v>0</v>
      </c>
    </row>
    <row r="239" customFormat="false" ht="15" hidden="false" customHeight="false" outlineLevel="0" collapsed="false">
      <c r="D239" s="3"/>
      <c r="F239" s="3"/>
      <c r="H239" s="3"/>
      <c r="J239" s="3"/>
      <c r="K239" s="55" t="s">
        <v>85</v>
      </c>
      <c r="L239" s="54" t="n">
        <v>1</v>
      </c>
      <c r="M239" s="3" t="s">
        <v>75</v>
      </c>
      <c r="N239" s="54" t="n">
        <f aca="false">1-N238-N234</f>
        <v>0.119</v>
      </c>
      <c r="O239" s="3" t="s">
        <v>30</v>
      </c>
      <c r="P239" s="54" t="n">
        <v>1</v>
      </c>
      <c r="Q239" s="3" t="s">
        <v>75</v>
      </c>
      <c r="R239" s="54" t="n">
        <v>1</v>
      </c>
      <c r="S239" s="3" t="n">
        <f aca="false">IF(AND(X239&lt;1,Y239&lt;1,Z239&lt;1,AA239&lt;3),1,0)</f>
        <v>0</v>
      </c>
      <c r="T239" s="27" t="n">
        <f aca="false">R239*P239*N239*L239*J237*H229*F237*D228*B180</f>
        <v>0.000549360155938329</v>
      </c>
      <c r="V239" s="15"/>
      <c r="W239" s="3" t="n">
        <v>203</v>
      </c>
      <c r="X239" s="0" t="n">
        <v>0.88</v>
      </c>
      <c r="Y239" s="0" t="n">
        <v>1.19</v>
      </c>
      <c r="Z239" s="0" t="n">
        <v>1.42</v>
      </c>
      <c r="AA239" s="0" t="n">
        <v>2.75</v>
      </c>
      <c r="AB239" s="0" t="n">
        <v>3.3</v>
      </c>
      <c r="AC239" s="0" t="n">
        <v>11922.428413611</v>
      </c>
      <c r="AD239" s="0" t="n">
        <v>75945.5123413393</v>
      </c>
      <c r="AE239" s="0" t="n">
        <v>62673.0954884227</v>
      </c>
      <c r="AF239" s="0" t="n">
        <v>0</v>
      </c>
      <c r="AG239" s="0" t="n">
        <v>0</v>
      </c>
      <c r="AH239" s="0" t="n">
        <v>0.6</v>
      </c>
      <c r="AI239" s="4" t="n">
        <v>0</v>
      </c>
      <c r="AJ239" s="5" t="n">
        <v>0</v>
      </c>
      <c r="AK239" s="5" t="n">
        <v>1</v>
      </c>
      <c r="AL239" s="6" t="n">
        <v>0</v>
      </c>
      <c r="AM239" s="0" t="n">
        <v>0</v>
      </c>
      <c r="AN239" s="0" t="n">
        <v>0</v>
      </c>
      <c r="AO239" s="6" t="n">
        <v>1</v>
      </c>
      <c r="AP239" s="0" t="n">
        <v>0</v>
      </c>
      <c r="AQ239" s="0" t="n">
        <v>0</v>
      </c>
      <c r="AR239" s="0" t="n">
        <v>1</v>
      </c>
      <c r="AS239" s="6" t="n">
        <v>0</v>
      </c>
    </row>
    <row r="240" s="66" customFormat="true" ht="15" hidden="false" customHeight="false" outlineLevel="0" collapsed="false">
      <c r="A240" s="56" t="n">
        <v>-1</v>
      </c>
      <c r="B240" s="56" t="n">
        <v>-1</v>
      </c>
      <c r="C240" s="56" t="n">
        <v>-1</v>
      </c>
      <c r="D240" s="56" t="n">
        <v>-1</v>
      </c>
      <c r="E240" s="56" t="n">
        <v>-1</v>
      </c>
      <c r="F240" s="56" t="n">
        <v>-1</v>
      </c>
      <c r="G240" s="56" t="n">
        <v>-1</v>
      </c>
      <c r="H240" s="56" t="n">
        <v>-1</v>
      </c>
      <c r="I240" s="56" t="n">
        <v>-1</v>
      </c>
      <c r="J240" s="56" t="n">
        <v>-1</v>
      </c>
      <c r="K240" s="56" t="n">
        <v>-1</v>
      </c>
      <c r="L240" s="56" t="n">
        <v>-1</v>
      </c>
      <c r="M240" s="56" t="n">
        <v>-1</v>
      </c>
      <c r="N240" s="56" t="n">
        <v>-1</v>
      </c>
      <c r="O240" s="56" t="n">
        <v>-1</v>
      </c>
      <c r="P240" s="56" t="n">
        <v>-1</v>
      </c>
      <c r="Q240" s="56" t="n">
        <v>-1</v>
      </c>
      <c r="R240" s="56" t="n">
        <v>-1</v>
      </c>
      <c r="S240" s="56" t="n">
        <v>-1</v>
      </c>
      <c r="T240" s="56" t="n">
        <v>-1</v>
      </c>
      <c r="U240" s="56" t="n">
        <v>-1</v>
      </c>
      <c r="V240" s="56" t="n">
        <v>-1</v>
      </c>
      <c r="W240" s="56" t="n">
        <v>-1</v>
      </c>
      <c r="X240" s="56" t="n">
        <v>-1</v>
      </c>
      <c r="Y240" s="56" t="n">
        <v>-1</v>
      </c>
      <c r="Z240" s="56" t="n">
        <v>-1</v>
      </c>
      <c r="AA240" s="56" t="n">
        <v>-1</v>
      </c>
      <c r="AB240" s="56" t="n">
        <v>-1</v>
      </c>
      <c r="AC240" s="56" t="n">
        <v>-1</v>
      </c>
      <c r="AD240" s="56" t="n">
        <v>-1</v>
      </c>
      <c r="AE240" s="56" t="n">
        <v>-1</v>
      </c>
      <c r="AF240" s="56" t="n">
        <v>-1</v>
      </c>
      <c r="AG240" s="56" t="n">
        <v>-1</v>
      </c>
      <c r="AH240" s="56" t="n">
        <v>-1</v>
      </c>
      <c r="AI240" s="56" t="n">
        <v>-1</v>
      </c>
      <c r="AJ240" s="56" t="n">
        <v>-1</v>
      </c>
      <c r="AK240" s="56" t="n">
        <v>-1</v>
      </c>
      <c r="AL240" s="56" t="n">
        <v>-1</v>
      </c>
      <c r="AM240" s="56" t="n">
        <v>-1</v>
      </c>
      <c r="AN240" s="56" t="n">
        <v>-1</v>
      </c>
      <c r="AO240" s="56" t="n">
        <v>-1</v>
      </c>
      <c r="AP240" s="56" t="n">
        <v>-1</v>
      </c>
      <c r="AQ240" s="56" t="n">
        <v>-1</v>
      </c>
      <c r="AR240" s="56" t="n">
        <v>-1</v>
      </c>
      <c r="AS240" s="56" t="n">
        <v>-1</v>
      </c>
      <c r="AT240" s="56" t="n">
        <v>-1</v>
      </c>
      <c r="AU240" s="56" t="n">
        <v>-1</v>
      </c>
    </row>
    <row r="241" customFormat="false" ht="15" hidden="false" customHeight="false" outlineLevel="0" collapsed="false">
      <c r="D241" s="3"/>
      <c r="F241" s="3"/>
      <c r="H241" s="3"/>
      <c r="J241" s="3"/>
      <c r="K241" s="55"/>
      <c r="L241" s="58"/>
      <c r="M241" s="3"/>
      <c r="N241" s="3"/>
      <c r="O241" s="3"/>
      <c r="P241" s="3"/>
      <c r="Q241" s="3" t="s">
        <v>73</v>
      </c>
      <c r="R241" s="54" t="n">
        <v>0.9257</v>
      </c>
      <c r="S241" s="3" t="n">
        <f aca="false">IF(AND(X241&lt;1,Y241&lt;1,Z241&lt;1,AA241&lt;3),1,0)</f>
        <v>0</v>
      </c>
      <c r="T241" s="27" t="n">
        <f aca="false">R241*P242*N244*L249*J249*H249*F237*D228*B180</f>
        <v>0.00127797040593642</v>
      </c>
      <c r="V241" s="15"/>
      <c r="W241" s="3" t="n">
        <v>203</v>
      </c>
      <c r="X241" s="0" t="n">
        <v>0.88</v>
      </c>
      <c r="Y241" s="0" t="n">
        <v>1.19</v>
      </c>
      <c r="Z241" s="0" t="n">
        <v>1.42</v>
      </c>
      <c r="AA241" s="0" t="n">
        <v>3.5</v>
      </c>
      <c r="AB241" s="0" t="n">
        <v>3.3</v>
      </c>
      <c r="AC241" s="0" t="n">
        <v>11922.428413611</v>
      </c>
      <c r="AD241" s="0" t="n">
        <v>75945.5123413393</v>
      </c>
      <c r="AE241" s="0" t="n">
        <v>62673.0954884227</v>
      </c>
      <c r="AF241" s="0" t="n">
        <v>0</v>
      </c>
      <c r="AG241" s="0" t="n">
        <v>0</v>
      </c>
      <c r="AH241" s="0" t="n">
        <v>0.75</v>
      </c>
      <c r="AI241" s="4" t="n">
        <v>1</v>
      </c>
      <c r="AJ241" s="5" t="n">
        <v>0</v>
      </c>
      <c r="AK241" s="5" t="n">
        <v>0</v>
      </c>
      <c r="AL241" s="6" t="n">
        <v>0</v>
      </c>
      <c r="AM241" s="0" t="n">
        <v>1</v>
      </c>
      <c r="AN241" s="0" t="n">
        <v>0</v>
      </c>
      <c r="AO241" s="6" t="n">
        <v>0</v>
      </c>
      <c r="AP241" s="0" t="n">
        <v>1</v>
      </c>
      <c r="AQ241" s="0" t="n">
        <v>0</v>
      </c>
      <c r="AR241" s="0" t="n">
        <v>0</v>
      </c>
      <c r="AS241" s="6" t="n">
        <v>0</v>
      </c>
    </row>
    <row r="242" customFormat="false" ht="15" hidden="false" customHeight="false" outlineLevel="0" collapsed="false">
      <c r="D242" s="3"/>
      <c r="F242" s="3"/>
      <c r="H242" s="3"/>
      <c r="J242" s="3"/>
      <c r="K242" s="55"/>
      <c r="L242" s="58"/>
      <c r="M242" s="3"/>
      <c r="N242" s="3"/>
      <c r="O242" s="3" t="s">
        <v>74</v>
      </c>
      <c r="P242" s="54" t="n">
        <v>0.891566265</v>
      </c>
      <c r="Q242" s="3" t="s">
        <v>75</v>
      </c>
      <c r="R242" s="54" t="n">
        <v>0.0743</v>
      </c>
      <c r="S242" s="3" t="n">
        <f aca="false">IF(AND(X242&lt;1,Y242&lt;1,Z242&lt;1,AA242&lt;3),1,0)</f>
        <v>0</v>
      </c>
      <c r="T242" s="27" t="n">
        <f aca="false">R242*P242*N244*L249*J249*H249*F237*D228*B180</f>
        <v>0.000102574485428407</v>
      </c>
      <c r="V242" s="15"/>
      <c r="W242" s="3" t="n">
        <v>203</v>
      </c>
      <c r="X242" s="0" t="n">
        <v>0.88</v>
      </c>
      <c r="Y242" s="0" t="n">
        <v>1.19</v>
      </c>
      <c r="Z242" s="0" t="n">
        <v>1.42</v>
      </c>
      <c r="AA242" s="0" t="n">
        <v>3.5</v>
      </c>
      <c r="AB242" s="0" t="n">
        <v>3.3</v>
      </c>
      <c r="AC242" s="0" t="n">
        <v>11922.428413611</v>
      </c>
      <c r="AD242" s="0" t="n">
        <v>75945.5123413393</v>
      </c>
      <c r="AE242" s="0" t="n">
        <v>62673.0954884227</v>
      </c>
      <c r="AF242" s="0" t="n">
        <v>0</v>
      </c>
      <c r="AG242" s="0" t="n">
        <v>0</v>
      </c>
      <c r="AH242" s="0" t="n">
        <v>0.75</v>
      </c>
      <c r="AI242" s="4" t="n">
        <v>1</v>
      </c>
      <c r="AJ242" s="5" t="n">
        <v>0</v>
      </c>
      <c r="AK242" s="5" t="n">
        <v>0</v>
      </c>
      <c r="AL242" s="6" t="n">
        <v>0</v>
      </c>
      <c r="AM242" s="0" t="n">
        <v>1</v>
      </c>
      <c r="AN242" s="0" t="n">
        <v>0</v>
      </c>
      <c r="AO242" s="6" t="n">
        <v>0</v>
      </c>
      <c r="AP242" s="0" t="n">
        <v>0</v>
      </c>
      <c r="AQ242" s="0" t="n">
        <v>0</v>
      </c>
      <c r="AR242" s="0" t="n">
        <v>1</v>
      </c>
      <c r="AS242" s="6" t="n">
        <v>0</v>
      </c>
    </row>
    <row r="243" customFormat="false" ht="15" hidden="false" customHeight="false" outlineLevel="0" collapsed="false">
      <c r="D243" s="3"/>
      <c r="F243" s="3"/>
      <c r="H243" s="3"/>
      <c r="J243" s="3"/>
      <c r="K243" s="55"/>
      <c r="L243" s="58"/>
      <c r="M243" s="3"/>
      <c r="N243" s="3"/>
      <c r="O243" s="3"/>
      <c r="P243" s="3"/>
      <c r="Q243" s="3" t="s">
        <v>73</v>
      </c>
      <c r="R243" s="54" t="n">
        <v>0.9257</v>
      </c>
      <c r="S243" s="3" t="n">
        <f aca="false">IF(AND(X243&lt;1,Y243&lt;1,Z243&lt;1,AA243&lt;3),1,0)</f>
        <v>0</v>
      </c>
      <c r="T243" s="27" t="n">
        <f aca="false">R243*P244*N244*L249*J249*H249*F237*D228*B180</f>
        <v>0.000155428833251281</v>
      </c>
      <c r="V243" s="15"/>
      <c r="W243" s="3" t="n">
        <v>203</v>
      </c>
      <c r="X243" s="0" t="n">
        <v>0.88</v>
      </c>
      <c r="Y243" s="0" t="n">
        <v>1.19</v>
      </c>
      <c r="Z243" s="0" t="n">
        <v>1.42</v>
      </c>
      <c r="AA243" s="0" t="n">
        <v>3.5</v>
      </c>
      <c r="AB243" s="0" t="n">
        <v>3.3</v>
      </c>
      <c r="AC243" s="0" t="n">
        <v>11922.428413611</v>
      </c>
      <c r="AD243" s="0" t="n">
        <v>75945.5123413393</v>
      </c>
      <c r="AE243" s="0" t="n">
        <v>62673.0954884227</v>
      </c>
      <c r="AF243" s="0" t="n">
        <v>0</v>
      </c>
      <c r="AG243" s="0" t="n">
        <v>0</v>
      </c>
      <c r="AH243" s="0" t="n">
        <v>0.75</v>
      </c>
      <c r="AI243" s="4" t="n">
        <v>1</v>
      </c>
      <c r="AJ243" s="5" t="n">
        <v>0</v>
      </c>
      <c r="AK243" s="5" t="n">
        <v>0</v>
      </c>
      <c r="AL243" s="6" t="n">
        <v>0</v>
      </c>
      <c r="AM243" s="0" t="n">
        <v>0</v>
      </c>
      <c r="AN243" s="0" t="n">
        <v>1</v>
      </c>
      <c r="AO243" s="6" t="n">
        <v>0</v>
      </c>
      <c r="AP243" s="0" t="n">
        <v>1</v>
      </c>
      <c r="AQ243" s="0" t="n">
        <v>0</v>
      </c>
      <c r="AR243" s="0" t="n">
        <v>0</v>
      </c>
      <c r="AS243" s="6" t="n">
        <v>0</v>
      </c>
    </row>
    <row r="244" customFormat="false" ht="15" hidden="false" customHeight="false" outlineLevel="0" collapsed="false">
      <c r="D244" s="3"/>
      <c r="F244" s="3"/>
      <c r="H244" s="3"/>
      <c r="J244" s="3"/>
      <c r="K244" s="55"/>
      <c r="L244" s="58"/>
      <c r="M244" s="3" t="s">
        <v>73</v>
      </c>
      <c r="N244" s="54" t="n">
        <v>0.411</v>
      </c>
      <c r="O244" s="3" t="s">
        <v>76</v>
      </c>
      <c r="P244" s="54" t="n">
        <v>0.108433735</v>
      </c>
      <c r="Q244" s="3" t="s">
        <v>75</v>
      </c>
      <c r="R244" s="54" t="n">
        <v>0.0743</v>
      </c>
      <c r="S244" s="3" t="n">
        <f aca="false">IF(AND(X244&lt;1,Y244&lt;1,Z244&lt;1,AA244&lt;3),1,0)</f>
        <v>0</v>
      </c>
      <c r="T244" s="27" t="n">
        <f aca="false">R244*P244*N244*L249*J249*H249*F237*D228*B180</f>
        <v>1.24752752625799E-005</v>
      </c>
      <c r="V244" s="15"/>
      <c r="W244" s="3" t="n">
        <v>203</v>
      </c>
      <c r="X244" s="0" t="n">
        <v>0.88</v>
      </c>
      <c r="Y244" s="0" t="n">
        <v>1.19</v>
      </c>
      <c r="Z244" s="0" t="n">
        <v>1.42</v>
      </c>
      <c r="AA244" s="0" t="n">
        <v>3.5</v>
      </c>
      <c r="AB244" s="0" t="n">
        <v>3.3</v>
      </c>
      <c r="AC244" s="0" t="n">
        <v>11922.428413611</v>
      </c>
      <c r="AD244" s="0" t="n">
        <v>75945.5123413393</v>
      </c>
      <c r="AE244" s="0" t="n">
        <v>62673.0954884227</v>
      </c>
      <c r="AF244" s="0" t="n">
        <v>0</v>
      </c>
      <c r="AG244" s="0" t="n">
        <v>0</v>
      </c>
      <c r="AH244" s="0" t="n">
        <v>0.75</v>
      </c>
      <c r="AI244" s="4" t="n">
        <v>1</v>
      </c>
      <c r="AJ244" s="5" t="n">
        <v>0</v>
      </c>
      <c r="AK244" s="5" t="n">
        <v>0</v>
      </c>
      <c r="AL244" s="6" t="n">
        <v>0</v>
      </c>
      <c r="AM244" s="0" t="n">
        <v>0</v>
      </c>
      <c r="AN244" s="0" t="n">
        <v>1</v>
      </c>
      <c r="AO244" s="6" t="n">
        <v>0</v>
      </c>
      <c r="AP244" s="0" t="n">
        <v>0</v>
      </c>
      <c r="AQ244" s="0" t="n">
        <v>0</v>
      </c>
      <c r="AR244" s="0" t="n">
        <v>1</v>
      </c>
      <c r="AS244" s="6" t="n">
        <v>0</v>
      </c>
    </row>
    <row r="245" customFormat="false" ht="15" hidden="false" customHeight="false" outlineLevel="0" collapsed="false">
      <c r="D245" s="3"/>
      <c r="F245" s="3"/>
      <c r="H245" s="3"/>
      <c r="J245" s="3"/>
      <c r="K245" s="55"/>
      <c r="L245" s="58"/>
      <c r="M245" s="3"/>
      <c r="N245" s="3"/>
      <c r="O245" s="3"/>
      <c r="P245" s="3"/>
      <c r="Q245" s="3" t="s">
        <v>77</v>
      </c>
      <c r="R245" s="54" t="n">
        <v>0.6075</v>
      </c>
      <c r="S245" s="3" t="n">
        <f aca="false">IF(AND(X245&lt;1,Y245&lt;1,Z245&lt;1,AA245&lt;3),1,0)</f>
        <v>0</v>
      </c>
      <c r="T245" s="27" t="n">
        <f aca="false">R245*P246*N248*L249*J249*H249*F237*D228*B180</f>
        <v>0.00101547963564891</v>
      </c>
      <c r="V245" s="15"/>
      <c r="W245" s="3" t="n">
        <v>203</v>
      </c>
      <c r="X245" s="0" t="n">
        <v>0.88</v>
      </c>
      <c r="Y245" s="0" t="n">
        <v>1.19</v>
      </c>
      <c r="Z245" s="0" t="n">
        <v>1.42</v>
      </c>
      <c r="AA245" s="0" t="n">
        <v>3.5</v>
      </c>
      <c r="AB245" s="0" t="n">
        <v>3.3</v>
      </c>
      <c r="AC245" s="0" t="n">
        <v>11922.428413611</v>
      </c>
      <c r="AD245" s="0" t="n">
        <v>75945.5123413393</v>
      </c>
      <c r="AE245" s="0" t="n">
        <v>62673.0954884227</v>
      </c>
      <c r="AF245" s="0" t="n">
        <v>0</v>
      </c>
      <c r="AG245" s="0" t="n">
        <v>0</v>
      </c>
      <c r="AH245" s="0" t="n">
        <v>0.75</v>
      </c>
      <c r="AI245" s="4" t="n">
        <v>0</v>
      </c>
      <c r="AJ245" s="5" t="n">
        <v>1</v>
      </c>
      <c r="AK245" s="5" t="n">
        <v>0</v>
      </c>
      <c r="AL245" s="6" t="n">
        <v>0</v>
      </c>
      <c r="AM245" s="0" t="n">
        <v>1</v>
      </c>
      <c r="AN245" s="0" t="n">
        <v>0</v>
      </c>
      <c r="AO245" s="6" t="n">
        <v>0</v>
      </c>
      <c r="AP245" s="0" t="n">
        <v>0</v>
      </c>
      <c r="AQ245" s="0" t="n">
        <v>1</v>
      </c>
      <c r="AR245" s="0" t="n">
        <v>0</v>
      </c>
      <c r="AS245" s="6" t="n">
        <v>0</v>
      </c>
    </row>
    <row r="246" customFormat="false" ht="15" hidden="false" customHeight="false" outlineLevel="0" collapsed="false">
      <c r="D246" s="3"/>
      <c r="F246" s="3"/>
      <c r="H246" s="3"/>
      <c r="J246" s="3"/>
      <c r="K246" s="55"/>
      <c r="L246" s="58"/>
      <c r="M246" s="3"/>
      <c r="N246" s="3"/>
      <c r="O246" s="3" t="s">
        <v>74</v>
      </c>
      <c r="P246" s="54" t="n">
        <v>0.944</v>
      </c>
      <c r="Q246" s="3" t="s">
        <v>75</v>
      </c>
      <c r="R246" s="54" t="n">
        <v>0.3925</v>
      </c>
      <c r="S246" s="3" t="n">
        <f aca="false">IF(AND(X246&lt;1,Y246&lt;1,Z246&lt;1,AA246&lt;3),1,0)</f>
        <v>0</v>
      </c>
      <c r="T246" s="27" t="n">
        <f aca="false">R246*P246*N248*L249*J249*H249*F237*D228*B180</f>
        <v>0.000656091781057116</v>
      </c>
      <c r="V246" s="15"/>
      <c r="W246" s="3" t="n">
        <v>203</v>
      </c>
      <c r="X246" s="0" t="n">
        <v>0.88</v>
      </c>
      <c r="Y246" s="0" t="n">
        <v>1.19</v>
      </c>
      <c r="Z246" s="0" t="n">
        <v>1.42</v>
      </c>
      <c r="AA246" s="0" t="n">
        <v>3.5</v>
      </c>
      <c r="AB246" s="0" t="n">
        <v>3.3</v>
      </c>
      <c r="AC246" s="0" t="n">
        <v>11922.428413611</v>
      </c>
      <c r="AD246" s="0" t="n">
        <v>75945.5123413393</v>
      </c>
      <c r="AE246" s="0" t="n">
        <v>62673.0954884227</v>
      </c>
      <c r="AF246" s="0" t="n">
        <v>0</v>
      </c>
      <c r="AG246" s="0" t="n">
        <v>0</v>
      </c>
      <c r="AH246" s="0" t="n">
        <v>0.75</v>
      </c>
      <c r="AI246" s="4" t="n">
        <v>0</v>
      </c>
      <c r="AJ246" s="5" t="n">
        <v>1</v>
      </c>
      <c r="AK246" s="5" t="n">
        <v>0</v>
      </c>
      <c r="AL246" s="6" t="n">
        <v>0</v>
      </c>
      <c r="AM246" s="0" t="n">
        <v>1</v>
      </c>
      <c r="AN246" s="0" t="n">
        <v>0</v>
      </c>
      <c r="AO246" s="6" t="n">
        <v>0</v>
      </c>
      <c r="AP246" s="0" t="n">
        <v>0</v>
      </c>
      <c r="AQ246" s="0" t="n">
        <v>0</v>
      </c>
      <c r="AR246" s="0" t="n">
        <v>1</v>
      </c>
      <c r="AS246" s="6" t="n">
        <v>0</v>
      </c>
    </row>
    <row r="247" customFormat="false" ht="15" hidden="false" customHeight="false" outlineLevel="0" collapsed="false">
      <c r="D247" s="3"/>
      <c r="F247" s="3"/>
      <c r="H247" s="3"/>
      <c r="J247" s="3"/>
      <c r="K247" s="55"/>
      <c r="L247" s="58"/>
      <c r="M247" s="3"/>
      <c r="N247" s="3"/>
      <c r="O247" s="3"/>
      <c r="P247" s="3"/>
      <c r="Q247" s="3" t="s">
        <v>77</v>
      </c>
      <c r="R247" s="54" t="n">
        <v>0.3925</v>
      </c>
      <c r="S247" s="3" t="n">
        <f aca="false">IF(AND(X247&lt;1,Y247&lt;1,Z247&lt;1,AA247&lt;3),1,0)</f>
        <v>0</v>
      </c>
      <c r="T247" s="27" t="n">
        <f aca="false">R247*P248*N248*L249*J249*H249*F237*D228*B180</f>
        <v>3.89206988762696E-005</v>
      </c>
      <c r="V247" s="15"/>
      <c r="W247" s="3" t="n">
        <v>203</v>
      </c>
      <c r="X247" s="0" t="n">
        <v>0.88</v>
      </c>
      <c r="Y247" s="0" t="n">
        <v>1.19</v>
      </c>
      <c r="Z247" s="0" t="n">
        <v>1.42</v>
      </c>
      <c r="AA247" s="0" t="n">
        <v>3.5</v>
      </c>
      <c r="AB247" s="0" t="n">
        <v>3.3</v>
      </c>
      <c r="AC247" s="0" t="n">
        <v>11922.428413611</v>
      </c>
      <c r="AD247" s="0" t="n">
        <v>75945.5123413393</v>
      </c>
      <c r="AE247" s="0" t="n">
        <v>62673.0954884227</v>
      </c>
      <c r="AF247" s="0" t="n">
        <v>0</v>
      </c>
      <c r="AG247" s="0" t="n">
        <v>0</v>
      </c>
      <c r="AH247" s="0" t="n">
        <v>0.75</v>
      </c>
      <c r="AI247" s="4" t="n">
        <v>0</v>
      </c>
      <c r="AJ247" s="5" t="n">
        <v>1</v>
      </c>
      <c r="AK247" s="5" t="n">
        <v>0</v>
      </c>
      <c r="AL247" s="6" t="n">
        <v>0</v>
      </c>
      <c r="AM247" s="0" t="n">
        <v>0</v>
      </c>
      <c r="AN247" s="0" t="n">
        <v>1</v>
      </c>
      <c r="AO247" s="6" t="n">
        <v>0</v>
      </c>
      <c r="AP247" s="0" t="n">
        <v>0</v>
      </c>
      <c r="AQ247" s="0" t="n">
        <v>1</v>
      </c>
      <c r="AR247" s="0" t="n">
        <v>0</v>
      </c>
      <c r="AS247" s="6" t="n">
        <v>0</v>
      </c>
    </row>
    <row r="248" customFormat="false" ht="15" hidden="false" customHeight="false" outlineLevel="0" collapsed="false">
      <c r="D248" s="3"/>
      <c r="F248" s="3"/>
      <c r="H248" s="3"/>
      <c r="J248" s="3"/>
      <c r="K248" s="3"/>
      <c r="L248" s="57"/>
      <c r="M248" s="3" t="s">
        <v>77</v>
      </c>
      <c r="N248" s="54" t="n">
        <v>0.47</v>
      </c>
      <c r="O248" s="3" t="s">
        <v>78</v>
      </c>
      <c r="P248" s="54" t="n">
        <v>0.056</v>
      </c>
      <c r="Q248" s="3" t="s">
        <v>75</v>
      </c>
      <c r="R248" s="54" t="n">
        <v>0.6075</v>
      </c>
      <c r="S248" s="3" t="n">
        <f aca="false">IF(AND(X248&lt;1,Y248&lt;1,Z248&lt;1,AA248&lt;3),1,0)</f>
        <v>0</v>
      </c>
      <c r="T248" s="27" t="n">
        <f aca="false">R248*P248*N248*L249*J249*H249*F237*D228*B180</f>
        <v>6.02403173690032E-005</v>
      </c>
      <c r="V248" s="15"/>
      <c r="W248" s="3" t="n">
        <v>203</v>
      </c>
      <c r="X248" s="0" t="n">
        <v>0.88</v>
      </c>
      <c r="Y248" s="0" t="n">
        <v>1.19</v>
      </c>
      <c r="Z248" s="0" t="n">
        <v>1.42</v>
      </c>
      <c r="AA248" s="0" t="n">
        <v>3.5</v>
      </c>
      <c r="AB248" s="0" t="n">
        <v>3.3</v>
      </c>
      <c r="AC248" s="0" t="n">
        <v>11922.428413611</v>
      </c>
      <c r="AD248" s="0" t="n">
        <v>75945.5123413393</v>
      </c>
      <c r="AE248" s="0" t="n">
        <v>62673.0954884227</v>
      </c>
      <c r="AF248" s="0" t="n">
        <v>0</v>
      </c>
      <c r="AG248" s="0" t="n">
        <v>0</v>
      </c>
      <c r="AH248" s="0" t="n">
        <v>0.75</v>
      </c>
      <c r="AI248" s="4" t="n">
        <v>0</v>
      </c>
      <c r="AJ248" s="5" t="n">
        <v>1</v>
      </c>
      <c r="AK248" s="5" t="n">
        <v>0</v>
      </c>
      <c r="AL248" s="6" t="n">
        <v>0</v>
      </c>
      <c r="AM248" s="0" t="n">
        <v>0</v>
      </c>
      <c r="AN248" s="0" t="n">
        <v>1</v>
      </c>
      <c r="AO248" s="6" t="n">
        <v>0</v>
      </c>
      <c r="AP248" s="0" t="n">
        <v>0</v>
      </c>
      <c r="AQ248" s="0" t="n">
        <v>0</v>
      </c>
      <c r="AR248" s="0" t="n">
        <v>1</v>
      </c>
      <c r="AS248" s="6" t="n">
        <v>0</v>
      </c>
    </row>
    <row r="249" customFormat="false" ht="15" hidden="false" customHeight="false" outlineLevel="0" collapsed="false">
      <c r="D249" s="3"/>
      <c r="F249" s="3"/>
      <c r="G249" s="0" t="s">
        <v>90</v>
      </c>
      <c r="H249" s="54" t="n">
        <v>0.2857</v>
      </c>
      <c r="I249" s="0" t="s">
        <v>89</v>
      </c>
      <c r="J249" s="54" t="n">
        <v>1</v>
      </c>
      <c r="K249" s="55" t="s">
        <v>85</v>
      </c>
      <c r="L249" s="67" t="n">
        <v>1</v>
      </c>
      <c r="M249" s="3" t="s">
        <v>75</v>
      </c>
      <c r="N249" s="54" t="n">
        <f aca="false">1-N248-N244</f>
        <v>0.119</v>
      </c>
      <c r="O249" s="3" t="s">
        <v>30</v>
      </c>
      <c r="P249" s="54" t="n">
        <v>1</v>
      </c>
      <c r="Q249" s="3" t="s">
        <v>75</v>
      </c>
      <c r="R249" s="54" t="n">
        <v>1</v>
      </c>
      <c r="S249" s="3" t="n">
        <f aca="false">IF(AND(X249&lt;1,Y249&lt;1,Z249&lt;1,AA249&lt;3),1,0)</f>
        <v>0</v>
      </c>
      <c r="T249" s="27" t="n">
        <f aca="false">R249*P249*N249*L249*J249*H249*F237*D228*B180</f>
        <v>0.00044833438196001</v>
      </c>
      <c r="U249" s="64" t="s">
        <v>11</v>
      </c>
      <c r="V249" s="15"/>
      <c r="W249" s="3" t="n">
        <v>203</v>
      </c>
      <c r="X249" s="0" t="n">
        <v>0.88</v>
      </c>
      <c r="Y249" s="0" t="n">
        <v>1.19</v>
      </c>
      <c r="Z249" s="0" t="n">
        <v>1.42</v>
      </c>
      <c r="AA249" s="0" t="n">
        <v>3.5</v>
      </c>
      <c r="AB249" s="0" t="n">
        <v>3.3</v>
      </c>
      <c r="AC249" s="0" t="n">
        <v>11922.428413611</v>
      </c>
      <c r="AD249" s="0" t="n">
        <v>75945.5123413393</v>
      </c>
      <c r="AE249" s="0" t="n">
        <v>62673.0954884227</v>
      </c>
      <c r="AF249" s="0" t="n">
        <v>0</v>
      </c>
      <c r="AG249" s="0" t="n">
        <v>0</v>
      </c>
      <c r="AH249" s="0" t="n">
        <v>0.75</v>
      </c>
      <c r="AI249" s="4" t="n">
        <v>0</v>
      </c>
      <c r="AJ249" s="5" t="n">
        <v>0</v>
      </c>
      <c r="AK249" s="5" t="n">
        <v>1</v>
      </c>
      <c r="AL249" s="6" t="n">
        <v>0</v>
      </c>
      <c r="AM249" s="0" t="n">
        <v>0</v>
      </c>
      <c r="AN249" s="0" t="n">
        <v>0</v>
      </c>
      <c r="AO249" s="6" t="n">
        <v>1</v>
      </c>
      <c r="AP249" s="0" t="n">
        <v>0</v>
      </c>
      <c r="AQ249" s="0" t="n">
        <v>0</v>
      </c>
      <c r="AR249" s="0" t="n">
        <v>1</v>
      </c>
      <c r="AS249" s="6" t="n">
        <v>0</v>
      </c>
    </row>
    <row r="250" s="65" customFormat="true" ht="15" hidden="false" customHeight="false" outlineLevel="0" collapsed="false">
      <c r="A250" s="56" t="n">
        <v>-1</v>
      </c>
      <c r="B250" s="56" t="n">
        <v>-1</v>
      </c>
      <c r="C250" s="56" t="n">
        <v>-1</v>
      </c>
      <c r="D250" s="56" t="n">
        <v>-1</v>
      </c>
      <c r="E250" s="56" t="n">
        <v>-1</v>
      </c>
      <c r="F250" s="56" t="n">
        <v>-1</v>
      </c>
      <c r="G250" s="56" t="n">
        <v>-1</v>
      </c>
      <c r="H250" s="56" t="n">
        <v>-1</v>
      </c>
      <c r="I250" s="56" t="n">
        <v>-1</v>
      </c>
      <c r="J250" s="56" t="n">
        <v>-1</v>
      </c>
      <c r="K250" s="56" t="n">
        <v>-1</v>
      </c>
      <c r="L250" s="56" t="n">
        <v>-1</v>
      </c>
      <c r="M250" s="56" t="n">
        <v>-1</v>
      </c>
      <c r="N250" s="56" t="n">
        <v>-1</v>
      </c>
      <c r="O250" s="56" t="n">
        <v>-1</v>
      </c>
      <c r="P250" s="56" t="n">
        <v>-1</v>
      </c>
      <c r="Q250" s="56" t="n">
        <v>-1</v>
      </c>
      <c r="R250" s="56" t="n">
        <v>-1</v>
      </c>
      <c r="S250" s="56" t="n">
        <v>-1</v>
      </c>
      <c r="T250" s="56" t="n">
        <v>-1</v>
      </c>
      <c r="U250" s="56" t="n">
        <v>-1</v>
      </c>
      <c r="V250" s="56" t="n">
        <v>-1</v>
      </c>
      <c r="W250" s="56" t="n">
        <v>-1</v>
      </c>
      <c r="X250" s="56" t="n">
        <v>-1</v>
      </c>
      <c r="Y250" s="56" t="n">
        <v>-1</v>
      </c>
      <c r="Z250" s="56" t="n">
        <v>-1</v>
      </c>
      <c r="AA250" s="56" t="n">
        <v>-1</v>
      </c>
      <c r="AB250" s="56" t="n">
        <v>-1</v>
      </c>
      <c r="AC250" s="56" t="n">
        <v>-1</v>
      </c>
      <c r="AD250" s="56" t="n">
        <v>-1</v>
      </c>
      <c r="AE250" s="56" t="n">
        <v>-1</v>
      </c>
      <c r="AF250" s="56" t="n">
        <v>-1</v>
      </c>
      <c r="AG250" s="56" t="n">
        <v>-1</v>
      </c>
      <c r="AH250" s="56" t="n">
        <v>-1</v>
      </c>
      <c r="AI250" s="56" t="n">
        <v>-1</v>
      </c>
      <c r="AJ250" s="56" t="n">
        <v>-1</v>
      </c>
      <c r="AK250" s="56" t="n">
        <v>-1</v>
      </c>
      <c r="AL250" s="56" t="n">
        <v>-1</v>
      </c>
      <c r="AM250" s="56" t="n">
        <v>-1</v>
      </c>
      <c r="AN250" s="56" t="n">
        <v>-1</v>
      </c>
      <c r="AO250" s="56" t="n">
        <v>-1</v>
      </c>
      <c r="AP250" s="56" t="n">
        <v>-1</v>
      </c>
      <c r="AQ250" s="56" t="n">
        <v>-1</v>
      </c>
      <c r="AR250" s="56" t="n">
        <v>-1</v>
      </c>
      <c r="AS250" s="56" t="n">
        <v>-1</v>
      </c>
      <c r="AT250" s="56" t="n">
        <v>-1</v>
      </c>
      <c r="AU250" s="56" t="n">
        <v>-1</v>
      </c>
    </row>
    <row r="251" s="57" customFormat="true" ht="15" hidden="false" customHeight="false" outlineLevel="0" collapsed="false">
      <c r="D251" s="58"/>
      <c r="F251" s="58"/>
      <c r="M251" s="58"/>
      <c r="N251" s="58"/>
      <c r="O251" s="58"/>
      <c r="P251" s="58"/>
      <c r="Q251" s="58" t="s">
        <v>73</v>
      </c>
      <c r="R251" s="54" t="n">
        <v>0.8107</v>
      </c>
      <c r="S251" s="3" t="n">
        <f aca="false">IF(AND(X251&lt;1,Y251&lt;1,Z251&lt;1,AA251&lt;3),1,0)</f>
        <v>1</v>
      </c>
      <c r="T251" s="27" t="n">
        <f aca="false">R251*P252*N254*L259*J259*H259*F259*D289*B180</f>
        <v>0.005006037058131</v>
      </c>
      <c r="V251" s="15"/>
      <c r="W251" s="3" t="n">
        <v>204</v>
      </c>
      <c r="X251" s="0" t="n">
        <v>0.24</v>
      </c>
      <c r="Y251" s="0" t="n">
        <v>0.32</v>
      </c>
      <c r="Z251" s="0" t="n">
        <v>0.45</v>
      </c>
      <c r="AA251" s="0" t="n">
        <v>2</v>
      </c>
      <c r="AB251" s="0" t="n">
        <v>3.3</v>
      </c>
      <c r="AC251" s="0" t="n">
        <v>14536.8546173198</v>
      </c>
      <c r="AD251" s="0" t="n">
        <v>73366.15583755</v>
      </c>
      <c r="AE251" s="0" t="n">
        <v>65937.8091994397</v>
      </c>
      <c r="AF251" s="57" t="n">
        <v>0</v>
      </c>
      <c r="AG251" s="57" t="n">
        <v>0</v>
      </c>
      <c r="AH251" s="0" t="n">
        <v>0.6</v>
      </c>
      <c r="AI251" s="60" t="n">
        <v>1</v>
      </c>
      <c r="AJ251" s="61" t="n">
        <v>0</v>
      </c>
      <c r="AK251" s="61" t="n">
        <v>0</v>
      </c>
      <c r="AL251" s="62" t="n">
        <v>0</v>
      </c>
      <c r="AM251" s="57" t="n">
        <v>1</v>
      </c>
      <c r="AN251" s="57" t="n">
        <v>0</v>
      </c>
      <c r="AO251" s="62" t="n">
        <v>0</v>
      </c>
      <c r="AP251" s="57" t="n">
        <v>1</v>
      </c>
      <c r="AQ251" s="57" t="n">
        <v>0</v>
      </c>
      <c r="AR251" s="57" t="n">
        <v>0</v>
      </c>
      <c r="AS251" s="62" t="n">
        <v>0</v>
      </c>
    </row>
    <row r="252" s="57" customFormat="true" ht="15" hidden="false" customHeight="false" outlineLevel="0" collapsed="false">
      <c r="D252" s="58"/>
      <c r="F252" s="58"/>
      <c r="M252" s="58"/>
      <c r="N252" s="58"/>
      <c r="O252" s="58" t="s">
        <v>74</v>
      </c>
      <c r="P252" s="54" t="n">
        <v>0.962121212</v>
      </c>
      <c r="Q252" s="58" t="s">
        <v>75</v>
      </c>
      <c r="R252" s="54" t="n">
        <v>0.1893</v>
      </c>
      <c r="S252" s="3" t="n">
        <f aca="false">IF(AND(X252&lt;1,Y252&lt;1,Z252&lt;1,AA252&lt;3),1,0)</f>
        <v>1</v>
      </c>
      <c r="T252" s="27" t="n">
        <f aca="false">R252*P252*N254*L259*J259*H259*F259*D289*B180</f>
        <v>0.00116891922425583</v>
      </c>
      <c r="V252" s="15"/>
      <c r="W252" s="3" t="n">
        <v>204</v>
      </c>
      <c r="X252" s="0" t="n">
        <v>0.24</v>
      </c>
      <c r="Y252" s="0" t="n">
        <v>0.32</v>
      </c>
      <c r="Z252" s="0" t="n">
        <v>0.45</v>
      </c>
      <c r="AA252" s="0" t="n">
        <v>2</v>
      </c>
      <c r="AB252" s="0" t="n">
        <v>3.3</v>
      </c>
      <c r="AC252" s="0" t="n">
        <v>14536.8546173198</v>
      </c>
      <c r="AD252" s="0" t="n">
        <v>73366.15583755</v>
      </c>
      <c r="AE252" s="0" t="n">
        <v>65937.8091994397</v>
      </c>
      <c r="AF252" s="57" t="n">
        <v>0</v>
      </c>
      <c r="AG252" s="57" t="n">
        <v>0</v>
      </c>
      <c r="AH252" s="0" t="n">
        <v>0.6</v>
      </c>
      <c r="AI252" s="60" t="n">
        <v>1</v>
      </c>
      <c r="AJ252" s="61" t="n">
        <v>0</v>
      </c>
      <c r="AK252" s="61" t="n">
        <v>0</v>
      </c>
      <c r="AL252" s="62" t="n">
        <v>0</v>
      </c>
      <c r="AM252" s="57" t="n">
        <v>1</v>
      </c>
      <c r="AN252" s="57" t="n">
        <v>0</v>
      </c>
      <c r="AO252" s="62" t="n">
        <v>0</v>
      </c>
      <c r="AP252" s="57" t="n">
        <v>0</v>
      </c>
      <c r="AQ252" s="57" t="n">
        <v>0</v>
      </c>
      <c r="AR252" s="57" t="n">
        <v>1</v>
      </c>
      <c r="AS252" s="62" t="n">
        <v>0</v>
      </c>
    </row>
    <row r="253" s="57" customFormat="true" ht="15" hidden="false" customHeight="false" outlineLevel="0" collapsed="false">
      <c r="D253" s="58"/>
      <c r="F253" s="58"/>
      <c r="M253" s="58"/>
      <c r="N253" s="58"/>
      <c r="O253" s="58"/>
      <c r="P253" s="58"/>
      <c r="Q253" s="58" t="s">
        <v>73</v>
      </c>
      <c r="R253" s="54" t="n">
        <v>0.8107</v>
      </c>
      <c r="S253" s="3" t="n">
        <f aca="false">IF(AND(X253&lt;1,Y253&lt;1,Z253&lt;1,AA253&lt;3),1,0)</f>
        <v>1</v>
      </c>
      <c r="T253" s="27" t="n">
        <f aca="false">R253*P254*N254*L259*J259*H259*F259*D289*B180</f>
        <v>0.000197088073810276</v>
      </c>
      <c r="V253" s="15"/>
      <c r="W253" s="3" t="n">
        <v>204</v>
      </c>
      <c r="X253" s="0" t="n">
        <v>0.24</v>
      </c>
      <c r="Y253" s="0" t="n">
        <v>0.32</v>
      </c>
      <c r="Z253" s="0" t="n">
        <v>0.45</v>
      </c>
      <c r="AA253" s="0" t="n">
        <v>2</v>
      </c>
      <c r="AB253" s="0" t="n">
        <v>3.3</v>
      </c>
      <c r="AC253" s="0" t="n">
        <v>14536.8546173198</v>
      </c>
      <c r="AD253" s="0" t="n">
        <v>73366.15583755</v>
      </c>
      <c r="AE253" s="0" t="n">
        <v>65937.8091994397</v>
      </c>
      <c r="AF253" s="57" t="n">
        <v>0</v>
      </c>
      <c r="AG253" s="57" t="n">
        <v>0</v>
      </c>
      <c r="AH253" s="0" t="n">
        <v>0.6</v>
      </c>
      <c r="AI253" s="60" t="n">
        <v>1</v>
      </c>
      <c r="AJ253" s="61" t="n">
        <v>0</v>
      </c>
      <c r="AK253" s="61" t="n">
        <v>0</v>
      </c>
      <c r="AL253" s="62" t="n">
        <v>0</v>
      </c>
      <c r="AM253" s="57" t="n">
        <v>0</v>
      </c>
      <c r="AN253" s="57" t="n">
        <v>1</v>
      </c>
      <c r="AO253" s="62" t="n">
        <v>0</v>
      </c>
      <c r="AP253" s="57" t="n">
        <v>1</v>
      </c>
      <c r="AQ253" s="57" t="n">
        <v>0</v>
      </c>
      <c r="AR253" s="57" t="n">
        <v>0</v>
      </c>
      <c r="AS253" s="62" t="n">
        <v>0</v>
      </c>
    </row>
    <row r="254" s="57" customFormat="true" ht="15" hidden="false" customHeight="false" outlineLevel="0" collapsed="false">
      <c r="D254" s="58"/>
      <c r="F254" s="58"/>
      <c r="M254" s="58" t="s">
        <v>73</v>
      </c>
      <c r="N254" s="54" t="n">
        <v>0.5</v>
      </c>
      <c r="O254" s="58" t="s">
        <v>76</v>
      </c>
      <c r="P254" s="54" t="n">
        <v>0.037878788</v>
      </c>
      <c r="Q254" s="58" t="s">
        <v>75</v>
      </c>
      <c r="R254" s="54" t="n">
        <v>0.1893</v>
      </c>
      <c r="S254" s="3" t="n">
        <f aca="false">IF(AND(X254&lt;1,Y254&lt;1,Z254&lt;1,AA254&lt;3),1,0)</f>
        <v>1</v>
      </c>
      <c r="T254" s="27" t="n">
        <f aca="false">R254*P254*N254*L259*J259*H259*F259*D289*B180</f>
        <v>4.60204420528989E-005</v>
      </c>
      <c r="V254" s="15"/>
      <c r="W254" s="3" t="n">
        <v>204</v>
      </c>
      <c r="X254" s="0" t="n">
        <v>0.24</v>
      </c>
      <c r="Y254" s="0" t="n">
        <v>0.32</v>
      </c>
      <c r="Z254" s="0" t="n">
        <v>0.45</v>
      </c>
      <c r="AA254" s="0" t="n">
        <v>2</v>
      </c>
      <c r="AB254" s="0" t="n">
        <v>3.3</v>
      </c>
      <c r="AC254" s="0" t="n">
        <v>14536.8546173198</v>
      </c>
      <c r="AD254" s="0" t="n">
        <v>73366.15583755</v>
      </c>
      <c r="AE254" s="0" t="n">
        <v>65937.8091994397</v>
      </c>
      <c r="AF254" s="57" t="n">
        <v>0</v>
      </c>
      <c r="AG254" s="57" t="n">
        <v>0</v>
      </c>
      <c r="AH254" s="0" t="n">
        <v>0.6</v>
      </c>
      <c r="AI254" s="60" t="n">
        <v>1</v>
      </c>
      <c r="AJ254" s="61" t="n">
        <v>0</v>
      </c>
      <c r="AK254" s="61" t="n">
        <v>0</v>
      </c>
      <c r="AL254" s="62" t="n">
        <v>0</v>
      </c>
      <c r="AM254" s="57" t="n">
        <v>0</v>
      </c>
      <c r="AN254" s="57" t="n">
        <v>1</v>
      </c>
      <c r="AO254" s="62" t="n">
        <v>0</v>
      </c>
      <c r="AP254" s="57" t="n">
        <v>0</v>
      </c>
      <c r="AQ254" s="57" t="n">
        <v>0</v>
      </c>
      <c r="AR254" s="57" t="n">
        <v>1</v>
      </c>
      <c r="AS254" s="62" t="n">
        <v>0</v>
      </c>
    </row>
    <row r="255" customFormat="false" ht="15" hidden="false" customHeight="false" outlineLevel="0" collapsed="false">
      <c r="D255" s="3"/>
      <c r="F255" s="3"/>
      <c r="M255" s="3"/>
      <c r="N255" s="3"/>
      <c r="O255" s="3"/>
      <c r="P255" s="3"/>
      <c r="Q255" s="3" t="s">
        <v>77</v>
      </c>
      <c r="R255" s="54" t="n">
        <v>0.81</v>
      </c>
      <c r="S255" s="3" t="n">
        <f aca="false">IF(AND(X255&lt;1,Y255&lt;1,Z255&lt;1,AA255&lt;3),1,0)</f>
        <v>1</v>
      </c>
      <c r="T255" s="27" t="n">
        <f aca="false">R255*P256*N258*L259*J259*H259*F259*D289*B180</f>
        <v>0.00374607341051946</v>
      </c>
      <c r="V255" s="15"/>
      <c r="W255" s="3" t="n">
        <v>204</v>
      </c>
      <c r="X255" s="0" t="n">
        <v>0.24</v>
      </c>
      <c r="Y255" s="0" t="n">
        <v>0.32</v>
      </c>
      <c r="Z255" s="0" t="n">
        <v>0.45</v>
      </c>
      <c r="AA255" s="0" t="n">
        <v>2</v>
      </c>
      <c r="AB255" s="0" t="n">
        <v>3.3</v>
      </c>
      <c r="AC255" s="0" t="n">
        <v>14536.8546173198</v>
      </c>
      <c r="AD255" s="0" t="n">
        <v>73366.15583755</v>
      </c>
      <c r="AE255" s="0" t="n">
        <v>65937.8091994397</v>
      </c>
      <c r="AF255" s="57" t="n">
        <v>0</v>
      </c>
      <c r="AG255" s="57" t="n">
        <v>0</v>
      </c>
      <c r="AH255" s="0" t="n">
        <v>0.6</v>
      </c>
      <c r="AI255" s="4" t="n">
        <v>0</v>
      </c>
      <c r="AJ255" s="5" t="n">
        <v>1</v>
      </c>
      <c r="AK255" s="5" t="n">
        <v>0</v>
      </c>
      <c r="AL255" s="6" t="n">
        <v>0</v>
      </c>
      <c r="AM255" s="0" t="n">
        <v>1</v>
      </c>
      <c r="AN255" s="0" t="n">
        <v>0</v>
      </c>
      <c r="AO255" s="6" t="n">
        <v>0</v>
      </c>
      <c r="AP255" s="0" t="n">
        <v>0</v>
      </c>
      <c r="AQ255" s="0" t="n">
        <v>1</v>
      </c>
      <c r="AR255" s="0" t="n">
        <v>0</v>
      </c>
      <c r="AS255" s="6" t="n">
        <v>0</v>
      </c>
    </row>
    <row r="256" customFormat="false" ht="15" hidden="false" customHeight="false" outlineLevel="0" collapsed="false">
      <c r="D256" s="3"/>
      <c r="F256" s="3"/>
      <c r="H256" s="3"/>
      <c r="J256" s="3"/>
      <c r="K256" s="3"/>
      <c r="L256" s="3"/>
      <c r="M256" s="3"/>
      <c r="N256" s="3"/>
      <c r="O256" s="3" t="s">
        <v>74</v>
      </c>
      <c r="P256" s="54" t="n">
        <v>0.960784314</v>
      </c>
      <c r="Q256" s="3" t="s">
        <v>75</v>
      </c>
      <c r="R256" s="54" t="n">
        <v>0.19</v>
      </c>
      <c r="S256" s="3" t="n">
        <f aca="false">IF(AND(X256&lt;1,Y256&lt;1,Z256&lt;1,AA256&lt;3),1,0)</f>
        <v>1</v>
      </c>
      <c r="T256" s="27" t="n">
        <f aca="false">R256*P256*N258*L259*J259*H259*F259*D289*B180</f>
        <v>0.00087870857777617</v>
      </c>
      <c r="V256" s="15"/>
      <c r="W256" s="3" t="n">
        <v>204</v>
      </c>
      <c r="X256" s="0" t="n">
        <v>0.24</v>
      </c>
      <c r="Y256" s="0" t="n">
        <v>0.32</v>
      </c>
      <c r="Z256" s="0" t="n">
        <v>0.45</v>
      </c>
      <c r="AA256" s="0" t="n">
        <v>2</v>
      </c>
      <c r="AB256" s="0" t="n">
        <v>3.3</v>
      </c>
      <c r="AC256" s="0" t="n">
        <v>14536.8546173198</v>
      </c>
      <c r="AD256" s="0" t="n">
        <v>73366.15583755</v>
      </c>
      <c r="AE256" s="0" t="n">
        <v>65937.8091994397</v>
      </c>
      <c r="AF256" s="57" t="n">
        <v>0</v>
      </c>
      <c r="AG256" s="57" t="n">
        <v>0</v>
      </c>
      <c r="AH256" s="0" t="n">
        <v>0.6</v>
      </c>
      <c r="AI256" s="4" t="n">
        <v>0</v>
      </c>
      <c r="AJ256" s="5" t="n">
        <v>1</v>
      </c>
      <c r="AK256" s="5" t="n">
        <v>0</v>
      </c>
      <c r="AL256" s="6" t="n">
        <v>0</v>
      </c>
      <c r="AM256" s="0" t="n">
        <v>1</v>
      </c>
      <c r="AN256" s="0" t="n">
        <v>0</v>
      </c>
      <c r="AO256" s="6" t="n">
        <v>0</v>
      </c>
      <c r="AP256" s="0" t="n">
        <v>0</v>
      </c>
      <c r="AQ256" s="0" t="n">
        <v>0</v>
      </c>
      <c r="AR256" s="0" t="n">
        <v>1</v>
      </c>
      <c r="AS256" s="6" t="n">
        <v>0</v>
      </c>
    </row>
    <row r="257" customFormat="false" ht="15" hidden="false" customHeight="false" outlineLevel="0" collapsed="false">
      <c r="D257" s="3"/>
      <c r="F257" s="3"/>
      <c r="H257" s="3"/>
      <c r="J257" s="3"/>
      <c r="K257" s="3"/>
      <c r="L257" s="3"/>
      <c r="M257" s="3"/>
      <c r="N257" s="3"/>
      <c r="O257" s="3"/>
      <c r="P257" s="3"/>
      <c r="Q257" s="3" t="s">
        <v>77</v>
      </c>
      <c r="R257" s="54" t="n">
        <v>0.81</v>
      </c>
      <c r="S257" s="3" t="n">
        <f aca="false">IF(AND(X257&lt;1,Y257&lt;1,Z257&lt;1,AA257&lt;3),1,0)</f>
        <v>1</v>
      </c>
      <c r="T257" s="27" t="n">
        <f aca="false">R257*P258*N258*L259*J259*H259*F259*D289*B180</f>
        <v>0.000152900954417414</v>
      </c>
      <c r="V257" s="15"/>
      <c r="W257" s="3" t="n">
        <v>204</v>
      </c>
      <c r="X257" s="0" t="n">
        <v>0.24</v>
      </c>
      <c r="Y257" s="0" t="n">
        <v>0.32</v>
      </c>
      <c r="Z257" s="0" t="n">
        <v>0.45</v>
      </c>
      <c r="AA257" s="0" t="n">
        <v>2</v>
      </c>
      <c r="AB257" s="0" t="n">
        <v>3.3</v>
      </c>
      <c r="AC257" s="0" t="n">
        <v>14536.8546173198</v>
      </c>
      <c r="AD257" s="0" t="n">
        <v>73366.15583755</v>
      </c>
      <c r="AE257" s="0" t="n">
        <v>65937.8091994397</v>
      </c>
      <c r="AF257" s="57" t="n">
        <v>0</v>
      </c>
      <c r="AG257" s="57" t="n">
        <v>0</v>
      </c>
      <c r="AH257" s="0" t="n">
        <v>0.6</v>
      </c>
      <c r="AI257" s="4" t="n">
        <v>0</v>
      </c>
      <c r="AJ257" s="5" t="n">
        <v>1</v>
      </c>
      <c r="AK257" s="5" t="n">
        <v>0</v>
      </c>
      <c r="AL257" s="6" t="n">
        <v>0</v>
      </c>
      <c r="AM257" s="0" t="n">
        <v>0</v>
      </c>
      <c r="AN257" s="0" t="n">
        <v>1</v>
      </c>
      <c r="AO257" s="6" t="n">
        <v>0</v>
      </c>
      <c r="AP257" s="0" t="n">
        <v>0</v>
      </c>
      <c r="AQ257" s="0" t="n">
        <v>1</v>
      </c>
      <c r="AR257" s="0" t="n">
        <v>0</v>
      </c>
      <c r="AS257" s="6" t="n">
        <v>0</v>
      </c>
    </row>
    <row r="258" customFormat="false" ht="15" hidden="false" customHeight="false" outlineLevel="0" collapsed="false">
      <c r="D258" s="3"/>
      <c r="F258" s="3"/>
      <c r="H258" s="3"/>
      <c r="J258" s="3"/>
      <c r="K258" s="3"/>
      <c r="L258" s="3"/>
      <c r="M258" s="3" t="s">
        <v>77</v>
      </c>
      <c r="N258" s="54" t="n">
        <v>0.375</v>
      </c>
      <c r="O258" s="3" t="s">
        <v>78</v>
      </c>
      <c r="P258" s="54" t="n">
        <v>0.039215686</v>
      </c>
      <c r="Q258" s="3" t="s">
        <v>75</v>
      </c>
      <c r="R258" s="54" t="n">
        <v>0.19</v>
      </c>
      <c r="S258" s="3" t="n">
        <f aca="false">IF(AND(X258&lt;1,Y258&lt;1,Z258&lt;1,AA258&lt;3),1,0)</f>
        <v>1</v>
      </c>
      <c r="T258" s="27" t="n">
        <f aca="false">R258*P258*N258*L259*J259*H259*F259*D289*B180</f>
        <v>3.58656559744551E-005</v>
      </c>
      <c r="V258" s="15"/>
      <c r="W258" s="3" t="n">
        <v>204</v>
      </c>
      <c r="X258" s="0" t="n">
        <v>0.24</v>
      </c>
      <c r="Y258" s="0" t="n">
        <v>0.32</v>
      </c>
      <c r="Z258" s="0" t="n">
        <v>0.45</v>
      </c>
      <c r="AA258" s="0" t="n">
        <v>2</v>
      </c>
      <c r="AB258" s="0" t="n">
        <v>3.3</v>
      </c>
      <c r="AC258" s="0" t="n">
        <v>14536.8546173198</v>
      </c>
      <c r="AD258" s="0" t="n">
        <v>73366.15583755</v>
      </c>
      <c r="AE258" s="0" t="n">
        <v>65937.8091994397</v>
      </c>
      <c r="AF258" s="57" t="n">
        <v>0</v>
      </c>
      <c r="AG258" s="57" t="n">
        <v>0</v>
      </c>
      <c r="AH258" s="0" t="n">
        <v>0.6</v>
      </c>
      <c r="AI258" s="4" t="n">
        <v>0</v>
      </c>
      <c r="AJ258" s="5" t="n">
        <v>1</v>
      </c>
      <c r="AK258" s="5" t="n">
        <v>0</v>
      </c>
      <c r="AL258" s="6" t="n">
        <v>0</v>
      </c>
      <c r="AM258" s="0" t="n">
        <v>0</v>
      </c>
      <c r="AN258" s="0" t="n">
        <v>1</v>
      </c>
      <c r="AO258" s="6" t="n">
        <v>0</v>
      </c>
      <c r="AP258" s="0" t="n">
        <v>0</v>
      </c>
      <c r="AQ258" s="0" t="n">
        <v>0</v>
      </c>
      <c r="AR258" s="0" t="n">
        <v>1</v>
      </c>
      <c r="AS258" s="6" t="n">
        <v>0</v>
      </c>
    </row>
    <row r="259" customFormat="false" ht="15" hidden="false" customHeight="false" outlineLevel="0" collapsed="false">
      <c r="D259" s="3"/>
      <c r="E259" s="0" t="s">
        <v>80</v>
      </c>
      <c r="F259" s="54" t="n">
        <v>0.87</v>
      </c>
      <c r="G259" s="0" t="s">
        <v>81</v>
      </c>
      <c r="H259" s="54" t="n">
        <v>1</v>
      </c>
      <c r="I259" s="0" t="s">
        <v>82</v>
      </c>
      <c r="J259" s="54" t="n">
        <v>1</v>
      </c>
      <c r="K259" s="55" t="s">
        <v>83</v>
      </c>
      <c r="L259" s="54" t="n">
        <f aca="false">1-L269</f>
        <v>0.739</v>
      </c>
      <c r="M259" s="3" t="s">
        <v>75</v>
      </c>
      <c r="N259" s="54" t="n">
        <v>0.125</v>
      </c>
      <c r="O259" s="3" t="s">
        <v>30</v>
      </c>
      <c r="P259" s="54" t="n">
        <v>1</v>
      </c>
      <c r="Q259" s="3" t="s">
        <v>75</v>
      </c>
      <c r="R259" s="54" t="n">
        <v>1</v>
      </c>
      <c r="S259" s="3" t="n">
        <f aca="false">IF(AND(X259&lt;1,Y259&lt;1,Z259&lt;1,AA259&lt;3),1,0)</f>
        <v>1</v>
      </c>
      <c r="T259" s="27" t="n">
        <f aca="false">R259*P259*N259*L259*J259*H259*F259*D289*B180</f>
        <v>0.0016045161995625</v>
      </c>
      <c r="V259" s="15"/>
      <c r="W259" s="3" t="n">
        <v>204</v>
      </c>
      <c r="X259" s="0" t="n">
        <v>0.24</v>
      </c>
      <c r="Y259" s="0" t="n">
        <v>0.32</v>
      </c>
      <c r="Z259" s="0" t="n">
        <v>0.45</v>
      </c>
      <c r="AA259" s="0" t="n">
        <v>2</v>
      </c>
      <c r="AB259" s="0" t="n">
        <v>3.3</v>
      </c>
      <c r="AC259" s="0" t="n">
        <v>14536.8546173198</v>
      </c>
      <c r="AD259" s="0" t="n">
        <v>73366.15583755</v>
      </c>
      <c r="AE259" s="0" t="n">
        <v>65937.8091994397</v>
      </c>
      <c r="AF259" s="57" t="n">
        <v>0</v>
      </c>
      <c r="AG259" s="57" t="n">
        <v>0</v>
      </c>
      <c r="AH259" s="0" t="n">
        <v>0.6</v>
      </c>
      <c r="AI259" s="4" t="n">
        <v>0</v>
      </c>
      <c r="AJ259" s="5" t="n">
        <v>0</v>
      </c>
      <c r="AK259" s="5" t="n">
        <v>1</v>
      </c>
      <c r="AL259" s="6" t="n">
        <v>0</v>
      </c>
      <c r="AM259" s="0" t="n">
        <v>0</v>
      </c>
      <c r="AN259" s="0" t="n">
        <v>0</v>
      </c>
      <c r="AO259" s="6" t="n">
        <v>1</v>
      </c>
      <c r="AP259" s="0" t="n">
        <v>0</v>
      </c>
      <c r="AQ259" s="0" t="n">
        <v>0</v>
      </c>
      <c r="AR259" s="0" t="n">
        <v>1</v>
      </c>
      <c r="AS259" s="6" t="n">
        <v>0</v>
      </c>
    </row>
    <row r="260" s="56" customFormat="true" ht="15" hidden="false" customHeight="false" outlineLevel="0" collapsed="false">
      <c r="A260" s="56" t="n">
        <v>-1</v>
      </c>
      <c r="B260" s="56" t="n">
        <v>-1</v>
      </c>
      <c r="C260" s="56" t="n">
        <v>-1</v>
      </c>
      <c r="D260" s="56" t="n">
        <v>-1</v>
      </c>
      <c r="E260" s="56" t="n">
        <v>-1</v>
      </c>
      <c r="F260" s="56" t="n">
        <v>-1</v>
      </c>
      <c r="G260" s="56" t="n">
        <v>-1</v>
      </c>
      <c r="H260" s="56" t="n">
        <v>-1</v>
      </c>
      <c r="I260" s="56" t="n">
        <v>-1</v>
      </c>
      <c r="J260" s="56" t="n">
        <v>-1</v>
      </c>
      <c r="K260" s="56" t="n">
        <v>-1</v>
      </c>
      <c r="L260" s="56" t="n">
        <v>-1</v>
      </c>
      <c r="M260" s="56" t="n">
        <v>-1</v>
      </c>
      <c r="N260" s="56" t="n">
        <v>-1</v>
      </c>
      <c r="O260" s="56" t="n">
        <v>-1</v>
      </c>
      <c r="P260" s="56" t="n">
        <v>-1</v>
      </c>
      <c r="Q260" s="56" t="n">
        <v>-1</v>
      </c>
      <c r="R260" s="56" t="n">
        <v>-1</v>
      </c>
      <c r="S260" s="56" t="n">
        <v>-1</v>
      </c>
      <c r="T260" s="56" t="n">
        <v>-1</v>
      </c>
      <c r="U260" s="56" t="n">
        <v>-1</v>
      </c>
      <c r="V260" s="56" t="n">
        <v>-1</v>
      </c>
      <c r="W260" s="56" t="n">
        <v>-1</v>
      </c>
      <c r="X260" s="56" t="n">
        <v>-1</v>
      </c>
      <c r="Y260" s="56" t="n">
        <v>-1</v>
      </c>
      <c r="Z260" s="56" t="n">
        <v>-1</v>
      </c>
      <c r="AA260" s="56" t="n">
        <v>-1</v>
      </c>
      <c r="AB260" s="56" t="n">
        <v>-1</v>
      </c>
      <c r="AC260" s="56" t="n">
        <v>-1</v>
      </c>
      <c r="AD260" s="56" t="n">
        <v>-1</v>
      </c>
      <c r="AE260" s="56" t="n">
        <v>-1</v>
      </c>
      <c r="AF260" s="56" t="n">
        <v>-1</v>
      </c>
      <c r="AG260" s="56" t="n">
        <v>-1</v>
      </c>
      <c r="AH260" s="56" t="n">
        <v>-1</v>
      </c>
      <c r="AI260" s="56" t="n">
        <v>-1</v>
      </c>
      <c r="AJ260" s="56" t="n">
        <v>-1</v>
      </c>
      <c r="AK260" s="56" t="n">
        <v>-1</v>
      </c>
      <c r="AL260" s="56" t="n">
        <v>-1</v>
      </c>
      <c r="AM260" s="56" t="n">
        <v>-1</v>
      </c>
      <c r="AN260" s="56" t="n">
        <v>-1</v>
      </c>
      <c r="AO260" s="56" t="n">
        <v>-1</v>
      </c>
      <c r="AP260" s="56" t="n">
        <v>-1</v>
      </c>
      <c r="AQ260" s="56" t="n">
        <v>-1</v>
      </c>
      <c r="AR260" s="56" t="n">
        <v>-1</v>
      </c>
      <c r="AS260" s="56" t="n">
        <v>-1</v>
      </c>
      <c r="AT260" s="56" t="n">
        <v>-1</v>
      </c>
      <c r="AU260" s="56" t="n">
        <v>-1</v>
      </c>
    </row>
    <row r="261" s="57" customFormat="true" ht="15" hidden="false" customHeight="false" outlineLevel="0" collapsed="false">
      <c r="D261" s="58"/>
      <c r="F261" s="58"/>
      <c r="H261" s="58"/>
      <c r="J261" s="58"/>
      <c r="K261" s="59"/>
      <c r="L261" s="58"/>
      <c r="M261" s="3"/>
      <c r="N261" s="3"/>
      <c r="O261" s="3"/>
      <c r="P261" s="3"/>
      <c r="Q261" s="3" t="s">
        <v>73</v>
      </c>
      <c r="R261" s="54" t="n">
        <v>0.8107</v>
      </c>
      <c r="S261" s="3" t="n">
        <f aca="false">IF(AND(X261&lt;1,Y261&lt;1,Z261&lt;1,AA261&lt;3),1,0)</f>
        <v>1</v>
      </c>
      <c r="T261" s="27" t="n">
        <f aca="false">R261*P262*N264*L$269*J$259*H$259*F$259*D$289*B$180</f>
        <v>0.00176803203270933</v>
      </c>
      <c r="U261" s="0"/>
      <c r="V261" s="15"/>
      <c r="W261" s="3" t="n">
        <v>204</v>
      </c>
      <c r="X261" s="0" t="n">
        <v>0.24</v>
      </c>
      <c r="Y261" s="0" t="n">
        <v>0.32</v>
      </c>
      <c r="Z261" s="0" t="n">
        <v>0.83</v>
      </c>
      <c r="AA261" s="0" t="n">
        <v>2</v>
      </c>
      <c r="AB261" s="0" t="n">
        <v>3.3</v>
      </c>
      <c r="AC261" s="0" t="n">
        <v>14536.8546173198</v>
      </c>
      <c r="AD261" s="0" t="n">
        <v>73366.15583755</v>
      </c>
      <c r="AE261" s="0" t="n">
        <v>69245.598260155</v>
      </c>
      <c r="AF261" s="57" t="n">
        <v>0</v>
      </c>
      <c r="AG261" s="57" t="n">
        <v>0</v>
      </c>
      <c r="AH261" s="0" t="n">
        <v>0.6</v>
      </c>
      <c r="AI261" s="60" t="n">
        <v>1</v>
      </c>
      <c r="AJ261" s="61" t="n">
        <v>0</v>
      </c>
      <c r="AK261" s="61" t="n">
        <v>0</v>
      </c>
      <c r="AL261" s="62" t="n">
        <v>0</v>
      </c>
      <c r="AM261" s="57" t="n">
        <v>1</v>
      </c>
      <c r="AN261" s="57" t="n">
        <v>0</v>
      </c>
      <c r="AO261" s="62" t="n">
        <v>0</v>
      </c>
      <c r="AP261" s="57" t="n">
        <v>1</v>
      </c>
      <c r="AQ261" s="57" t="n">
        <v>0</v>
      </c>
      <c r="AR261" s="57" t="n">
        <v>0</v>
      </c>
      <c r="AS261" s="62" t="n">
        <v>0</v>
      </c>
    </row>
    <row r="262" s="57" customFormat="true" ht="15" hidden="false" customHeight="false" outlineLevel="0" collapsed="false">
      <c r="D262" s="58"/>
      <c r="F262" s="58"/>
      <c r="H262" s="58"/>
      <c r="J262" s="58"/>
      <c r="K262" s="59"/>
      <c r="L262" s="58"/>
      <c r="M262" s="3"/>
      <c r="N262" s="3"/>
      <c r="O262" s="3" t="s">
        <v>74</v>
      </c>
      <c r="P262" s="54" t="n">
        <v>0.962121212</v>
      </c>
      <c r="Q262" s="3" t="s">
        <v>75</v>
      </c>
      <c r="R262" s="54" t="n">
        <v>0.1893</v>
      </c>
      <c r="S262" s="3" t="n">
        <f aca="false">IF(AND(X262&lt;1,Y262&lt;1,Z262&lt;1,AA262&lt;3),1,0)</f>
        <v>1</v>
      </c>
      <c r="T262" s="27" t="n">
        <f aca="false">R262*P262*N264*L$269*J$259*H$259*F$259*D$289*B$180</f>
        <v>0.000412838859987511</v>
      </c>
      <c r="U262" s="0"/>
      <c r="V262" s="15"/>
      <c r="W262" s="3" t="n">
        <v>204</v>
      </c>
      <c r="X262" s="0" t="n">
        <v>0.24</v>
      </c>
      <c r="Y262" s="0" t="n">
        <v>0.32</v>
      </c>
      <c r="Z262" s="0" t="n">
        <v>0.83</v>
      </c>
      <c r="AA262" s="0" t="n">
        <v>2</v>
      </c>
      <c r="AB262" s="0" t="n">
        <v>3.3</v>
      </c>
      <c r="AC262" s="0" t="n">
        <v>14536.8546173198</v>
      </c>
      <c r="AD262" s="0" t="n">
        <v>73366.15583755</v>
      </c>
      <c r="AE262" s="0" t="n">
        <v>69245.598260155</v>
      </c>
      <c r="AF262" s="57" t="n">
        <v>0</v>
      </c>
      <c r="AG262" s="57" t="n">
        <v>0</v>
      </c>
      <c r="AH262" s="0" t="n">
        <v>0.6</v>
      </c>
      <c r="AI262" s="60" t="n">
        <v>1</v>
      </c>
      <c r="AJ262" s="61" t="n">
        <v>0</v>
      </c>
      <c r="AK262" s="61" t="n">
        <v>0</v>
      </c>
      <c r="AL262" s="62" t="n">
        <v>0</v>
      </c>
      <c r="AM262" s="57" t="n">
        <v>1</v>
      </c>
      <c r="AN262" s="57" t="n">
        <v>0</v>
      </c>
      <c r="AO262" s="62" t="n">
        <v>0</v>
      </c>
      <c r="AP262" s="57" t="n">
        <v>0</v>
      </c>
      <c r="AQ262" s="57" t="n">
        <v>0</v>
      </c>
      <c r="AR262" s="57" t="n">
        <v>1</v>
      </c>
      <c r="AS262" s="62" t="n">
        <v>0</v>
      </c>
    </row>
    <row r="263" s="57" customFormat="true" ht="15" hidden="false" customHeight="false" outlineLevel="0" collapsed="false">
      <c r="D263" s="58"/>
      <c r="F263" s="58"/>
      <c r="H263" s="58"/>
      <c r="J263" s="58"/>
      <c r="K263" s="59"/>
      <c r="L263" s="58"/>
      <c r="M263" s="3"/>
      <c r="N263" s="3"/>
      <c r="O263" s="3"/>
      <c r="P263" s="3"/>
      <c r="Q263" s="3" t="s">
        <v>73</v>
      </c>
      <c r="R263" s="54" t="n">
        <v>0.8107</v>
      </c>
      <c r="S263" s="3" t="n">
        <f aca="false">IF(AND(X263&lt;1,Y263&lt;1,Z263&lt;1,AA263&lt;3),1,0)</f>
        <v>1</v>
      </c>
      <c r="T263" s="27" t="n">
        <f aca="false">R263*P264*N264*L$269*J$259*H$259*F$259*D$289*B$180</f>
        <v>6.96075605744004E-005</v>
      </c>
      <c r="U263" s="0"/>
      <c r="V263" s="15"/>
      <c r="W263" s="3" t="n">
        <v>204</v>
      </c>
      <c r="X263" s="0" t="n">
        <v>0.24</v>
      </c>
      <c r="Y263" s="0" t="n">
        <v>0.32</v>
      </c>
      <c r="Z263" s="0" t="n">
        <v>0.83</v>
      </c>
      <c r="AA263" s="0" t="n">
        <v>2</v>
      </c>
      <c r="AB263" s="0" t="n">
        <v>3.3</v>
      </c>
      <c r="AC263" s="0" t="n">
        <v>14536.8546173198</v>
      </c>
      <c r="AD263" s="0" t="n">
        <v>73366.15583755</v>
      </c>
      <c r="AE263" s="0" t="n">
        <v>69245.598260155</v>
      </c>
      <c r="AF263" s="57" t="n">
        <v>0</v>
      </c>
      <c r="AG263" s="57" t="n">
        <v>0</v>
      </c>
      <c r="AH263" s="0" t="n">
        <v>0.6</v>
      </c>
      <c r="AI263" s="60" t="n">
        <v>1</v>
      </c>
      <c r="AJ263" s="61" t="n">
        <v>0</v>
      </c>
      <c r="AK263" s="61" t="n">
        <v>0</v>
      </c>
      <c r="AL263" s="62" t="n">
        <v>0</v>
      </c>
      <c r="AM263" s="57" t="n">
        <v>0</v>
      </c>
      <c r="AN263" s="57" t="n">
        <v>1</v>
      </c>
      <c r="AO263" s="62" t="n">
        <v>0</v>
      </c>
      <c r="AP263" s="57" t="n">
        <v>1</v>
      </c>
      <c r="AQ263" s="57" t="n">
        <v>0</v>
      </c>
      <c r="AR263" s="57" t="n">
        <v>0</v>
      </c>
      <c r="AS263" s="62" t="n">
        <v>0</v>
      </c>
    </row>
    <row r="264" s="57" customFormat="true" ht="15" hidden="false" customHeight="false" outlineLevel="0" collapsed="false">
      <c r="D264" s="58"/>
      <c r="F264" s="58"/>
      <c r="H264" s="58"/>
      <c r="J264" s="58"/>
      <c r="K264" s="59"/>
      <c r="L264" s="58"/>
      <c r="M264" s="3" t="s">
        <v>73</v>
      </c>
      <c r="N264" s="54" t="n">
        <v>0.5</v>
      </c>
      <c r="O264" s="3" t="s">
        <v>76</v>
      </c>
      <c r="P264" s="54" t="n">
        <v>0.037878788</v>
      </c>
      <c r="Q264" s="3" t="s">
        <v>75</v>
      </c>
      <c r="R264" s="54" t="n">
        <v>0.1893</v>
      </c>
      <c r="S264" s="3" t="n">
        <f aca="false">IF(AND(X264&lt;1,Y264&lt;1,Z264&lt;1,AA264&lt;3),1,0)</f>
        <v>1</v>
      </c>
      <c r="T264" s="27" t="n">
        <f aca="false">R264*P264*N264*L$269*J$259*H$259*F$259*D$289*B$180</f>
        <v>1.6253498478764E-005</v>
      </c>
      <c r="U264" s="0"/>
      <c r="V264" s="15"/>
      <c r="W264" s="3" t="n">
        <v>204</v>
      </c>
      <c r="X264" s="0" t="n">
        <v>0.24</v>
      </c>
      <c r="Y264" s="0" t="n">
        <v>0.32</v>
      </c>
      <c r="Z264" s="0" t="n">
        <v>0.83</v>
      </c>
      <c r="AA264" s="0" t="n">
        <v>2</v>
      </c>
      <c r="AB264" s="0" t="n">
        <v>3.3</v>
      </c>
      <c r="AC264" s="0" t="n">
        <v>14536.8546173198</v>
      </c>
      <c r="AD264" s="0" t="n">
        <v>73366.15583755</v>
      </c>
      <c r="AE264" s="0" t="n">
        <v>69245.598260155</v>
      </c>
      <c r="AF264" s="57" t="n">
        <v>0</v>
      </c>
      <c r="AG264" s="57" t="n">
        <v>0</v>
      </c>
      <c r="AH264" s="0" t="n">
        <v>0.6</v>
      </c>
      <c r="AI264" s="60" t="n">
        <v>1</v>
      </c>
      <c r="AJ264" s="61" t="n">
        <v>0</v>
      </c>
      <c r="AK264" s="61" t="n">
        <v>0</v>
      </c>
      <c r="AL264" s="62" t="n">
        <v>0</v>
      </c>
      <c r="AM264" s="57" t="n">
        <v>0</v>
      </c>
      <c r="AN264" s="57" t="n">
        <v>1</v>
      </c>
      <c r="AO264" s="62" t="n">
        <v>0</v>
      </c>
      <c r="AP264" s="57" t="n">
        <v>0</v>
      </c>
      <c r="AQ264" s="57" t="n">
        <v>0</v>
      </c>
      <c r="AR264" s="57" t="n">
        <v>1</v>
      </c>
      <c r="AS264" s="62" t="n">
        <v>0</v>
      </c>
    </row>
    <row r="265" s="57" customFormat="true" ht="15" hidden="false" customHeight="false" outlineLevel="0" collapsed="false">
      <c r="D265" s="58"/>
      <c r="F265" s="58"/>
      <c r="H265" s="58"/>
      <c r="J265" s="58"/>
      <c r="K265" s="59"/>
      <c r="L265" s="58"/>
      <c r="M265" s="3"/>
      <c r="N265" s="3"/>
      <c r="O265" s="3"/>
      <c r="P265" s="3"/>
      <c r="Q265" s="3" t="s">
        <v>77</v>
      </c>
      <c r="R265" s="54" t="n">
        <v>0.81</v>
      </c>
      <c r="S265" s="3" t="n">
        <f aca="false">IF(AND(X265&lt;1,Y265&lt;1,Z265&lt;1,AA265&lt;3),1,0)</f>
        <v>1</v>
      </c>
      <c r="T265" s="27" t="n">
        <f aca="false">R265*P266*N268*L$269*J$259*H$259*F$259*D$289*B$180</f>
        <v>0.00132303810574503</v>
      </c>
      <c r="U265" s="0"/>
      <c r="V265" s="15"/>
      <c r="W265" s="3" t="n">
        <v>204</v>
      </c>
      <c r="X265" s="0" t="n">
        <v>0.24</v>
      </c>
      <c r="Y265" s="0" t="n">
        <v>0.32</v>
      </c>
      <c r="Z265" s="0" t="n">
        <v>0.83</v>
      </c>
      <c r="AA265" s="0" t="n">
        <v>2</v>
      </c>
      <c r="AB265" s="0" t="n">
        <v>3.3</v>
      </c>
      <c r="AC265" s="0" t="n">
        <v>14536.8546173198</v>
      </c>
      <c r="AD265" s="0" t="n">
        <v>73366.15583755</v>
      </c>
      <c r="AE265" s="0" t="n">
        <v>69245.598260155</v>
      </c>
      <c r="AF265" s="57" t="n">
        <v>0</v>
      </c>
      <c r="AG265" s="57" t="n">
        <v>0</v>
      </c>
      <c r="AH265" s="0" t="n">
        <v>0.6</v>
      </c>
      <c r="AI265" s="4" t="n">
        <v>0</v>
      </c>
      <c r="AJ265" s="5" t="n">
        <v>1</v>
      </c>
      <c r="AK265" s="5" t="n">
        <v>0</v>
      </c>
      <c r="AL265" s="6" t="n">
        <v>0</v>
      </c>
      <c r="AM265" s="0" t="n">
        <v>1</v>
      </c>
      <c r="AN265" s="0" t="n">
        <v>0</v>
      </c>
      <c r="AO265" s="6" t="n">
        <v>0</v>
      </c>
      <c r="AP265" s="0" t="n">
        <v>0</v>
      </c>
      <c r="AQ265" s="0" t="n">
        <v>1</v>
      </c>
      <c r="AR265" s="0" t="n">
        <v>0</v>
      </c>
      <c r="AS265" s="6" t="n">
        <v>0</v>
      </c>
    </row>
    <row r="266" s="57" customFormat="true" ht="15" hidden="false" customHeight="false" outlineLevel="0" collapsed="false">
      <c r="D266" s="58"/>
      <c r="F266" s="58"/>
      <c r="H266" s="58"/>
      <c r="J266" s="58"/>
      <c r="K266" s="59"/>
      <c r="L266" s="58"/>
      <c r="M266" s="3"/>
      <c r="N266" s="3"/>
      <c r="O266" s="3" t="s">
        <v>74</v>
      </c>
      <c r="P266" s="54" t="n">
        <v>0.960784314</v>
      </c>
      <c r="Q266" s="3" t="s">
        <v>75</v>
      </c>
      <c r="R266" s="54" t="n">
        <v>0.19</v>
      </c>
      <c r="S266" s="3" t="n">
        <f aca="false">IF(AND(X266&lt;1,Y266&lt;1,Z266&lt;1,AA266&lt;3),1,0)</f>
        <v>1</v>
      </c>
      <c r="T266" s="27" t="n">
        <f aca="false">R266*P266*N268*L$269*J$259*H$259*F$259*D$289*B$180</f>
        <v>0.000310342271717971</v>
      </c>
      <c r="U266" s="0"/>
      <c r="V266" s="15"/>
      <c r="W266" s="3" t="n">
        <v>204</v>
      </c>
      <c r="X266" s="0" t="n">
        <v>0.24</v>
      </c>
      <c r="Y266" s="0" t="n">
        <v>0.32</v>
      </c>
      <c r="Z266" s="0" t="n">
        <v>0.83</v>
      </c>
      <c r="AA266" s="0" t="n">
        <v>2</v>
      </c>
      <c r="AB266" s="0" t="n">
        <v>3.3</v>
      </c>
      <c r="AC266" s="0" t="n">
        <v>14536.8546173198</v>
      </c>
      <c r="AD266" s="0" t="n">
        <v>73366.15583755</v>
      </c>
      <c r="AE266" s="0" t="n">
        <v>69245.598260155</v>
      </c>
      <c r="AF266" s="57" t="n">
        <v>0</v>
      </c>
      <c r="AG266" s="57" t="n">
        <v>0</v>
      </c>
      <c r="AH266" s="0" t="n">
        <v>0.6</v>
      </c>
      <c r="AI266" s="4" t="n">
        <v>0</v>
      </c>
      <c r="AJ266" s="5" t="n">
        <v>1</v>
      </c>
      <c r="AK266" s="5" t="n">
        <v>0</v>
      </c>
      <c r="AL266" s="6" t="n">
        <v>0</v>
      </c>
      <c r="AM266" s="0" t="n">
        <v>1</v>
      </c>
      <c r="AN266" s="0" t="n">
        <v>0</v>
      </c>
      <c r="AO266" s="6" t="n">
        <v>0</v>
      </c>
      <c r="AP266" s="0" t="n">
        <v>0</v>
      </c>
      <c r="AQ266" s="0" t="n">
        <v>0</v>
      </c>
      <c r="AR266" s="0" t="n">
        <v>1</v>
      </c>
      <c r="AS266" s="6" t="n">
        <v>0</v>
      </c>
    </row>
    <row r="267" s="57" customFormat="true" ht="15" hidden="false" customHeight="false" outlineLevel="0" collapsed="false">
      <c r="D267" s="58"/>
      <c r="F267" s="58"/>
      <c r="H267" s="58"/>
      <c r="J267" s="58"/>
      <c r="K267" s="3"/>
      <c r="L267" s="3"/>
      <c r="M267" s="3"/>
      <c r="N267" s="3"/>
      <c r="O267" s="3"/>
      <c r="P267" s="3"/>
      <c r="Q267" s="3" t="s">
        <v>77</v>
      </c>
      <c r="R267" s="54" t="n">
        <v>0.81</v>
      </c>
      <c r="S267" s="3" t="n">
        <f aca="false">IF(AND(X267&lt;1,Y267&lt;1,Z267&lt;1,AA267&lt;3),1,0)</f>
        <v>1</v>
      </c>
      <c r="T267" s="27" t="n">
        <f aca="false">R267*P268*N268*L$269*J$259*H$259*F$259*D$289*B$180</f>
        <v>5.40015549430921E-005</v>
      </c>
      <c r="U267" s="0"/>
      <c r="V267" s="15"/>
      <c r="W267" s="3" t="n">
        <v>204</v>
      </c>
      <c r="X267" s="0" t="n">
        <v>0.24</v>
      </c>
      <c r="Y267" s="0" t="n">
        <v>0.32</v>
      </c>
      <c r="Z267" s="0" t="n">
        <v>0.83</v>
      </c>
      <c r="AA267" s="0" t="n">
        <v>2</v>
      </c>
      <c r="AB267" s="0" t="n">
        <v>3.3</v>
      </c>
      <c r="AC267" s="0" t="n">
        <v>14536.8546173198</v>
      </c>
      <c r="AD267" s="0" t="n">
        <v>73366.15583755</v>
      </c>
      <c r="AE267" s="0" t="n">
        <v>69245.598260155</v>
      </c>
      <c r="AF267" s="57" t="n">
        <v>0</v>
      </c>
      <c r="AG267" s="57" t="n">
        <v>0</v>
      </c>
      <c r="AH267" s="0" t="n">
        <v>0.6</v>
      </c>
      <c r="AI267" s="4" t="n">
        <v>0</v>
      </c>
      <c r="AJ267" s="5" t="n">
        <v>1</v>
      </c>
      <c r="AK267" s="5" t="n">
        <v>0</v>
      </c>
      <c r="AL267" s="6" t="n">
        <v>0</v>
      </c>
      <c r="AM267" s="0" t="n">
        <v>0</v>
      </c>
      <c r="AN267" s="0" t="n">
        <v>1</v>
      </c>
      <c r="AO267" s="6" t="n">
        <v>0</v>
      </c>
      <c r="AP267" s="0" t="n">
        <v>0</v>
      </c>
      <c r="AQ267" s="0" t="n">
        <v>1</v>
      </c>
      <c r="AR267" s="0" t="n">
        <v>0</v>
      </c>
      <c r="AS267" s="6" t="n">
        <v>0</v>
      </c>
    </row>
    <row r="268" s="57" customFormat="true" ht="15" hidden="false" customHeight="false" outlineLevel="0" collapsed="false">
      <c r="D268" s="58"/>
      <c r="F268" s="58"/>
      <c r="H268" s="58"/>
      <c r="J268" s="58"/>
      <c r="K268" s="3"/>
      <c r="L268" s="3"/>
      <c r="M268" s="3" t="s">
        <v>77</v>
      </c>
      <c r="N268" s="54" t="n">
        <v>0.375</v>
      </c>
      <c r="O268" s="3" t="s">
        <v>78</v>
      </c>
      <c r="P268" s="54" t="n">
        <v>0.039215686</v>
      </c>
      <c r="Q268" s="3" t="s">
        <v>75</v>
      </c>
      <c r="R268" s="54" t="n">
        <v>0.19</v>
      </c>
      <c r="S268" s="3" t="n">
        <f aca="false">IF(AND(X268&lt;1,Y268&lt;1,Z268&lt;1,AA268&lt;3),1,0)</f>
        <v>1</v>
      </c>
      <c r="T268" s="27" t="n">
        <f aca="false">R268*P268*N268*L$269*J$259*H$259*F$259*D$289*B$180</f>
        <v>1.26670314064043E-005</v>
      </c>
      <c r="U268" s="0"/>
      <c r="V268" s="15"/>
      <c r="W268" s="3" t="n">
        <v>204</v>
      </c>
      <c r="X268" s="0" t="n">
        <v>0.24</v>
      </c>
      <c r="Y268" s="0" t="n">
        <v>0.32</v>
      </c>
      <c r="Z268" s="0" t="n">
        <v>0.83</v>
      </c>
      <c r="AA268" s="0" t="n">
        <v>2</v>
      </c>
      <c r="AB268" s="0" t="n">
        <v>3.3</v>
      </c>
      <c r="AC268" s="0" t="n">
        <v>14536.8546173198</v>
      </c>
      <c r="AD268" s="0" t="n">
        <v>73366.15583755</v>
      </c>
      <c r="AE268" s="0" t="n">
        <v>69245.598260155</v>
      </c>
      <c r="AF268" s="57" t="n">
        <v>0</v>
      </c>
      <c r="AG268" s="57" t="n">
        <v>0</v>
      </c>
      <c r="AH268" s="0" t="n">
        <v>0.6</v>
      </c>
      <c r="AI268" s="4" t="n">
        <v>0</v>
      </c>
      <c r="AJ268" s="5" t="n">
        <v>1</v>
      </c>
      <c r="AK268" s="5" t="n">
        <v>0</v>
      </c>
      <c r="AL268" s="6" t="n">
        <v>0</v>
      </c>
      <c r="AM268" s="0" t="n">
        <v>0</v>
      </c>
      <c r="AN268" s="0" t="n">
        <v>1</v>
      </c>
      <c r="AO268" s="6" t="n">
        <v>0</v>
      </c>
      <c r="AP268" s="0" t="n">
        <v>0</v>
      </c>
      <c r="AQ268" s="0" t="n">
        <v>0</v>
      </c>
      <c r="AR268" s="0" t="n">
        <v>1</v>
      </c>
      <c r="AS268" s="6" t="n">
        <v>0</v>
      </c>
    </row>
    <row r="269" s="57" customFormat="true" ht="15" hidden="false" customHeight="false" outlineLevel="0" collapsed="false">
      <c r="D269" s="58"/>
      <c r="F269" s="58"/>
      <c r="H269" s="58"/>
      <c r="J269" s="58"/>
      <c r="K269" s="55" t="s">
        <v>98</v>
      </c>
      <c r="L269" s="54" t="n">
        <v>0.261</v>
      </c>
      <c r="M269" s="3" t="s">
        <v>75</v>
      </c>
      <c r="N269" s="54" t="n">
        <v>0.125</v>
      </c>
      <c r="O269" s="3" t="s">
        <v>30</v>
      </c>
      <c r="P269" s="54" t="n">
        <v>1</v>
      </c>
      <c r="Q269" s="3" t="s">
        <v>75</v>
      </c>
      <c r="R269" s="54" t="n">
        <v>1</v>
      </c>
      <c r="S269" s="3" t="n">
        <f aca="false">IF(AND(X269&lt;1,Y269&lt;1,Z269&lt;1,AA269&lt;3),1,0)</f>
        <v>1</v>
      </c>
      <c r="T269" s="27" t="n">
        <f aca="false">R269*P269*N269*L$269*J$259*H$259*F$259*D$289*B$180</f>
        <v>0.0005666829879375</v>
      </c>
      <c r="U269" s="0"/>
      <c r="V269" s="15"/>
      <c r="W269" s="3" t="n">
        <v>204</v>
      </c>
      <c r="X269" s="0" t="n">
        <v>0.24</v>
      </c>
      <c r="Y269" s="0" t="n">
        <v>0.32</v>
      </c>
      <c r="Z269" s="0" t="n">
        <v>0.83</v>
      </c>
      <c r="AA269" s="0" t="n">
        <v>2</v>
      </c>
      <c r="AB269" s="0" t="n">
        <v>3.3</v>
      </c>
      <c r="AC269" s="0" t="n">
        <v>14536.8546173198</v>
      </c>
      <c r="AD269" s="0" t="n">
        <v>73366.15583755</v>
      </c>
      <c r="AE269" s="0" t="n">
        <v>69245.598260155</v>
      </c>
      <c r="AF269" s="57" t="n">
        <v>0</v>
      </c>
      <c r="AG269" s="57" t="n">
        <v>0</v>
      </c>
      <c r="AH269" s="0" t="n">
        <v>0.6</v>
      </c>
      <c r="AI269" s="4" t="n">
        <v>0</v>
      </c>
      <c r="AJ269" s="5" t="n">
        <v>0</v>
      </c>
      <c r="AK269" s="5" t="n">
        <v>1</v>
      </c>
      <c r="AL269" s="6" t="n">
        <v>0</v>
      </c>
      <c r="AM269" s="0" t="n">
        <v>0</v>
      </c>
      <c r="AN269" s="0" t="n">
        <v>0</v>
      </c>
      <c r="AO269" s="6" t="n">
        <v>1</v>
      </c>
      <c r="AP269" s="0" t="n">
        <v>0</v>
      </c>
      <c r="AQ269" s="0" t="n">
        <v>0</v>
      </c>
      <c r="AR269" s="0" t="n">
        <v>1</v>
      </c>
      <c r="AS269" s="6" t="n">
        <v>0</v>
      </c>
    </row>
    <row r="270" s="66" customFormat="true" ht="15" hidden="false" customHeight="false" outlineLevel="0" collapsed="false">
      <c r="A270" s="56" t="n">
        <v>-1</v>
      </c>
      <c r="B270" s="56" t="n">
        <v>-1</v>
      </c>
      <c r="C270" s="56" t="n">
        <v>-1</v>
      </c>
      <c r="D270" s="56" t="n">
        <v>-1</v>
      </c>
      <c r="E270" s="56" t="n">
        <v>-1</v>
      </c>
      <c r="F270" s="56" t="n">
        <v>-1</v>
      </c>
      <c r="G270" s="56" t="n">
        <v>-1</v>
      </c>
      <c r="H270" s="56" t="n">
        <v>-1</v>
      </c>
      <c r="I270" s="56" t="n">
        <v>-1</v>
      </c>
      <c r="J270" s="56" t="n">
        <v>-1</v>
      </c>
      <c r="K270" s="56" t="n">
        <v>-1</v>
      </c>
      <c r="L270" s="56" t="n">
        <v>-1</v>
      </c>
      <c r="M270" s="56" t="n">
        <v>-1</v>
      </c>
      <c r="N270" s="56" t="n">
        <v>-1</v>
      </c>
      <c r="O270" s="56" t="n">
        <v>-1</v>
      </c>
      <c r="P270" s="56" t="n">
        <v>-1</v>
      </c>
      <c r="Q270" s="56" t="n">
        <v>-1</v>
      </c>
      <c r="R270" s="56" t="n">
        <v>-1</v>
      </c>
      <c r="S270" s="56" t="n">
        <v>-1</v>
      </c>
      <c r="T270" s="56" t="n">
        <v>-1</v>
      </c>
      <c r="U270" s="56" t="n">
        <v>-1</v>
      </c>
      <c r="V270" s="56" t="n">
        <v>-1</v>
      </c>
      <c r="W270" s="56" t="n">
        <v>-1</v>
      </c>
      <c r="X270" s="56" t="n">
        <v>-1</v>
      </c>
      <c r="Y270" s="56" t="n">
        <v>-1</v>
      </c>
      <c r="Z270" s="56" t="n">
        <v>-1</v>
      </c>
      <c r="AA270" s="56" t="n">
        <v>-1</v>
      </c>
      <c r="AB270" s="56" t="n">
        <v>-1</v>
      </c>
      <c r="AC270" s="56" t="n">
        <v>-1</v>
      </c>
      <c r="AD270" s="56" t="n">
        <v>-1</v>
      </c>
      <c r="AE270" s="56" t="n">
        <v>-1</v>
      </c>
      <c r="AF270" s="56" t="n">
        <v>-1</v>
      </c>
      <c r="AG270" s="56" t="n">
        <v>-1</v>
      </c>
      <c r="AH270" s="56" t="n">
        <v>-1</v>
      </c>
      <c r="AI270" s="56" t="n">
        <v>-1</v>
      </c>
      <c r="AJ270" s="56" t="n">
        <v>-1</v>
      </c>
      <c r="AK270" s="56" t="n">
        <v>-1</v>
      </c>
      <c r="AL270" s="56" t="n">
        <v>-1</v>
      </c>
      <c r="AM270" s="56" t="n">
        <v>-1</v>
      </c>
      <c r="AN270" s="56" t="n">
        <v>-1</v>
      </c>
      <c r="AO270" s="56" t="n">
        <v>-1</v>
      </c>
      <c r="AP270" s="56" t="n">
        <v>-1</v>
      </c>
      <c r="AQ270" s="56" t="n">
        <v>-1</v>
      </c>
      <c r="AR270" s="56" t="n">
        <v>-1</v>
      </c>
      <c r="AS270" s="56" t="n">
        <v>-1</v>
      </c>
      <c r="AT270" s="56" t="n">
        <v>-1</v>
      </c>
      <c r="AU270" s="56" t="n">
        <v>-1</v>
      </c>
    </row>
    <row r="271" customFormat="false" ht="15" hidden="false" customHeight="false" outlineLevel="0" collapsed="false">
      <c r="D271" s="3"/>
      <c r="F271" s="58"/>
      <c r="G271" s="57"/>
      <c r="H271" s="58"/>
      <c r="I271" s="57"/>
      <c r="J271" s="58"/>
      <c r="K271" s="59"/>
      <c r="L271" s="58"/>
      <c r="M271" s="3"/>
      <c r="N271" s="3"/>
      <c r="O271" s="3"/>
      <c r="P271" s="3"/>
      <c r="Q271" s="3" t="s">
        <v>73</v>
      </c>
      <c r="R271" s="54" t="n">
        <v>0.8107</v>
      </c>
      <c r="S271" s="3" t="n">
        <f aca="false">IF(AND(X271&lt;1,Y271&lt;1,Z271&lt;1,AA271&lt;3),1,0)</f>
        <v>1</v>
      </c>
      <c r="T271" s="27" t="n">
        <f aca="false">R271*P272*N274*L279*J287*H297*F299*D289*B180</f>
        <v>0</v>
      </c>
      <c r="V271" s="15"/>
      <c r="W271" s="3" t="n">
        <v>204</v>
      </c>
      <c r="X271" s="0" t="n">
        <v>0.24</v>
      </c>
      <c r="Y271" s="0" t="n">
        <v>0.54</v>
      </c>
      <c r="Z271" s="0" t="n">
        <v>0.45</v>
      </c>
      <c r="AA271" s="0" t="n">
        <v>2</v>
      </c>
      <c r="AB271" s="0" t="n">
        <v>3.3</v>
      </c>
      <c r="AC271" s="0" t="n">
        <v>14536.8546173198</v>
      </c>
      <c r="AD271" s="0" t="n">
        <v>75022.0495916694</v>
      </c>
      <c r="AE271" s="0" t="n">
        <v>65937.8091994397</v>
      </c>
      <c r="AF271" s="57" t="n">
        <v>0</v>
      </c>
      <c r="AG271" s="57" t="n">
        <v>0</v>
      </c>
      <c r="AH271" s="0" t="n">
        <v>0.6</v>
      </c>
      <c r="AI271" s="4" t="n">
        <v>1</v>
      </c>
      <c r="AJ271" s="5" t="n">
        <v>0</v>
      </c>
      <c r="AK271" s="5" t="n">
        <v>0</v>
      </c>
      <c r="AL271" s="6" t="n">
        <v>0</v>
      </c>
      <c r="AM271" s="0" t="n">
        <v>1</v>
      </c>
      <c r="AN271" s="0" t="n">
        <v>0</v>
      </c>
      <c r="AO271" s="6" t="n">
        <v>0</v>
      </c>
      <c r="AP271" s="0" t="n">
        <v>1</v>
      </c>
      <c r="AQ271" s="0" t="n">
        <v>0</v>
      </c>
      <c r="AR271" s="0" t="n">
        <v>0</v>
      </c>
      <c r="AS271" s="6" t="n">
        <v>0</v>
      </c>
    </row>
    <row r="272" customFormat="false" ht="15" hidden="false" customHeight="false" outlineLevel="0" collapsed="false">
      <c r="D272" s="3"/>
      <c r="F272" s="58"/>
      <c r="G272" s="57"/>
      <c r="H272" s="58"/>
      <c r="I272" s="57"/>
      <c r="J272" s="58"/>
      <c r="K272" s="59"/>
      <c r="L272" s="58"/>
      <c r="M272" s="3"/>
      <c r="N272" s="3"/>
      <c r="O272" s="3" t="s">
        <v>74</v>
      </c>
      <c r="P272" s="54" t="n">
        <v>0.962121212</v>
      </c>
      <c r="Q272" s="3" t="s">
        <v>75</v>
      </c>
      <c r="R272" s="54" t="n">
        <v>0.1893</v>
      </c>
      <c r="S272" s="3" t="n">
        <f aca="false">IF(AND(X272&lt;1,Y272&lt;1,Z272&lt;1,AA272&lt;3),1,0)</f>
        <v>1</v>
      </c>
      <c r="T272" s="27" t="n">
        <f aca="false">R272*P272*N274*L279*J287*H297*F299*D289*B179</f>
        <v>0</v>
      </c>
      <c r="V272" s="15"/>
      <c r="W272" s="3" t="n">
        <v>204</v>
      </c>
      <c r="X272" s="0" t="n">
        <v>0.24</v>
      </c>
      <c r="Y272" s="0" t="n">
        <v>0.54</v>
      </c>
      <c r="Z272" s="0" t="n">
        <v>0.45</v>
      </c>
      <c r="AA272" s="0" t="n">
        <v>2</v>
      </c>
      <c r="AB272" s="0" t="n">
        <v>3.3</v>
      </c>
      <c r="AC272" s="0" t="n">
        <v>14536.8546173198</v>
      </c>
      <c r="AD272" s="0" t="n">
        <v>75022.0495916694</v>
      </c>
      <c r="AE272" s="0" t="n">
        <v>65937.8091994397</v>
      </c>
      <c r="AF272" s="57" t="n">
        <v>0</v>
      </c>
      <c r="AG272" s="57" t="n">
        <v>0</v>
      </c>
      <c r="AH272" s="0" t="n">
        <v>0.6</v>
      </c>
      <c r="AI272" s="4" t="n">
        <v>1</v>
      </c>
      <c r="AJ272" s="5" t="n">
        <v>0</v>
      </c>
      <c r="AK272" s="5" t="n">
        <v>0</v>
      </c>
      <c r="AL272" s="6" t="n">
        <v>0</v>
      </c>
      <c r="AM272" s="0" t="n">
        <v>1</v>
      </c>
      <c r="AN272" s="0" t="n">
        <v>0</v>
      </c>
      <c r="AO272" s="6" t="n">
        <v>0</v>
      </c>
      <c r="AP272" s="0" t="n">
        <v>0</v>
      </c>
      <c r="AQ272" s="0" t="n">
        <v>0</v>
      </c>
      <c r="AR272" s="0" t="n">
        <v>1</v>
      </c>
      <c r="AS272" s="6" t="n">
        <v>0</v>
      </c>
    </row>
    <row r="273" customFormat="false" ht="15" hidden="false" customHeight="false" outlineLevel="0" collapsed="false">
      <c r="D273" s="3"/>
      <c r="F273" s="58"/>
      <c r="G273" s="57"/>
      <c r="H273" s="58"/>
      <c r="I273" s="57"/>
      <c r="J273" s="58"/>
      <c r="K273" s="59"/>
      <c r="L273" s="58"/>
      <c r="M273" s="3"/>
      <c r="N273" s="3"/>
      <c r="O273" s="3"/>
      <c r="P273" s="3"/>
      <c r="Q273" s="3" t="s">
        <v>73</v>
      </c>
      <c r="R273" s="54" t="n">
        <v>0.8107</v>
      </c>
      <c r="S273" s="3" t="n">
        <f aca="false">IF(AND(X273&lt;1,Y273&lt;1,Z273&lt;1,AA273&lt;3),1,0)</f>
        <v>1</v>
      </c>
      <c r="T273" s="27" t="n">
        <f aca="false">R273*P274*N274*L279*J287*H297*F299*D289*B180</f>
        <v>0</v>
      </c>
      <c r="V273" s="15"/>
      <c r="W273" s="3" t="n">
        <v>204</v>
      </c>
      <c r="X273" s="0" t="n">
        <v>0.24</v>
      </c>
      <c r="Y273" s="0" t="n">
        <v>0.54</v>
      </c>
      <c r="Z273" s="0" t="n">
        <v>0.45</v>
      </c>
      <c r="AA273" s="0" t="n">
        <v>2</v>
      </c>
      <c r="AB273" s="0" t="n">
        <v>3.3</v>
      </c>
      <c r="AC273" s="0" t="n">
        <v>14536.8546173198</v>
      </c>
      <c r="AD273" s="0" t="n">
        <v>75022.0495916694</v>
      </c>
      <c r="AE273" s="0" t="n">
        <v>65937.8091994397</v>
      </c>
      <c r="AF273" s="57" t="n">
        <v>0</v>
      </c>
      <c r="AG273" s="57" t="n">
        <v>0</v>
      </c>
      <c r="AH273" s="0" t="n">
        <v>0.6</v>
      </c>
      <c r="AI273" s="4" t="n">
        <v>1</v>
      </c>
      <c r="AJ273" s="5" t="n">
        <v>0</v>
      </c>
      <c r="AK273" s="5" t="n">
        <v>0</v>
      </c>
      <c r="AL273" s="6" t="n">
        <v>0</v>
      </c>
      <c r="AM273" s="0" t="n">
        <v>0</v>
      </c>
      <c r="AN273" s="0" t="n">
        <v>1</v>
      </c>
      <c r="AO273" s="6" t="n">
        <v>0</v>
      </c>
      <c r="AP273" s="0" t="n">
        <v>1</v>
      </c>
      <c r="AQ273" s="0" t="n">
        <v>0</v>
      </c>
      <c r="AR273" s="0" t="n">
        <v>0</v>
      </c>
      <c r="AS273" s="6" t="n">
        <v>0</v>
      </c>
    </row>
    <row r="274" customFormat="false" ht="15" hidden="false" customHeight="false" outlineLevel="0" collapsed="false">
      <c r="D274" s="3"/>
      <c r="F274" s="58"/>
      <c r="G274" s="57"/>
      <c r="H274" s="58"/>
      <c r="I274" s="57"/>
      <c r="J274" s="58"/>
      <c r="K274" s="59"/>
      <c r="L274" s="58"/>
      <c r="M274" s="3" t="s">
        <v>73</v>
      </c>
      <c r="N274" s="54" t="n">
        <v>0.5</v>
      </c>
      <c r="O274" s="3" t="s">
        <v>76</v>
      </c>
      <c r="P274" s="54" t="n">
        <v>0.037878788</v>
      </c>
      <c r="Q274" s="3" t="s">
        <v>75</v>
      </c>
      <c r="R274" s="54" t="n">
        <v>0.1893</v>
      </c>
      <c r="S274" s="3" t="n">
        <f aca="false">IF(AND(X274&lt;1,Y274&lt;1,Z274&lt;1,AA274&lt;3),1,0)</f>
        <v>1</v>
      </c>
      <c r="T274" s="27" t="n">
        <f aca="false">R274*P274*N274*L279*J287*H297*F299*D289*B180</f>
        <v>0</v>
      </c>
      <c r="V274" s="15"/>
      <c r="W274" s="3" t="n">
        <v>204</v>
      </c>
      <c r="X274" s="0" t="n">
        <v>0.24</v>
      </c>
      <c r="Y274" s="0" t="n">
        <v>0.54</v>
      </c>
      <c r="Z274" s="0" t="n">
        <v>0.45</v>
      </c>
      <c r="AA274" s="0" t="n">
        <v>2</v>
      </c>
      <c r="AB274" s="0" t="n">
        <v>3.3</v>
      </c>
      <c r="AC274" s="0" t="n">
        <v>14536.8546173198</v>
      </c>
      <c r="AD274" s="0" t="n">
        <v>75022.0495916694</v>
      </c>
      <c r="AE274" s="0" t="n">
        <v>65937.8091994397</v>
      </c>
      <c r="AF274" s="57" t="n">
        <v>0</v>
      </c>
      <c r="AG274" s="57" t="n">
        <v>0</v>
      </c>
      <c r="AH274" s="0" t="n">
        <v>0.6</v>
      </c>
      <c r="AI274" s="4" t="n">
        <v>1</v>
      </c>
      <c r="AJ274" s="5" t="n">
        <v>0</v>
      </c>
      <c r="AK274" s="5" t="n">
        <v>0</v>
      </c>
      <c r="AL274" s="6" t="n">
        <v>0</v>
      </c>
      <c r="AM274" s="0" t="n">
        <v>0</v>
      </c>
      <c r="AN274" s="0" t="n">
        <v>1</v>
      </c>
      <c r="AO274" s="6" t="n">
        <v>0</v>
      </c>
      <c r="AP274" s="0" t="n">
        <v>0</v>
      </c>
      <c r="AQ274" s="0" t="n">
        <v>0</v>
      </c>
      <c r="AR274" s="0" t="n">
        <v>1</v>
      </c>
      <c r="AS274" s="6" t="n">
        <v>0</v>
      </c>
    </row>
    <row r="275" customFormat="false" ht="15" hidden="false" customHeight="false" outlineLevel="0" collapsed="false">
      <c r="D275" s="3"/>
      <c r="F275" s="58"/>
      <c r="G275" s="57"/>
      <c r="H275" s="58"/>
      <c r="I275" s="57"/>
      <c r="J275" s="58"/>
      <c r="K275" s="59"/>
      <c r="L275" s="58"/>
      <c r="M275" s="3"/>
      <c r="N275" s="3"/>
      <c r="O275" s="3"/>
      <c r="P275" s="3"/>
      <c r="Q275" s="3" t="s">
        <v>77</v>
      </c>
      <c r="R275" s="54" t="n">
        <v>0.81</v>
      </c>
      <c r="S275" s="3" t="n">
        <f aca="false">IF(AND(X275&lt;1,Y275&lt;1,Z275&lt;1,AA275&lt;3),1,0)</f>
        <v>1</v>
      </c>
      <c r="T275" s="27" t="n">
        <f aca="false">R275*P276*N278*L279*J287*H297*F299*D289*B180</f>
        <v>0</v>
      </c>
      <c r="V275" s="15"/>
      <c r="W275" s="3" t="n">
        <v>204</v>
      </c>
      <c r="X275" s="0" t="n">
        <v>0.24</v>
      </c>
      <c r="Y275" s="0" t="n">
        <v>0.54</v>
      </c>
      <c r="Z275" s="0" t="n">
        <v>0.45</v>
      </c>
      <c r="AA275" s="0" t="n">
        <v>2</v>
      </c>
      <c r="AB275" s="0" t="n">
        <v>3.3</v>
      </c>
      <c r="AC275" s="0" t="n">
        <v>14536.8546173198</v>
      </c>
      <c r="AD275" s="0" t="n">
        <v>75022.0495916694</v>
      </c>
      <c r="AE275" s="0" t="n">
        <v>65937.8091994397</v>
      </c>
      <c r="AF275" s="57" t="n">
        <v>0</v>
      </c>
      <c r="AG275" s="57" t="n">
        <v>0</v>
      </c>
      <c r="AH275" s="0" t="n">
        <v>0.6</v>
      </c>
      <c r="AI275" s="4" t="n">
        <v>0</v>
      </c>
      <c r="AJ275" s="5" t="n">
        <v>1</v>
      </c>
      <c r="AK275" s="5" t="n">
        <v>0</v>
      </c>
      <c r="AL275" s="6" t="n">
        <v>0</v>
      </c>
      <c r="AM275" s="0" t="n">
        <v>1</v>
      </c>
      <c r="AN275" s="0" t="n">
        <v>0</v>
      </c>
      <c r="AO275" s="6" t="n">
        <v>0</v>
      </c>
      <c r="AP275" s="0" t="n">
        <v>0</v>
      </c>
      <c r="AQ275" s="0" t="n">
        <v>1</v>
      </c>
      <c r="AR275" s="0" t="n">
        <v>0</v>
      </c>
      <c r="AS275" s="6" t="n">
        <v>0</v>
      </c>
    </row>
    <row r="276" customFormat="false" ht="15" hidden="false" customHeight="false" outlineLevel="0" collapsed="false">
      <c r="D276" s="3"/>
      <c r="F276" s="58"/>
      <c r="G276" s="57"/>
      <c r="H276" s="58"/>
      <c r="I276" s="57"/>
      <c r="J276" s="58"/>
      <c r="K276" s="59"/>
      <c r="L276" s="58"/>
      <c r="M276" s="3"/>
      <c r="N276" s="3"/>
      <c r="O276" s="3" t="s">
        <v>74</v>
      </c>
      <c r="P276" s="54" t="n">
        <v>0.960784314</v>
      </c>
      <c r="Q276" s="3" t="s">
        <v>75</v>
      </c>
      <c r="R276" s="54" t="n">
        <v>0.19</v>
      </c>
      <c r="S276" s="3" t="n">
        <f aca="false">IF(AND(X276&lt;1,Y276&lt;1,Z276&lt;1,AA276&lt;3),1,0)</f>
        <v>1</v>
      </c>
      <c r="T276" s="27" t="n">
        <f aca="false">R276*P276*N278*L279*J287*H297*F299*D289*B180</f>
        <v>0</v>
      </c>
      <c r="V276" s="15"/>
      <c r="W276" s="3" t="n">
        <v>204</v>
      </c>
      <c r="X276" s="0" t="n">
        <v>0.24</v>
      </c>
      <c r="Y276" s="0" t="n">
        <v>0.54</v>
      </c>
      <c r="Z276" s="0" t="n">
        <v>0.45</v>
      </c>
      <c r="AA276" s="0" t="n">
        <v>2</v>
      </c>
      <c r="AB276" s="0" t="n">
        <v>3.3</v>
      </c>
      <c r="AC276" s="0" t="n">
        <v>14536.8546173198</v>
      </c>
      <c r="AD276" s="0" t="n">
        <v>75022.0495916694</v>
      </c>
      <c r="AE276" s="0" t="n">
        <v>65937.8091994397</v>
      </c>
      <c r="AF276" s="57" t="n">
        <v>0</v>
      </c>
      <c r="AG276" s="57" t="n">
        <v>0</v>
      </c>
      <c r="AH276" s="0" t="n">
        <v>0.6</v>
      </c>
      <c r="AI276" s="4" t="n">
        <v>0</v>
      </c>
      <c r="AJ276" s="5" t="n">
        <v>1</v>
      </c>
      <c r="AK276" s="5" t="n">
        <v>0</v>
      </c>
      <c r="AL276" s="6" t="n">
        <v>0</v>
      </c>
      <c r="AM276" s="0" t="n">
        <v>1</v>
      </c>
      <c r="AN276" s="0" t="n">
        <v>0</v>
      </c>
      <c r="AO276" s="6" t="n">
        <v>0</v>
      </c>
      <c r="AP276" s="0" t="n">
        <v>0</v>
      </c>
      <c r="AQ276" s="0" t="n">
        <v>0</v>
      </c>
      <c r="AR276" s="0" t="n">
        <v>1</v>
      </c>
      <c r="AS276" s="6" t="n">
        <v>0</v>
      </c>
    </row>
    <row r="277" customFormat="false" ht="15" hidden="false" customHeight="false" outlineLevel="0" collapsed="false">
      <c r="D277" s="3"/>
      <c r="F277" s="3"/>
      <c r="H277" s="3"/>
      <c r="J277" s="3"/>
      <c r="K277" s="3"/>
      <c r="L277" s="3"/>
      <c r="M277" s="3"/>
      <c r="N277" s="3"/>
      <c r="O277" s="3"/>
      <c r="P277" s="3"/>
      <c r="Q277" s="3" t="s">
        <v>77</v>
      </c>
      <c r="R277" s="54" t="n">
        <v>0.81</v>
      </c>
      <c r="S277" s="3" t="n">
        <f aca="false">IF(AND(X277&lt;1,Y277&lt;1,Z277&lt;1,AA277&lt;3),1,0)</f>
        <v>1</v>
      </c>
      <c r="T277" s="27" t="n">
        <f aca="false">R277*P278*N278*L279*J287*H297*F299*D289*B180</f>
        <v>0</v>
      </c>
      <c r="V277" s="15"/>
      <c r="W277" s="3" t="n">
        <v>204</v>
      </c>
      <c r="X277" s="0" t="n">
        <v>0.24</v>
      </c>
      <c r="Y277" s="0" t="n">
        <v>0.54</v>
      </c>
      <c r="Z277" s="0" t="n">
        <v>0.45</v>
      </c>
      <c r="AA277" s="0" t="n">
        <v>2</v>
      </c>
      <c r="AB277" s="0" t="n">
        <v>3.3</v>
      </c>
      <c r="AC277" s="0" t="n">
        <v>14536.8546173198</v>
      </c>
      <c r="AD277" s="0" t="n">
        <v>75022.0495916694</v>
      </c>
      <c r="AE277" s="0" t="n">
        <v>65937.8091994397</v>
      </c>
      <c r="AF277" s="57" t="n">
        <v>0</v>
      </c>
      <c r="AG277" s="57" t="n">
        <v>0</v>
      </c>
      <c r="AH277" s="0" t="n">
        <v>0.6</v>
      </c>
      <c r="AI277" s="4" t="n">
        <v>0</v>
      </c>
      <c r="AJ277" s="5" t="n">
        <v>1</v>
      </c>
      <c r="AK277" s="5" t="n">
        <v>0</v>
      </c>
      <c r="AL277" s="6" t="n">
        <v>0</v>
      </c>
      <c r="AM277" s="0" t="n">
        <v>0</v>
      </c>
      <c r="AN277" s="0" t="n">
        <v>1</v>
      </c>
      <c r="AO277" s="6" t="n">
        <v>0</v>
      </c>
      <c r="AP277" s="0" t="n">
        <v>0</v>
      </c>
      <c r="AQ277" s="0" t="n">
        <v>1</v>
      </c>
      <c r="AR277" s="0" t="n">
        <v>0</v>
      </c>
      <c r="AS277" s="6" t="n">
        <v>0</v>
      </c>
    </row>
    <row r="278" customFormat="false" ht="15" hidden="false" customHeight="false" outlineLevel="0" collapsed="false">
      <c r="D278" s="3"/>
      <c r="F278" s="3"/>
      <c r="J278" s="3"/>
      <c r="K278" s="3"/>
      <c r="L278" s="3"/>
      <c r="M278" s="3" t="s">
        <v>77</v>
      </c>
      <c r="N278" s="54" t="n">
        <v>0.375</v>
      </c>
      <c r="O278" s="3" t="s">
        <v>78</v>
      </c>
      <c r="P278" s="54" t="n">
        <v>0.039215686</v>
      </c>
      <c r="Q278" s="3" t="s">
        <v>75</v>
      </c>
      <c r="R278" s="54" t="n">
        <v>0.19</v>
      </c>
      <c r="S278" s="3" t="n">
        <f aca="false">IF(AND(X278&lt;1,Y278&lt;1,Z278&lt;1,AA278&lt;3),1,0)</f>
        <v>1</v>
      </c>
      <c r="T278" s="27" t="n">
        <f aca="false">R278*P278*N278*L279*J287*H297*F299*D289*B180</f>
        <v>0</v>
      </c>
      <c r="V278" s="15"/>
      <c r="W278" s="3" t="n">
        <v>204</v>
      </c>
      <c r="X278" s="0" t="n">
        <v>0.24</v>
      </c>
      <c r="Y278" s="0" t="n">
        <v>0.54</v>
      </c>
      <c r="Z278" s="0" t="n">
        <v>0.45</v>
      </c>
      <c r="AA278" s="0" t="n">
        <v>2</v>
      </c>
      <c r="AB278" s="0" t="n">
        <v>3.3</v>
      </c>
      <c r="AC278" s="0" t="n">
        <v>14536.8546173198</v>
      </c>
      <c r="AD278" s="0" t="n">
        <v>75022.0495916694</v>
      </c>
      <c r="AE278" s="0" t="n">
        <v>65937.8091994397</v>
      </c>
      <c r="AF278" s="57" t="n">
        <v>0</v>
      </c>
      <c r="AG278" s="57" t="n">
        <v>0</v>
      </c>
      <c r="AH278" s="0" t="n">
        <v>0.6</v>
      </c>
      <c r="AI278" s="4" t="n">
        <v>0</v>
      </c>
      <c r="AJ278" s="5" t="n">
        <v>1</v>
      </c>
      <c r="AK278" s="5" t="n">
        <v>0</v>
      </c>
      <c r="AL278" s="6" t="n">
        <v>0</v>
      </c>
      <c r="AM278" s="0" t="n">
        <v>0</v>
      </c>
      <c r="AN278" s="0" t="n">
        <v>1</v>
      </c>
      <c r="AO278" s="6" t="n">
        <v>0</v>
      </c>
      <c r="AP278" s="0" t="n">
        <v>0</v>
      </c>
      <c r="AQ278" s="0" t="n">
        <v>0</v>
      </c>
      <c r="AR278" s="0" t="n">
        <v>1</v>
      </c>
      <c r="AS278" s="6" t="n">
        <v>0</v>
      </c>
    </row>
    <row r="279" customFormat="false" ht="15" hidden="false" customHeight="false" outlineLevel="0" collapsed="false">
      <c r="D279" s="3"/>
      <c r="F279" s="3"/>
      <c r="J279" s="3"/>
      <c r="K279" s="55" t="s">
        <v>83</v>
      </c>
      <c r="L279" s="54" t="n">
        <f aca="false">1-L289</f>
        <v>0</v>
      </c>
      <c r="M279" s="3" t="s">
        <v>75</v>
      </c>
      <c r="N279" s="54" t="n">
        <v>0.125</v>
      </c>
      <c r="O279" s="3" t="s">
        <v>30</v>
      </c>
      <c r="P279" s="54" t="n">
        <v>1</v>
      </c>
      <c r="Q279" s="3" t="s">
        <v>75</v>
      </c>
      <c r="R279" s="54" t="n">
        <v>1</v>
      </c>
      <c r="S279" s="3" t="n">
        <f aca="false">IF(AND(X279&lt;1,Y279&lt;1,Z279&lt;1,AA279&lt;3),1,0)</f>
        <v>1</v>
      </c>
      <c r="T279" s="27" t="n">
        <f aca="false">R279*P279*N279*L279*J287*H297*F299*D289*B180</f>
        <v>0</v>
      </c>
      <c r="V279" s="15"/>
      <c r="W279" s="3" t="n">
        <v>204</v>
      </c>
      <c r="X279" s="0" t="n">
        <v>0.24</v>
      </c>
      <c r="Y279" s="0" t="n">
        <v>0.54</v>
      </c>
      <c r="Z279" s="0" t="n">
        <v>0.45</v>
      </c>
      <c r="AA279" s="0" t="n">
        <v>2</v>
      </c>
      <c r="AB279" s="0" t="n">
        <v>3.3</v>
      </c>
      <c r="AC279" s="0" t="n">
        <v>14536.8546173198</v>
      </c>
      <c r="AD279" s="0" t="n">
        <v>75022.0495916694</v>
      </c>
      <c r="AE279" s="0" t="n">
        <v>65937.8091994397</v>
      </c>
      <c r="AF279" s="57" t="n">
        <v>0</v>
      </c>
      <c r="AG279" s="57" t="n">
        <v>0</v>
      </c>
      <c r="AH279" s="0" t="n">
        <v>0.6</v>
      </c>
      <c r="AI279" s="4" t="n">
        <v>0</v>
      </c>
      <c r="AJ279" s="5" t="n">
        <v>0</v>
      </c>
      <c r="AK279" s="5" t="n">
        <v>1</v>
      </c>
      <c r="AL279" s="6" t="n">
        <v>0</v>
      </c>
      <c r="AM279" s="0" t="n">
        <v>0</v>
      </c>
      <c r="AN279" s="0" t="n">
        <v>0</v>
      </c>
      <c r="AO279" s="6" t="n">
        <v>1</v>
      </c>
      <c r="AP279" s="0" t="n">
        <v>0</v>
      </c>
      <c r="AQ279" s="0" t="n">
        <v>0</v>
      </c>
      <c r="AR279" s="0" t="n">
        <v>1</v>
      </c>
      <c r="AS279" s="6" t="n">
        <v>0</v>
      </c>
    </row>
    <row r="280" s="66" customFormat="true" ht="15" hidden="false" customHeight="false" outlineLevel="0" collapsed="false">
      <c r="A280" s="56" t="n">
        <v>-1</v>
      </c>
      <c r="B280" s="56" t="n">
        <v>-1</v>
      </c>
      <c r="C280" s="56" t="n">
        <v>-1</v>
      </c>
      <c r="D280" s="56" t="n">
        <v>-1</v>
      </c>
      <c r="E280" s="56" t="n">
        <v>-1</v>
      </c>
      <c r="F280" s="56" t="n">
        <v>-1</v>
      </c>
      <c r="G280" s="56" t="n">
        <v>-1</v>
      </c>
      <c r="H280" s="56" t="n">
        <v>-1</v>
      </c>
      <c r="I280" s="56" t="n">
        <v>-1</v>
      </c>
      <c r="J280" s="56" t="n">
        <v>-1</v>
      </c>
      <c r="K280" s="56" t="n">
        <v>-1</v>
      </c>
      <c r="L280" s="56" t="n">
        <v>-1</v>
      </c>
      <c r="M280" s="56" t="n">
        <v>-1</v>
      </c>
      <c r="N280" s="56" t="n">
        <v>-1</v>
      </c>
      <c r="O280" s="56" t="n">
        <v>-1</v>
      </c>
      <c r="P280" s="56" t="n">
        <v>-1</v>
      </c>
      <c r="Q280" s="56" t="n">
        <v>-1</v>
      </c>
      <c r="R280" s="56" t="n">
        <v>-1</v>
      </c>
      <c r="S280" s="56" t="n">
        <v>-1</v>
      </c>
      <c r="T280" s="56" t="n">
        <v>-1</v>
      </c>
      <c r="U280" s="56" t="n">
        <v>-1</v>
      </c>
      <c r="V280" s="56" t="n">
        <v>-1</v>
      </c>
      <c r="W280" s="56" t="n">
        <v>-1</v>
      </c>
      <c r="X280" s="56" t="n">
        <v>-1</v>
      </c>
      <c r="Y280" s="56" t="n">
        <v>-1</v>
      </c>
      <c r="Z280" s="56" t="n">
        <v>-1</v>
      </c>
      <c r="AA280" s="56" t="n">
        <v>-1</v>
      </c>
      <c r="AB280" s="56" t="n">
        <v>-1</v>
      </c>
      <c r="AC280" s="56" t="n">
        <v>-1</v>
      </c>
      <c r="AD280" s="56" t="n">
        <v>-1</v>
      </c>
      <c r="AE280" s="56" t="n">
        <v>-1</v>
      </c>
      <c r="AF280" s="56" t="n">
        <v>-1</v>
      </c>
      <c r="AG280" s="56" t="n">
        <v>-1</v>
      </c>
      <c r="AH280" s="56" t="n">
        <v>-1</v>
      </c>
      <c r="AI280" s="56" t="n">
        <v>-1</v>
      </c>
      <c r="AJ280" s="56" t="n">
        <v>-1</v>
      </c>
      <c r="AK280" s="56" t="n">
        <v>-1</v>
      </c>
      <c r="AL280" s="56" t="n">
        <v>-1</v>
      </c>
      <c r="AM280" s="56" t="n">
        <v>-1</v>
      </c>
      <c r="AN280" s="56" t="n">
        <v>-1</v>
      </c>
      <c r="AO280" s="56" t="n">
        <v>-1</v>
      </c>
      <c r="AP280" s="56" t="n">
        <v>-1</v>
      </c>
      <c r="AQ280" s="56" t="n">
        <v>-1</v>
      </c>
      <c r="AR280" s="56" t="n">
        <v>-1</v>
      </c>
      <c r="AS280" s="56" t="n">
        <v>-1</v>
      </c>
      <c r="AT280" s="56" t="n">
        <v>-1</v>
      </c>
      <c r="AU280" s="56" t="n">
        <v>-1</v>
      </c>
    </row>
    <row r="281" customFormat="false" ht="15" hidden="false" customHeight="false" outlineLevel="0" collapsed="false">
      <c r="D281" s="3"/>
      <c r="F281" s="3"/>
      <c r="J281" s="3"/>
      <c r="K281" s="55"/>
      <c r="L281" s="58"/>
      <c r="M281" s="3"/>
      <c r="N281" s="3"/>
      <c r="O281" s="3"/>
      <c r="P281" s="3"/>
      <c r="Q281" s="3" t="s">
        <v>73</v>
      </c>
      <c r="R281" s="54" t="n">
        <v>0.8107</v>
      </c>
      <c r="S281" s="3" t="n">
        <f aca="false">IF(AND(X281&lt;1,Y281&lt;1,Z281&lt;1,AA281&lt;3),1,0)</f>
        <v>1</v>
      </c>
      <c r="T281" s="27" t="n">
        <f aca="false">R281*P282*N284*L289*J287*H297*F299*D289*B180</f>
        <v>0.000368671345220763</v>
      </c>
      <c r="V281" s="15"/>
      <c r="W281" s="3" t="n">
        <v>204</v>
      </c>
      <c r="X281" s="0" t="n">
        <v>0.24</v>
      </c>
      <c r="Y281" s="0" t="n">
        <v>0.54</v>
      </c>
      <c r="Z281" s="0" t="n">
        <v>0.83</v>
      </c>
      <c r="AA281" s="0" t="n">
        <v>2</v>
      </c>
      <c r="AB281" s="0" t="n">
        <v>3.3</v>
      </c>
      <c r="AC281" s="0" t="n">
        <v>14536.8546173198</v>
      </c>
      <c r="AD281" s="0" t="n">
        <v>75022.0495916694</v>
      </c>
      <c r="AE281" s="0" t="n">
        <v>69245.598260155</v>
      </c>
      <c r="AF281" s="57" t="n">
        <v>0</v>
      </c>
      <c r="AG281" s="57" t="n">
        <v>0</v>
      </c>
      <c r="AH281" s="0" t="n">
        <v>0.6</v>
      </c>
      <c r="AI281" s="4" t="n">
        <v>1</v>
      </c>
      <c r="AJ281" s="5" t="n">
        <v>0</v>
      </c>
      <c r="AK281" s="5" t="n">
        <v>0</v>
      </c>
      <c r="AL281" s="6" t="n">
        <v>0</v>
      </c>
      <c r="AM281" s="0" t="n">
        <v>1</v>
      </c>
      <c r="AN281" s="0" t="n">
        <v>0</v>
      </c>
      <c r="AO281" s="6" t="n">
        <v>0</v>
      </c>
      <c r="AP281" s="0" t="n">
        <v>1</v>
      </c>
      <c r="AQ281" s="0" t="n">
        <v>0</v>
      </c>
      <c r="AR281" s="0" t="n">
        <v>0</v>
      </c>
      <c r="AS281" s="6" t="n">
        <v>0</v>
      </c>
    </row>
    <row r="282" customFormat="false" ht="15" hidden="false" customHeight="false" outlineLevel="0" collapsed="false">
      <c r="D282" s="3"/>
      <c r="F282" s="3"/>
      <c r="J282" s="3"/>
      <c r="K282" s="55"/>
      <c r="L282" s="58"/>
      <c r="M282" s="3"/>
      <c r="N282" s="3"/>
      <c r="O282" s="3" t="s">
        <v>74</v>
      </c>
      <c r="P282" s="54" t="n">
        <v>0.962121212</v>
      </c>
      <c r="Q282" s="3" t="s">
        <v>75</v>
      </c>
      <c r="R282" s="54" t="n">
        <v>0.1893</v>
      </c>
      <c r="S282" s="3" t="n">
        <f aca="false">IF(AND(X282&lt;1,Y282&lt;1,Z282&lt;1,AA282&lt;3),1,0)</f>
        <v>1</v>
      </c>
      <c r="T282" s="27" t="n">
        <f aca="false">R282*P282*N284*L289*J287*H297*F299*D289*B180</f>
        <v>8.60854639821024E-005</v>
      </c>
      <c r="V282" s="15"/>
      <c r="W282" s="3" t="n">
        <v>204</v>
      </c>
      <c r="X282" s="0" t="n">
        <v>0.24</v>
      </c>
      <c r="Y282" s="0" t="n">
        <v>0.54</v>
      </c>
      <c r="Z282" s="0" t="n">
        <v>0.83</v>
      </c>
      <c r="AA282" s="0" t="n">
        <v>2</v>
      </c>
      <c r="AB282" s="0" t="n">
        <v>3.3</v>
      </c>
      <c r="AC282" s="0" t="n">
        <v>14536.8546173198</v>
      </c>
      <c r="AD282" s="0" t="n">
        <v>75022.0495916694</v>
      </c>
      <c r="AE282" s="0" t="n">
        <v>69245.598260155</v>
      </c>
      <c r="AF282" s="57" t="n">
        <v>0</v>
      </c>
      <c r="AG282" s="57" t="n">
        <v>0</v>
      </c>
      <c r="AH282" s="0" t="n">
        <v>0.6</v>
      </c>
      <c r="AI282" s="4" t="n">
        <v>1</v>
      </c>
      <c r="AJ282" s="5" t="n">
        <v>0</v>
      </c>
      <c r="AK282" s="5" t="n">
        <v>0</v>
      </c>
      <c r="AL282" s="6" t="n">
        <v>0</v>
      </c>
      <c r="AM282" s="0" t="n">
        <v>1</v>
      </c>
      <c r="AN282" s="0" t="n">
        <v>0</v>
      </c>
      <c r="AO282" s="6" t="n">
        <v>0</v>
      </c>
      <c r="AP282" s="0" t="n">
        <v>0</v>
      </c>
      <c r="AQ282" s="0" t="n">
        <v>0</v>
      </c>
      <c r="AR282" s="0" t="n">
        <v>1</v>
      </c>
      <c r="AS282" s="6" t="n">
        <v>0</v>
      </c>
    </row>
    <row r="283" customFormat="false" ht="15" hidden="false" customHeight="false" outlineLevel="0" collapsed="false">
      <c r="D283" s="3"/>
      <c r="F283" s="3"/>
      <c r="J283" s="3"/>
      <c r="K283" s="55"/>
      <c r="L283" s="58"/>
      <c r="M283" s="3"/>
      <c r="N283" s="3"/>
      <c r="O283" s="3"/>
      <c r="P283" s="3"/>
      <c r="Q283" s="3" t="s">
        <v>73</v>
      </c>
      <c r="R283" s="54" t="n">
        <v>0.8107</v>
      </c>
      <c r="S283" s="3" t="n">
        <f aca="false">IF(AND(X283&lt;1,Y283&lt;1,Z283&lt;1,AA283&lt;3),1,0)</f>
        <v>1</v>
      </c>
      <c r="T283" s="27" t="n">
        <f aca="false">R283*P284*N284*L289*J287*H297*F299*D289*B180</f>
        <v>1.45146199388566E-005</v>
      </c>
      <c r="V283" s="15"/>
      <c r="W283" s="3" t="n">
        <v>204</v>
      </c>
      <c r="X283" s="0" t="n">
        <v>0.24</v>
      </c>
      <c r="Y283" s="0" t="n">
        <v>0.54</v>
      </c>
      <c r="Z283" s="0" t="n">
        <v>0.83</v>
      </c>
      <c r="AA283" s="0" t="n">
        <v>2</v>
      </c>
      <c r="AB283" s="0" t="n">
        <v>3.3</v>
      </c>
      <c r="AC283" s="0" t="n">
        <v>14536.8546173198</v>
      </c>
      <c r="AD283" s="0" t="n">
        <v>75022.0495916694</v>
      </c>
      <c r="AE283" s="0" t="n">
        <v>69245.598260155</v>
      </c>
      <c r="AF283" s="57" t="n">
        <v>0</v>
      </c>
      <c r="AG283" s="57" t="n">
        <v>0</v>
      </c>
      <c r="AH283" s="0" t="n">
        <v>0.6</v>
      </c>
      <c r="AI283" s="4" t="n">
        <v>1</v>
      </c>
      <c r="AJ283" s="5" t="n">
        <v>0</v>
      </c>
      <c r="AK283" s="5" t="n">
        <v>0</v>
      </c>
      <c r="AL283" s="6" t="n">
        <v>0</v>
      </c>
      <c r="AM283" s="0" t="n">
        <v>0</v>
      </c>
      <c r="AN283" s="0" t="n">
        <v>1</v>
      </c>
      <c r="AO283" s="6" t="n">
        <v>0</v>
      </c>
      <c r="AP283" s="0" t="n">
        <v>1</v>
      </c>
      <c r="AQ283" s="0" t="n">
        <v>0</v>
      </c>
      <c r="AR283" s="0" t="n">
        <v>0</v>
      </c>
      <c r="AS283" s="6" t="n">
        <v>0</v>
      </c>
    </row>
    <row r="284" customFormat="false" ht="15" hidden="false" customHeight="false" outlineLevel="0" collapsed="false">
      <c r="D284" s="3"/>
      <c r="F284" s="3"/>
      <c r="J284" s="3"/>
      <c r="K284" s="55"/>
      <c r="L284" s="58"/>
      <c r="M284" s="3" t="s">
        <v>73</v>
      </c>
      <c r="N284" s="54" t="n">
        <v>0.5</v>
      </c>
      <c r="O284" s="3" t="s">
        <v>76</v>
      </c>
      <c r="P284" s="54" t="n">
        <v>0.037878788</v>
      </c>
      <c r="Q284" s="3" t="s">
        <v>75</v>
      </c>
      <c r="R284" s="54" t="n">
        <v>0.1893</v>
      </c>
      <c r="S284" s="3" t="n">
        <f aca="false">IF(AND(X284&lt;1,Y284&lt;1,Z284&lt;1,AA284&lt;3),1,0)</f>
        <v>1</v>
      </c>
      <c r="T284" s="27" t="n">
        <f aca="false">R284*P284*N284*L289*J287*H297*F299*D289*B180</f>
        <v>3.38919150663076E-006</v>
      </c>
      <c r="V284" s="15"/>
      <c r="W284" s="3" t="n">
        <v>204</v>
      </c>
      <c r="X284" s="0" t="n">
        <v>0.24</v>
      </c>
      <c r="Y284" s="0" t="n">
        <v>0.54</v>
      </c>
      <c r="Z284" s="0" t="n">
        <v>0.83</v>
      </c>
      <c r="AA284" s="0" t="n">
        <v>2</v>
      </c>
      <c r="AB284" s="0" t="n">
        <v>3.3</v>
      </c>
      <c r="AC284" s="0" t="n">
        <v>14536.8546173198</v>
      </c>
      <c r="AD284" s="0" t="n">
        <v>75022.0495916694</v>
      </c>
      <c r="AE284" s="0" t="n">
        <v>69245.598260155</v>
      </c>
      <c r="AF284" s="57" t="n">
        <v>0</v>
      </c>
      <c r="AG284" s="57" t="n">
        <v>0</v>
      </c>
      <c r="AH284" s="0" t="n">
        <v>0.6</v>
      </c>
      <c r="AI284" s="4" t="n">
        <v>1</v>
      </c>
      <c r="AJ284" s="5" t="n">
        <v>0</v>
      </c>
      <c r="AK284" s="5" t="n">
        <v>0</v>
      </c>
      <c r="AL284" s="6" t="n">
        <v>0</v>
      </c>
      <c r="AM284" s="0" t="n">
        <v>0</v>
      </c>
      <c r="AN284" s="0" t="n">
        <v>1</v>
      </c>
      <c r="AO284" s="6" t="n">
        <v>0</v>
      </c>
      <c r="AP284" s="0" t="n">
        <v>0</v>
      </c>
      <c r="AQ284" s="0" t="n">
        <v>0</v>
      </c>
      <c r="AR284" s="0" t="n">
        <v>1</v>
      </c>
      <c r="AS284" s="6" t="n">
        <v>0</v>
      </c>
    </row>
    <row r="285" customFormat="false" ht="15" hidden="false" customHeight="false" outlineLevel="0" collapsed="false">
      <c r="D285" s="3"/>
      <c r="F285" s="3"/>
      <c r="J285" s="3"/>
      <c r="K285" s="55"/>
      <c r="L285" s="58"/>
      <c r="M285" s="3"/>
      <c r="N285" s="3"/>
      <c r="O285" s="3"/>
      <c r="P285" s="3"/>
      <c r="Q285" s="3" t="s">
        <v>77</v>
      </c>
      <c r="R285" s="54" t="n">
        <v>0.81</v>
      </c>
      <c r="S285" s="3" t="n">
        <f aca="false">IF(AND(X285&lt;1,Y285&lt;1,Z285&lt;1,AA285&lt;3),1,0)</f>
        <v>1</v>
      </c>
      <c r="T285" s="27" t="n">
        <f aca="false">R285*P286*N288*L289*J287*H297*F299*D289*B180</f>
        <v>0.000275880882924898</v>
      </c>
      <c r="V285" s="15"/>
      <c r="W285" s="3" t="n">
        <v>204</v>
      </c>
      <c r="X285" s="0" t="n">
        <v>0.24</v>
      </c>
      <c r="Y285" s="0" t="n">
        <v>0.54</v>
      </c>
      <c r="Z285" s="0" t="n">
        <v>0.83</v>
      </c>
      <c r="AA285" s="0" t="n">
        <v>2</v>
      </c>
      <c r="AB285" s="0" t="n">
        <v>3.3</v>
      </c>
      <c r="AC285" s="0" t="n">
        <v>14536.8546173198</v>
      </c>
      <c r="AD285" s="0" t="n">
        <v>75022.0495916694</v>
      </c>
      <c r="AE285" s="0" t="n">
        <v>69245.598260155</v>
      </c>
      <c r="AF285" s="57" t="n">
        <v>0</v>
      </c>
      <c r="AG285" s="57" t="n">
        <v>0</v>
      </c>
      <c r="AH285" s="0" t="n">
        <v>0.6</v>
      </c>
      <c r="AI285" s="4" t="n">
        <v>0</v>
      </c>
      <c r="AJ285" s="5" t="n">
        <v>1</v>
      </c>
      <c r="AK285" s="5" t="n">
        <v>0</v>
      </c>
      <c r="AL285" s="6" t="n">
        <v>0</v>
      </c>
      <c r="AM285" s="0" t="n">
        <v>1</v>
      </c>
      <c r="AN285" s="0" t="n">
        <v>0</v>
      </c>
      <c r="AO285" s="6" t="n">
        <v>0</v>
      </c>
      <c r="AP285" s="0" t="n">
        <v>0</v>
      </c>
      <c r="AQ285" s="0" t="n">
        <v>1</v>
      </c>
      <c r="AR285" s="0" t="n">
        <v>0</v>
      </c>
      <c r="AS285" s="6" t="n">
        <v>0</v>
      </c>
    </row>
    <row r="286" customFormat="false" ht="15" hidden="false" customHeight="false" outlineLevel="0" collapsed="false">
      <c r="D286" s="3"/>
      <c r="F286" s="3"/>
      <c r="J286" s="3"/>
      <c r="K286" s="3"/>
      <c r="L286" s="3"/>
      <c r="M286" s="3"/>
      <c r="N286" s="3"/>
      <c r="O286" s="3" t="s">
        <v>74</v>
      </c>
      <c r="P286" s="54" t="n">
        <v>0.960784314</v>
      </c>
      <c r="Q286" s="3" t="s">
        <v>75</v>
      </c>
      <c r="R286" s="54" t="n">
        <v>0.19</v>
      </c>
      <c r="S286" s="3" t="n">
        <f aca="false">IF(AND(X286&lt;1,Y286&lt;1,Z286&lt;1,AA286&lt;3),1,0)</f>
        <v>1</v>
      </c>
      <c r="T286" s="27" t="n">
        <f aca="false">R286*P286*N288*L289*J287*H297*F299*D289*B180</f>
        <v>6.47127996984329E-005</v>
      </c>
      <c r="V286" s="15"/>
      <c r="W286" s="3" t="n">
        <v>204</v>
      </c>
      <c r="X286" s="0" t="n">
        <v>0.24</v>
      </c>
      <c r="Y286" s="0" t="n">
        <v>0.54</v>
      </c>
      <c r="Z286" s="0" t="n">
        <v>0.83</v>
      </c>
      <c r="AA286" s="0" t="n">
        <v>2</v>
      </c>
      <c r="AB286" s="0" t="n">
        <v>3.3</v>
      </c>
      <c r="AC286" s="0" t="n">
        <v>14536.8546173198</v>
      </c>
      <c r="AD286" s="0" t="n">
        <v>75022.0495916694</v>
      </c>
      <c r="AE286" s="0" t="n">
        <v>69245.598260155</v>
      </c>
      <c r="AF286" s="57" t="n">
        <v>0</v>
      </c>
      <c r="AG286" s="57" t="n">
        <v>0</v>
      </c>
      <c r="AH286" s="0" t="n">
        <v>0.6</v>
      </c>
      <c r="AI286" s="4" t="n">
        <v>0</v>
      </c>
      <c r="AJ286" s="5" t="n">
        <v>1</v>
      </c>
      <c r="AK286" s="5" t="n">
        <v>0</v>
      </c>
      <c r="AL286" s="6" t="n">
        <v>0</v>
      </c>
      <c r="AM286" s="0" t="n">
        <v>1</v>
      </c>
      <c r="AN286" s="0" t="n">
        <v>0</v>
      </c>
      <c r="AO286" s="6" t="n">
        <v>0</v>
      </c>
      <c r="AP286" s="0" t="n">
        <v>0</v>
      </c>
      <c r="AQ286" s="0" t="n">
        <v>0</v>
      </c>
      <c r="AR286" s="0" t="n">
        <v>1</v>
      </c>
      <c r="AS286" s="6" t="n">
        <v>0</v>
      </c>
    </row>
    <row r="287" customFormat="false" ht="15" hidden="false" customHeight="false" outlineLevel="0" collapsed="false">
      <c r="D287" s="3"/>
      <c r="F287" s="3"/>
      <c r="H287" s="3"/>
      <c r="I287" s="0" t="s">
        <v>82</v>
      </c>
      <c r="J287" s="54" t="n">
        <f aca="false">1-J301</f>
        <v>0.5099</v>
      </c>
      <c r="K287" s="3"/>
      <c r="L287" s="3"/>
      <c r="M287" s="3"/>
      <c r="N287" s="3"/>
      <c r="O287" s="3"/>
      <c r="P287" s="3"/>
      <c r="Q287" s="3" t="s">
        <v>77</v>
      </c>
      <c r="R287" s="54" t="n">
        <v>0.81</v>
      </c>
      <c r="S287" s="3" t="n">
        <f aca="false">IF(AND(X287&lt;1,Y287&lt;1,Z287&lt;1,AA287&lt;3),1,0)</f>
        <v>1</v>
      </c>
      <c r="T287" s="27" t="n">
        <f aca="false">R287*P288*N288*L289*J287*H297*F299*D289*B180</f>
        <v>1.12604441189759E-005</v>
      </c>
      <c r="V287" s="15"/>
      <c r="W287" s="3" t="n">
        <v>204</v>
      </c>
      <c r="X287" s="0" t="n">
        <v>0.24</v>
      </c>
      <c r="Y287" s="0" t="n">
        <v>0.54</v>
      </c>
      <c r="Z287" s="0" t="n">
        <v>0.83</v>
      </c>
      <c r="AA287" s="0" t="n">
        <v>2</v>
      </c>
      <c r="AB287" s="0" t="n">
        <v>3.3</v>
      </c>
      <c r="AC287" s="0" t="n">
        <v>14536.8546173198</v>
      </c>
      <c r="AD287" s="0" t="n">
        <v>75022.0495916694</v>
      </c>
      <c r="AE287" s="0" t="n">
        <v>69245.598260155</v>
      </c>
      <c r="AF287" s="57" t="n">
        <v>0</v>
      </c>
      <c r="AG287" s="57" t="n">
        <v>0</v>
      </c>
      <c r="AH287" s="0" t="n">
        <v>0.6</v>
      </c>
      <c r="AI287" s="4" t="n">
        <v>0</v>
      </c>
      <c r="AJ287" s="5" t="n">
        <v>1</v>
      </c>
      <c r="AK287" s="5" t="n">
        <v>0</v>
      </c>
      <c r="AL287" s="6" t="n">
        <v>0</v>
      </c>
      <c r="AM287" s="0" t="n">
        <v>0</v>
      </c>
      <c r="AN287" s="0" t="n">
        <v>1</v>
      </c>
      <c r="AO287" s="6" t="n">
        <v>0</v>
      </c>
      <c r="AP287" s="0" t="n">
        <v>0</v>
      </c>
      <c r="AQ287" s="0" t="n">
        <v>1</v>
      </c>
      <c r="AR287" s="0" t="n">
        <v>0</v>
      </c>
      <c r="AS287" s="6" t="n">
        <v>0</v>
      </c>
    </row>
    <row r="288" customFormat="false" ht="15" hidden="false" customHeight="false" outlineLevel="0" collapsed="false">
      <c r="D288" s="3"/>
      <c r="F288" s="3"/>
      <c r="H288" s="3"/>
      <c r="J288" s="3"/>
      <c r="K288" s="3"/>
      <c r="L288" s="3"/>
      <c r="M288" s="3" t="s">
        <v>77</v>
      </c>
      <c r="N288" s="54" t="n">
        <v>0.375</v>
      </c>
      <c r="O288" s="3" t="s">
        <v>78</v>
      </c>
      <c r="P288" s="54" t="n">
        <v>0.039215686</v>
      </c>
      <c r="Q288" s="3" t="s">
        <v>75</v>
      </c>
      <c r="R288" s="54" t="n">
        <v>0.19</v>
      </c>
      <c r="S288" s="3" t="n">
        <f aca="false">IF(AND(X288&lt;1,Y288&lt;1,Z288&lt;1,AA288&lt;3),1,0)</f>
        <v>1</v>
      </c>
      <c r="T288" s="27" t="n">
        <f aca="false">R288*P288*N288*L289*J287*H297*F299*D289*B180</f>
        <v>2.6413387439573E-006</v>
      </c>
      <c r="V288" s="15"/>
      <c r="W288" s="3" t="n">
        <v>204</v>
      </c>
      <c r="X288" s="0" t="n">
        <v>0.24</v>
      </c>
      <c r="Y288" s="0" t="n">
        <v>0.54</v>
      </c>
      <c r="Z288" s="0" t="n">
        <v>0.83</v>
      </c>
      <c r="AA288" s="0" t="n">
        <v>2</v>
      </c>
      <c r="AB288" s="0" t="n">
        <v>3.3</v>
      </c>
      <c r="AC288" s="0" t="n">
        <v>14536.8546173198</v>
      </c>
      <c r="AD288" s="0" t="n">
        <v>75022.0495916694</v>
      </c>
      <c r="AE288" s="0" t="n">
        <v>69245.598260155</v>
      </c>
      <c r="AF288" s="57" t="n">
        <v>0</v>
      </c>
      <c r="AG288" s="57" t="n">
        <v>0</v>
      </c>
      <c r="AH288" s="0" t="n">
        <v>0.6</v>
      </c>
      <c r="AI288" s="4" t="n">
        <v>0</v>
      </c>
      <c r="AJ288" s="5" t="n">
        <v>1</v>
      </c>
      <c r="AK288" s="5" t="n">
        <v>0</v>
      </c>
      <c r="AL288" s="6" t="n">
        <v>0</v>
      </c>
      <c r="AM288" s="0" t="n">
        <v>0</v>
      </c>
      <c r="AN288" s="0" t="n">
        <v>1</v>
      </c>
      <c r="AO288" s="6" t="n">
        <v>0</v>
      </c>
      <c r="AP288" s="0" t="n">
        <v>0</v>
      </c>
      <c r="AQ288" s="0" t="n">
        <v>0</v>
      </c>
      <c r="AR288" s="0" t="n">
        <v>1</v>
      </c>
      <c r="AS288" s="6" t="n">
        <v>0</v>
      </c>
    </row>
    <row r="289" customFormat="false" ht="15" hidden="false" customHeight="false" outlineLevel="0" collapsed="false">
      <c r="C289" s="3" t="s">
        <v>94</v>
      </c>
      <c r="D289" s="54" t="n">
        <v>0.1015</v>
      </c>
      <c r="F289" s="3"/>
      <c r="H289" s="3"/>
      <c r="J289" s="3"/>
      <c r="K289" s="55" t="s">
        <v>85</v>
      </c>
      <c r="L289" s="54" t="n">
        <v>1</v>
      </c>
      <c r="M289" s="3" t="s">
        <v>75</v>
      </c>
      <c r="N289" s="54" t="n">
        <v>0.125</v>
      </c>
      <c r="O289" s="3" t="s">
        <v>30</v>
      </c>
      <c r="P289" s="54" t="n">
        <v>1</v>
      </c>
      <c r="Q289" s="3" t="s">
        <v>75</v>
      </c>
      <c r="R289" s="54" t="n">
        <v>1</v>
      </c>
      <c r="S289" s="3" t="n">
        <f aca="false">IF(AND(X289&lt;1,Y289&lt;1,Z289&lt;1,AA289&lt;3),1,0)</f>
        <v>1</v>
      </c>
      <c r="T289" s="27" t="n">
        <f aca="false">R289*P289*N289*L289*J287*H297*F299*D289*B180</f>
        <v>0.000118165155162088</v>
      </c>
      <c r="V289" s="15"/>
      <c r="W289" s="3" t="n">
        <v>204</v>
      </c>
      <c r="X289" s="0" t="n">
        <v>0.24</v>
      </c>
      <c r="Y289" s="0" t="n">
        <v>0.54</v>
      </c>
      <c r="Z289" s="0" t="n">
        <v>0.83</v>
      </c>
      <c r="AA289" s="0" t="n">
        <v>2</v>
      </c>
      <c r="AB289" s="0" t="n">
        <v>3.3</v>
      </c>
      <c r="AC289" s="0" t="n">
        <v>14536.8546173198</v>
      </c>
      <c r="AD289" s="0" t="n">
        <v>75022.0495916694</v>
      </c>
      <c r="AE289" s="0" t="n">
        <v>69245.598260155</v>
      </c>
      <c r="AF289" s="57" t="n">
        <v>0</v>
      </c>
      <c r="AG289" s="57" t="n">
        <v>0</v>
      </c>
      <c r="AH289" s="0" t="n">
        <v>0.6</v>
      </c>
      <c r="AI289" s="4" t="n">
        <v>0</v>
      </c>
      <c r="AJ289" s="5" t="n">
        <v>0</v>
      </c>
      <c r="AK289" s="5" t="n">
        <v>1</v>
      </c>
      <c r="AL289" s="6" t="n">
        <v>0</v>
      </c>
      <c r="AM289" s="0" t="n">
        <v>0</v>
      </c>
      <c r="AN289" s="0" t="n">
        <v>0</v>
      </c>
      <c r="AO289" s="6" t="n">
        <v>1</v>
      </c>
      <c r="AP289" s="0" t="n">
        <v>0</v>
      </c>
      <c r="AQ289" s="0" t="n">
        <v>0</v>
      </c>
      <c r="AR289" s="0" t="n">
        <v>1</v>
      </c>
      <c r="AS289" s="6" t="n">
        <v>0</v>
      </c>
    </row>
    <row r="290" s="66" customFormat="true" ht="15" hidden="false" customHeight="false" outlineLevel="0" collapsed="false">
      <c r="A290" s="56" t="n">
        <v>-1</v>
      </c>
      <c r="B290" s="56" t="n">
        <v>-1</v>
      </c>
      <c r="C290" s="56" t="n">
        <v>-1</v>
      </c>
      <c r="D290" s="56" t="n">
        <v>-1</v>
      </c>
      <c r="E290" s="56" t="n">
        <v>-1</v>
      </c>
      <c r="F290" s="56" t="n">
        <v>-1</v>
      </c>
      <c r="G290" s="56" t="n">
        <v>-1</v>
      </c>
      <c r="H290" s="56" t="n">
        <v>-1</v>
      </c>
      <c r="I290" s="56" t="n">
        <v>-1</v>
      </c>
      <c r="J290" s="56" t="n">
        <v>-1</v>
      </c>
      <c r="K290" s="56" t="n">
        <v>-1</v>
      </c>
      <c r="L290" s="56" t="n">
        <v>-1</v>
      </c>
      <c r="M290" s="56" t="n">
        <v>-1</v>
      </c>
      <c r="N290" s="56" t="n">
        <v>-1</v>
      </c>
      <c r="O290" s="56" t="n">
        <v>-1</v>
      </c>
      <c r="P290" s="56" t="n">
        <v>-1</v>
      </c>
      <c r="Q290" s="56" t="n">
        <v>-1</v>
      </c>
      <c r="R290" s="56" t="n">
        <v>-1</v>
      </c>
      <c r="S290" s="56" t="n">
        <v>-1</v>
      </c>
      <c r="T290" s="56" t="n">
        <v>-1</v>
      </c>
      <c r="U290" s="56" t="n">
        <v>-1</v>
      </c>
      <c r="V290" s="56" t="n">
        <v>-1</v>
      </c>
      <c r="W290" s="56" t="n">
        <v>-1</v>
      </c>
      <c r="X290" s="56" t="n">
        <v>-1</v>
      </c>
      <c r="Y290" s="56" t="n">
        <v>-1</v>
      </c>
      <c r="Z290" s="56" t="n">
        <v>-1</v>
      </c>
      <c r="AA290" s="56" t="n">
        <v>-1</v>
      </c>
      <c r="AB290" s="56" t="n">
        <v>-1</v>
      </c>
      <c r="AC290" s="56" t="n">
        <v>-1</v>
      </c>
      <c r="AD290" s="56" t="n">
        <v>-1</v>
      </c>
      <c r="AE290" s="56" t="n">
        <v>-1</v>
      </c>
      <c r="AF290" s="56" t="n">
        <v>-1</v>
      </c>
      <c r="AG290" s="56" t="n">
        <v>-1</v>
      </c>
      <c r="AH290" s="56" t="n">
        <v>-1</v>
      </c>
      <c r="AI290" s="56" t="n">
        <v>-1</v>
      </c>
      <c r="AJ290" s="56" t="n">
        <v>-1</v>
      </c>
      <c r="AK290" s="56" t="n">
        <v>-1</v>
      </c>
      <c r="AL290" s="56" t="n">
        <v>-1</v>
      </c>
      <c r="AM290" s="56" t="n">
        <v>-1</v>
      </c>
      <c r="AN290" s="56" t="n">
        <v>-1</v>
      </c>
      <c r="AO290" s="56" t="n">
        <v>-1</v>
      </c>
      <c r="AP290" s="56" t="n">
        <v>-1</v>
      </c>
      <c r="AQ290" s="56" t="n">
        <v>-1</v>
      </c>
      <c r="AR290" s="56" t="n">
        <v>-1</v>
      </c>
      <c r="AS290" s="56" t="n">
        <v>-1</v>
      </c>
      <c r="AT290" s="56" t="n">
        <v>-1</v>
      </c>
      <c r="AU290" s="56" t="n">
        <v>-1</v>
      </c>
    </row>
    <row r="291" customFormat="false" ht="15" hidden="false" customHeight="false" outlineLevel="0" collapsed="false">
      <c r="C291" s="3"/>
      <c r="D291" s="58"/>
      <c r="F291" s="3"/>
      <c r="H291" s="3"/>
      <c r="J291" s="3"/>
      <c r="K291" s="55"/>
      <c r="L291" s="58"/>
      <c r="M291" s="3"/>
      <c r="N291" s="3"/>
      <c r="O291" s="3"/>
      <c r="P291" s="3"/>
      <c r="Q291" s="3" t="s">
        <v>73</v>
      </c>
      <c r="R291" s="54" t="n">
        <v>0.8107</v>
      </c>
      <c r="S291" s="3" t="n">
        <f aca="false">IF(AND(X291&lt;1,Y291&lt;1,Z291&lt;1,AA291&lt;3),1,0)</f>
        <v>1</v>
      </c>
      <c r="T291" s="27" t="n">
        <f aca="false">R291*P292*N294*L299*J301*H297*F299*D289*B180</f>
        <v>0</v>
      </c>
      <c r="V291" s="15"/>
      <c r="W291" s="3" t="n">
        <v>204</v>
      </c>
      <c r="X291" s="0" t="n">
        <v>0.47</v>
      </c>
      <c r="Y291" s="0" t="n">
        <v>0.54</v>
      </c>
      <c r="Z291" s="0" t="n">
        <v>0.45</v>
      </c>
      <c r="AA291" s="0" t="n">
        <v>2</v>
      </c>
      <c r="AB291" s="0" t="n">
        <v>3.3</v>
      </c>
      <c r="AC291" s="0" t="n">
        <v>12848.5418872983</v>
      </c>
      <c r="AD291" s="0" t="n">
        <v>75022.0495916694</v>
      </c>
      <c r="AE291" s="0" t="n">
        <v>65937.8091994397</v>
      </c>
      <c r="AF291" s="57" t="n">
        <v>0</v>
      </c>
      <c r="AG291" s="57" t="n">
        <v>0</v>
      </c>
      <c r="AH291" s="0" t="n">
        <v>0.6</v>
      </c>
      <c r="AI291" s="4" t="n">
        <v>1</v>
      </c>
      <c r="AJ291" s="5" t="n">
        <v>0</v>
      </c>
      <c r="AK291" s="5" t="n">
        <v>0</v>
      </c>
      <c r="AL291" s="6" t="n">
        <v>0</v>
      </c>
      <c r="AM291" s="0" t="n">
        <v>1</v>
      </c>
      <c r="AN291" s="0" t="n">
        <v>0</v>
      </c>
      <c r="AO291" s="6" t="n">
        <v>0</v>
      </c>
      <c r="AP291" s="0" t="n">
        <v>1</v>
      </c>
      <c r="AQ291" s="0" t="n">
        <v>0</v>
      </c>
      <c r="AR291" s="0" t="n">
        <v>0</v>
      </c>
      <c r="AS291" s="6" t="n">
        <v>0</v>
      </c>
    </row>
    <row r="292" customFormat="false" ht="15" hidden="false" customHeight="false" outlineLevel="0" collapsed="false">
      <c r="C292" s="3"/>
      <c r="D292" s="58"/>
      <c r="F292" s="3"/>
      <c r="H292" s="3"/>
      <c r="J292" s="3"/>
      <c r="K292" s="55"/>
      <c r="L292" s="58"/>
      <c r="M292" s="3"/>
      <c r="N292" s="3"/>
      <c r="O292" s="3" t="s">
        <v>74</v>
      </c>
      <c r="P292" s="54" t="n">
        <v>0.962121212</v>
      </c>
      <c r="Q292" s="3" t="s">
        <v>75</v>
      </c>
      <c r="R292" s="54" t="n">
        <v>0.1893</v>
      </c>
      <c r="S292" s="3" t="n">
        <f aca="false">IF(AND(X292&lt;1,Y292&lt;1,Z292&lt;1,AA292&lt;3),1,0)</f>
        <v>1</v>
      </c>
      <c r="T292" s="27" t="n">
        <f aca="false">R292*P292*N294*L299*J301*H297*F299*D289*B180</f>
        <v>0</v>
      </c>
      <c r="V292" s="15"/>
      <c r="W292" s="3" t="n">
        <v>204</v>
      </c>
      <c r="X292" s="0" t="n">
        <v>0.47</v>
      </c>
      <c r="Y292" s="0" t="n">
        <v>0.54</v>
      </c>
      <c r="Z292" s="0" t="n">
        <v>0.45</v>
      </c>
      <c r="AA292" s="0" t="n">
        <v>2</v>
      </c>
      <c r="AB292" s="0" t="n">
        <v>3.3</v>
      </c>
      <c r="AC292" s="0" t="n">
        <v>12848.5418872983</v>
      </c>
      <c r="AD292" s="0" t="n">
        <v>75022.0495916694</v>
      </c>
      <c r="AE292" s="0" t="n">
        <v>65937.8091994397</v>
      </c>
      <c r="AF292" s="57" t="n">
        <v>0</v>
      </c>
      <c r="AG292" s="57" t="n">
        <v>0</v>
      </c>
      <c r="AH292" s="0" t="n">
        <v>0.6</v>
      </c>
      <c r="AI292" s="4" t="n">
        <v>1</v>
      </c>
      <c r="AJ292" s="5" t="n">
        <v>0</v>
      </c>
      <c r="AK292" s="5" t="n">
        <v>0</v>
      </c>
      <c r="AL292" s="6" t="n">
        <v>0</v>
      </c>
      <c r="AM292" s="0" t="n">
        <v>1</v>
      </c>
      <c r="AN292" s="0" t="n">
        <v>0</v>
      </c>
      <c r="AO292" s="6" t="n">
        <v>0</v>
      </c>
      <c r="AP292" s="0" t="n">
        <v>0</v>
      </c>
      <c r="AQ292" s="0" t="n">
        <v>0</v>
      </c>
      <c r="AR292" s="0" t="n">
        <v>1</v>
      </c>
      <c r="AS292" s="6" t="n">
        <v>0</v>
      </c>
    </row>
    <row r="293" customFormat="false" ht="15" hidden="false" customHeight="false" outlineLevel="0" collapsed="false">
      <c r="C293" s="3"/>
      <c r="D293" s="58"/>
      <c r="F293" s="3"/>
      <c r="H293" s="3"/>
      <c r="J293" s="3"/>
      <c r="K293" s="55"/>
      <c r="L293" s="58"/>
      <c r="M293" s="3"/>
      <c r="N293" s="3"/>
      <c r="O293" s="3"/>
      <c r="P293" s="3"/>
      <c r="Q293" s="3" t="s">
        <v>73</v>
      </c>
      <c r="R293" s="54" t="n">
        <v>0.8107</v>
      </c>
      <c r="S293" s="3" t="n">
        <f aca="false">IF(AND(X293&lt;1,Y293&lt;1,Z293&lt;1,AA293&lt;3),1,0)</f>
        <v>1</v>
      </c>
      <c r="T293" s="27" t="n">
        <f aca="false">R293*P294*N294*L299*J301*H297*F299*D289*B180</f>
        <v>0</v>
      </c>
      <c r="V293" s="15"/>
      <c r="W293" s="3" t="n">
        <v>204</v>
      </c>
      <c r="X293" s="0" t="n">
        <v>0.47</v>
      </c>
      <c r="Y293" s="0" t="n">
        <v>0.54</v>
      </c>
      <c r="Z293" s="0" t="n">
        <v>0.45</v>
      </c>
      <c r="AA293" s="0" t="n">
        <v>2</v>
      </c>
      <c r="AB293" s="0" t="n">
        <v>3.3</v>
      </c>
      <c r="AC293" s="0" t="n">
        <v>12848.5418872983</v>
      </c>
      <c r="AD293" s="0" t="n">
        <v>75022.0495916694</v>
      </c>
      <c r="AE293" s="0" t="n">
        <v>65937.8091994397</v>
      </c>
      <c r="AF293" s="57" t="n">
        <v>0</v>
      </c>
      <c r="AG293" s="57" t="n">
        <v>0</v>
      </c>
      <c r="AH293" s="0" t="n">
        <v>0.6</v>
      </c>
      <c r="AI293" s="4" t="n">
        <v>1</v>
      </c>
      <c r="AJ293" s="5" t="n">
        <v>0</v>
      </c>
      <c r="AK293" s="5" t="n">
        <v>0</v>
      </c>
      <c r="AL293" s="6" t="n">
        <v>0</v>
      </c>
      <c r="AM293" s="0" t="n">
        <v>0</v>
      </c>
      <c r="AN293" s="0" t="n">
        <v>1</v>
      </c>
      <c r="AO293" s="6" t="n">
        <v>0</v>
      </c>
      <c r="AP293" s="0" t="n">
        <v>1</v>
      </c>
      <c r="AQ293" s="0" t="n">
        <v>0</v>
      </c>
      <c r="AR293" s="0" t="n">
        <v>0</v>
      </c>
      <c r="AS293" s="6" t="n">
        <v>0</v>
      </c>
    </row>
    <row r="294" customFormat="false" ht="15" hidden="false" customHeight="false" outlineLevel="0" collapsed="false">
      <c r="C294" s="3"/>
      <c r="D294" s="58"/>
      <c r="F294" s="3"/>
      <c r="H294" s="3"/>
      <c r="J294" s="3"/>
      <c r="K294" s="55"/>
      <c r="L294" s="58"/>
      <c r="M294" s="3" t="s">
        <v>73</v>
      </c>
      <c r="N294" s="54" t="n">
        <v>0.5</v>
      </c>
      <c r="O294" s="3" t="s">
        <v>76</v>
      </c>
      <c r="P294" s="54" t="n">
        <v>0.037878788</v>
      </c>
      <c r="Q294" s="3" t="s">
        <v>75</v>
      </c>
      <c r="R294" s="54" t="n">
        <v>0.1893</v>
      </c>
      <c r="S294" s="3" t="n">
        <f aca="false">IF(AND(X294&lt;1,Y294&lt;1,Z294&lt;1,AA294&lt;3),1,0)</f>
        <v>1</v>
      </c>
      <c r="T294" s="27" t="n">
        <f aca="false">R294*P294*N294*L299*J301*H297*F299*D289*B180</f>
        <v>0</v>
      </c>
      <c r="V294" s="15"/>
      <c r="W294" s="3" t="n">
        <v>204</v>
      </c>
      <c r="X294" s="0" t="n">
        <v>0.47</v>
      </c>
      <c r="Y294" s="0" t="n">
        <v>0.54</v>
      </c>
      <c r="Z294" s="0" t="n">
        <v>0.45</v>
      </c>
      <c r="AA294" s="0" t="n">
        <v>2</v>
      </c>
      <c r="AB294" s="0" t="n">
        <v>3.3</v>
      </c>
      <c r="AC294" s="0" t="n">
        <v>12848.5418872983</v>
      </c>
      <c r="AD294" s="0" t="n">
        <v>75022.0495916694</v>
      </c>
      <c r="AE294" s="0" t="n">
        <v>65937.8091994397</v>
      </c>
      <c r="AF294" s="57" t="n">
        <v>0</v>
      </c>
      <c r="AG294" s="57" t="n">
        <v>0</v>
      </c>
      <c r="AH294" s="0" t="n">
        <v>0.6</v>
      </c>
      <c r="AI294" s="4" t="n">
        <v>1</v>
      </c>
      <c r="AJ294" s="5" t="n">
        <v>0</v>
      </c>
      <c r="AK294" s="5" t="n">
        <v>0</v>
      </c>
      <c r="AL294" s="6" t="n">
        <v>0</v>
      </c>
      <c r="AM294" s="0" t="n">
        <v>0</v>
      </c>
      <c r="AN294" s="0" t="n">
        <v>1</v>
      </c>
      <c r="AO294" s="6" t="n">
        <v>0</v>
      </c>
      <c r="AP294" s="0" t="n">
        <v>0</v>
      </c>
      <c r="AQ294" s="0" t="n">
        <v>0</v>
      </c>
      <c r="AR294" s="0" t="n">
        <v>1</v>
      </c>
      <c r="AS294" s="6" t="n">
        <v>0</v>
      </c>
    </row>
    <row r="295" customFormat="false" ht="15" hidden="false" customHeight="false" outlineLevel="0" collapsed="false">
      <c r="C295" s="3"/>
      <c r="D295" s="58"/>
      <c r="F295" s="3"/>
      <c r="H295" s="3"/>
      <c r="J295" s="3"/>
      <c r="K295" s="55"/>
      <c r="L295" s="58"/>
      <c r="M295" s="3"/>
      <c r="N295" s="3"/>
      <c r="O295" s="3"/>
      <c r="P295" s="3"/>
      <c r="Q295" s="3" t="s">
        <v>77</v>
      </c>
      <c r="R295" s="54" t="n">
        <v>0.81</v>
      </c>
      <c r="S295" s="3" t="n">
        <f aca="false">IF(AND(X295&lt;1,Y295&lt;1,Z295&lt;1,AA295&lt;3),1,0)</f>
        <v>1</v>
      </c>
      <c r="T295" s="27" t="n">
        <f aca="false">R295*P296*N298*L299*J301*H297*F299*D289*B180</f>
        <v>0</v>
      </c>
      <c r="V295" s="15"/>
      <c r="W295" s="3" t="n">
        <v>204</v>
      </c>
      <c r="X295" s="0" t="n">
        <v>0.47</v>
      </c>
      <c r="Y295" s="0" t="n">
        <v>0.54</v>
      </c>
      <c r="Z295" s="0" t="n">
        <v>0.45</v>
      </c>
      <c r="AA295" s="0" t="n">
        <v>2</v>
      </c>
      <c r="AB295" s="0" t="n">
        <v>3.3</v>
      </c>
      <c r="AC295" s="0" t="n">
        <v>12848.5418872983</v>
      </c>
      <c r="AD295" s="0" t="n">
        <v>75022.0495916694</v>
      </c>
      <c r="AE295" s="0" t="n">
        <v>65937.8091994397</v>
      </c>
      <c r="AF295" s="57" t="n">
        <v>0</v>
      </c>
      <c r="AG295" s="57" t="n">
        <v>0</v>
      </c>
      <c r="AH295" s="0" t="n">
        <v>0.6</v>
      </c>
      <c r="AI295" s="4" t="n">
        <v>0</v>
      </c>
      <c r="AJ295" s="5" t="n">
        <v>1</v>
      </c>
      <c r="AK295" s="5" t="n">
        <v>0</v>
      </c>
      <c r="AL295" s="6" t="n">
        <v>0</v>
      </c>
      <c r="AM295" s="0" t="n">
        <v>1</v>
      </c>
      <c r="AN295" s="0" t="n">
        <v>0</v>
      </c>
      <c r="AO295" s="6" t="n">
        <v>0</v>
      </c>
      <c r="AP295" s="0" t="n">
        <v>0</v>
      </c>
      <c r="AQ295" s="0" t="n">
        <v>1</v>
      </c>
      <c r="AR295" s="0" t="n">
        <v>0</v>
      </c>
      <c r="AS295" s="6" t="n">
        <v>0</v>
      </c>
    </row>
    <row r="296" customFormat="false" ht="15" hidden="false" customHeight="false" outlineLevel="0" collapsed="false">
      <c r="C296" s="3"/>
      <c r="D296" s="58"/>
      <c r="F296" s="3"/>
      <c r="H296" s="3"/>
      <c r="J296" s="3"/>
      <c r="K296" s="55"/>
      <c r="L296" s="58"/>
      <c r="M296" s="3"/>
      <c r="N296" s="3"/>
      <c r="O296" s="3" t="s">
        <v>74</v>
      </c>
      <c r="P296" s="54" t="n">
        <v>0.960784314</v>
      </c>
      <c r="Q296" s="3" t="s">
        <v>75</v>
      </c>
      <c r="R296" s="54" t="n">
        <v>0.19</v>
      </c>
      <c r="S296" s="3" t="n">
        <f aca="false">IF(AND(X296&lt;1,Y296&lt;1,Z296&lt;1,AA296&lt;3),1,0)</f>
        <v>1</v>
      </c>
      <c r="T296" s="27" t="n">
        <f aca="false">R296*P296*N298*L299*J301*H297*F299*D289*B180</f>
        <v>0</v>
      </c>
      <c r="V296" s="15"/>
      <c r="W296" s="3" t="n">
        <v>204</v>
      </c>
      <c r="X296" s="0" t="n">
        <v>0.47</v>
      </c>
      <c r="Y296" s="0" t="n">
        <v>0.54</v>
      </c>
      <c r="Z296" s="0" t="n">
        <v>0.45</v>
      </c>
      <c r="AA296" s="0" t="n">
        <v>2</v>
      </c>
      <c r="AB296" s="0" t="n">
        <v>3.3</v>
      </c>
      <c r="AC296" s="0" t="n">
        <v>12848.5418872983</v>
      </c>
      <c r="AD296" s="0" t="n">
        <v>75022.0495916694</v>
      </c>
      <c r="AE296" s="0" t="n">
        <v>65937.8091994397</v>
      </c>
      <c r="AF296" s="57" t="n">
        <v>0</v>
      </c>
      <c r="AG296" s="57" t="n">
        <v>0</v>
      </c>
      <c r="AH296" s="0" t="n">
        <v>0.6</v>
      </c>
      <c r="AI296" s="4" t="n">
        <v>0</v>
      </c>
      <c r="AJ296" s="5" t="n">
        <v>1</v>
      </c>
      <c r="AK296" s="5" t="n">
        <v>0</v>
      </c>
      <c r="AL296" s="6" t="n">
        <v>0</v>
      </c>
      <c r="AM296" s="0" t="n">
        <v>1</v>
      </c>
      <c r="AN296" s="0" t="n">
        <v>0</v>
      </c>
      <c r="AO296" s="6" t="n">
        <v>0</v>
      </c>
      <c r="AP296" s="0" t="n">
        <v>0</v>
      </c>
      <c r="AQ296" s="0" t="n">
        <v>0</v>
      </c>
      <c r="AR296" s="0" t="n">
        <v>1</v>
      </c>
      <c r="AS296" s="6" t="n">
        <v>0</v>
      </c>
    </row>
    <row r="297" customFormat="false" ht="15" hidden="false" customHeight="false" outlineLevel="0" collapsed="false">
      <c r="C297" s="3"/>
      <c r="D297" s="3"/>
      <c r="F297" s="3"/>
      <c r="G297" s="0" t="s">
        <v>87</v>
      </c>
      <c r="H297" s="54" t="n">
        <f aca="false">1-H319</f>
        <v>0.7143</v>
      </c>
      <c r="J297" s="3"/>
      <c r="M297" s="3"/>
      <c r="N297" s="3"/>
      <c r="O297" s="3"/>
      <c r="P297" s="3"/>
      <c r="Q297" s="3" t="s">
        <v>77</v>
      </c>
      <c r="R297" s="54" t="n">
        <v>0.81</v>
      </c>
      <c r="S297" s="3" t="n">
        <f aca="false">IF(AND(X297&lt;1,Y297&lt;1,Z297&lt;1,AA297&lt;3),1,0)</f>
        <v>1</v>
      </c>
      <c r="T297" s="27" t="n">
        <f aca="false">R297*P298*N298*L299*J301*H297*F299*D289*B180</f>
        <v>0</v>
      </c>
      <c r="V297" s="15"/>
      <c r="W297" s="3" t="n">
        <v>204</v>
      </c>
      <c r="X297" s="0" t="n">
        <v>0.47</v>
      </c>
      <c r="Y297" s="0" t="n">
        <v>0.54</v>
      </c>
      <c r="Z297" s="0" t="n">
        <v>0.45</v>
      </c>
      <c r="AA297" s="0" t="n">
        <v>2</v>
      </c>
      <c r="AB297" s="0" t="n">
        <v>3.3</v>
      </c>
      <c r="AC297" s="0" t="n">
        <v>12848.5418872983</v>
      </c>
      <c r="AD297" s="0" t="n">
        <v>75022.0495916694</v>
      </c>
      <c r="AE297" s="0" t="n">
        <v>65937.8091994397</v>
      </c>
      <c r="AF297" s="57" t="n">
        <v>0</v>
      </c>
      <c r="AG297" s="57" t="n">
        <v>0</v>
      </c>
      <c r="AH297" s="0" t="n">
        <v>0.6</v>
      </c>
      <c r="AI297" s="4" t="n">
        <v>0</v>
      </c>
      <c r="AJ297" s="5" t="n">
        <v>1</v>
      </c>
      <c r="AK297" s="5" t="n">
        <v>0</v>
      </c>
      <c r="AL297" s="6" t="n">
        <v>0</v>
      </c>
      <c r="AM297" s="0" t="n">
        <v>0</v>
      </c>
      <c r="AN297" s="0" t="n">
        <v>1</v>
      </c>
      <c r="AO297" s="6" t="n">
        <v>0</v>
      </c>
      <c r="AP297" s="0" t="n">
        <v>0</v>
      </c>
      <c r="AQ297" s="0" t="n">
        <v>1</v>
      </c>
      <c r="AR297" s="0" t="n">
        <v>0</v>
      </c>
      <c r="AS297" s="6" t="n">
        <v>0</v>
      </c>
    </row>
    <row r="298" customFormat="false" ht="15" hidden="false" customHeight="false" outlineLevel="0" collapsed="false">
      <c r="C298" s="3"/>
      <c r="D298" s="3"/>
      <c r="F298" s="3"/>
      <c r="H298" s="3"/>
      <c r="J298" s="3"/>
      <c r="K298" s="55"/>
      <c r="L298" s="58"/>
      <c r="M298" s="3" t="s">
        <v>77</v>
      </c>
      <c r="N298" s="54" t="n">
        <v>0.375</v>
      </c>
      <c r="O298" s="3" t="s">
        <v>78</v>
      </c>
      <c r="P298" s="54" t="n">
        <v>0.039215686</v>
      </c>
      <c r="Q298" s="3" t="s">
        <v>75</v>
      </c>
      <c r="R298" s="54" t="n">
        <v>0.19</v>
      </c>
      <c r="S298" s="3" t="n">
        <f aca="false">IF(AND(X298&lt;1,Y298&lt;1,Z298&lt;1,AA298&lt;3),1,0)</f>
        <v>1</v>
      </c>
      <c r="T298" s="27" t="n">
        <f aca="false">R298*P298*N298*L299*J301*H297*F299*D289*B180</f>
        <v>0</v>
      </c>
      <c r="V298" s="15"/>
      <c r="W298" s="3" t="n">
        <v>204</v>
      </c>
      <c r="X298" s="0" t="n">
        <v>0.47</v>
      </c>
      <c r="Y298" s="0" t="n">
        <v>0.54</v>
      </c>
      <c r="Z298" s="0" t="n">
        <v>0.45</v>
      </c>
      <c r="AA298" s="0" t="n">
        <v>2</v>
      </c>
      <c r="AB298" s="0" t="n">
        <v>3.3</v>
      </c>
      <c r="AC298" s="0" t="n">
        <v>12848.5418872983</v>
      </c>
      <c r="AD298" s="0" t="n">
        <v>75022.0495916694</v>
      </c>
      <c r="AE298" s="0" t="n">
        <v>65937.8091994397</v>
      </c>
      <c r="AF298" s="57" t="n">
        <v>0</v>
      </c>
      <c r="AG298" s="57" t="n">
        <v>0</v>
      </c>
      <c r="AH298" s="0" t="n">
        <v>0.6</v>
      </c>
      <c r="AI298" s="4" t="n">
        <v>0</v>
      </c>
      <c r="AJ298" s="5" t="n">
        <v>1</v>
      </c>
      <c r="AK298" s="5" t="n">
        <v>0</v>
      </c>
      <c r="AL298" s="6" t="n">
        <v>0</v>
      </c>
      <c r="AM298" s="0" t="n">
        <v>0</v>
      </c>
      <c r="AN298" s="0" t="n">
        <v>1</v>
      </c>
      <c r="AO298" s="6" t="n">
        <v>0</v>
      </c>
      <c r="AP298" s="0" t="n">
        <v>0</v>
      </c>
      <c r="AQ298" s="0" t="n">
        <v>0</v>
      </c>
      <c r="AR298" s="0" t="n">
        <v>1</v>
      </c>
      <c r="AS298" s="6" t="n">
        <v>0</v>
      </c>
    </row>
    <row r="299" customFormat="false" ht="15" hidden="false" customHeight="false" outlineLevel="0" collapsed="false">
      <c r="D299" s="3"/>
      <c r="E299" s="0" t="s">
        <v>88</v>
      </c>
      <c r="F299" s="54" t="n">
        <v>0.13</v>
      </c>
      <c r="H299" s="3"/>
      <c r="J299" s="3"/>
      <c r="K299" s="0" t="s">
        <v>83</v>
      </c>
      <c r="L299" s="68" t="n">
        <v>0</v>
      </c>
      <c r="M299" s="3" t="s">
        <v>75</v>
      </c>
      <c r="N299" s="54" t="n">
        <v>0.125</v>
      </c>
      <c r="O299" s="3" t="s">
        <v>30</v>
      </c>
      <c r="P299" s="54" t="n">
        <v>1</v>
      </c>
      <c r="Q299" s="3" t="s">
        <v>75</v>
      </c>
      <c r="R299" s="54" t="n">
        <v>1</v>
      </c>
      <c r="S299" s="3" t="n">
        <f aca="false">IF(AND(X299&lt;1,Y299&lt;1,Z299&lt;1,AA299&lt;3),1,0)</f>
        <v>1</v>
      </c>
      <c r="T299" s="27" t="n">
        <f aca="false">R299*P299*N299*L299*J301*H297*F299*D289*B180</f>
        <v>0</v>
      </c>
      <c r="V299" s="15"/>
      <c r="W299" s="3" t="n">
        <v>204</v>
      </c>
      <c r="X299" s="0" t="n">
        <v>0.47</v>
      </c>
      <c r="Y299" s="0" t="n">
        <v>0.54</v>
      </c>
      <c r="Z299" s="0" t="n">
        <v>0.45</v>
      </c>
      <c r="AA299" s="0" t="n">
        <v>2</v>
      </c>
      <c r="AB299" s="0" t="n">
        <v>3.3</v>
      </c>
      <c r="AC299" s="0" t="n">
        <v>12848.5418872983</v>
      </c>
      <c r="AD299" s="0" t="n">
        <v>75022.0495916694</v>
      </c>
      <c r="AE299" s="0" t="n">
        <v>65937.8091994397</v>
      </c>
      <c r="AF299" s="57" t="n">
        <v>0</v>
      </c>
      <c r="AG299" s="57" t="n">
        <v>0</v>
      </c>
      <c r="AH299" s="0" t="n">
        <v>0.6</v>
      </c>
      <c r="AI299" s="4" t="n">
        <v>0</v>
      </c>
      <c r="AJ299" s="5" t="n">
        <v>0</v>
      </c>
      <c r="AK299" s="5" t="n">
        <v>1</v>
      </c>
      <c r="AL299" s="6" t="n">
        <v>0</v>
      </c>
      <c r="AM299" s="0" t="n">
        <v>0</v>
      </c>
      <c r="AN299" s="0" t="n">
        <v>0</v>
      </c>
      <c r="AO299" s="6" t="n">
        <v>1</v>
      </c>
      <c r="AP299" s="0" t="n">
        <v>0</v>
      </c>
      <c r="AQ299" s="0" t="n">
        <v>0</v>
      </c>
      <c r="AR299" s="0" t="n">
        <v>1</v>
      </c>
      <c r="AS299" s="6" t="n">
        <v>0</v>
      </c>
    </row>
    <row r="300" s="66" customFormat="true" ht="15" hidden="false" customHeight="false" outlineLevel="0" collapsed="false">
      <c r="A300" s="56" t="n">
        <v>-1</v>
      </c>
      <c r="B300" s="56" t="n">
        <v>-1</v>
      </c>
      <c r="C300" s="56" t="n">
        <v>-1</v>
      </c>
      <c r="D300" s="56" t="n">
        <v>-1</v>
      </c>
      <c r="E300" s="56" t="n">
        <v>-1</v>
      </c>
      <c r="F300" s="56" t="n">
        <v>-1</v>
      </c>
      <c r="G300" s="56" t="n">
        <v>-1</v>
      </c>
      <c r="H300" s="56" t="n">
        <v>-1</v>
      </c>
      <c r="I300" s="56" t="n">
        <v>-1</v>
      </c>
      <c r="J300" s="56" t="n">
        <v>-1</v>
      </c>
      <c r="K300" s="56" t="n">
        <v>-1</v>
      </c>
      <c r="L300" s="56" t="n">
        <v>-1</v>
      </c>
      <c r="M300" s="56" t="n">
        <v>-1</v>
      </c>
      <c r="N300" s="56" t="n">
        <v>-1</v>
      </c>
      <c r="O300" s="56" t="n">
        <v>-1</v>
      </c>
      <c r="P300" s="56" t="n">
        <v>-1</v>
      </c>
      <c r="Q300" s="56" t="n">
        <v>-1</v>
      </c>
      <c r="R300" s="56" t="n">
        <v>-1</v>
      </c>
      <c r="S300" s="56" t="n">
        <v>-1</v>
      </c>
      <c r="T300" s="56" t="n">
        <v>-1</v>
      </c>
      <c r="U300" s="56" t="n">
        <v>-1</v>
      </c>
      <c r="V300" s="56" t="n">
        <v>-1</v>
      </c>
      <c r="W300" s="56" t="n">
        <v>-1</v>
      </c>
      <c r="X300" s="56" t="n">
        <v>-1</v>
      </c>
      <c r="Y300" s="56" t="n">
        <v>-1</v>
      </c>
      <c r="Z300" s="56" t="n">
        <v>-1</v>
      </c>
      <c r="AA300" s="56" t="n">
        <v>-1</v>
      </c>
      <c r="AB300" s="56" t="n">
        <v>-1</v>
      </c>
      <c r="AC300" s="56" t="n">
        <v>-1</v>
      </c>
      <c r="AD300" s="56" t="n">
        <v>-1</v>
      </c>
      <c r="AE300" s="56" t="n">
        <v>-1</v>
      </c>
      <c r="AF300" s="56" t="n">
        <v>-1</v>
      </c>
      <c r="AG300" s="56" t="n">
        <v>-1</v>
      </c>
      <c r="AH300" s="56" t="n">
        <v>-1</v>
      </c>
      <c r="AI300" s="56" t="n">
        <v>-1</v>
      </c>
      <c r="AJ300" s="56" t="n">
        <v>-1</v>
      </c>
      <c r="AK300" s="56" t="n">
        <v>-1</v>
      </c>
      <c r="AL300" s="56" t="n">
        <v>-1</v>
      </c>
      <c r="AM300" s="56" t="n">
        <v>-1</v>
      </c>
      <c r="AN300" s="56" t="n">
        <v>-1</v>
      </c>
      <c r="AO300" s="56" t="n">
        <v>-1</v>
      </c>
      <c r="AP300" s="56" t="n">
        <v>-1</v>
      </c>
      <c r="AQ300" s="56" t="n">
        <v>-1</v>
      </c>
      <c r="AR300" s="56" t="n">
        <v>-1</v>
      </c>
      <c r="AS300" s="56" t="n">
        <v>-1</v>
      </c>
      <c r="AT300" s="56" t="n">
        <v>-1</v>
      </c>
      <c r="AU300" s="56" t="n">
        <v>-1</v>
      </c>
    </row>
    <row r="301" customFormat="false" ht="15" hidden="false" customHeight="false" outlineLevel="0" collapsed="false">
      <c r="D301" s="3"/>
      <c r="E301" s="69" t="s">
        <v>95</v>
      </c>
      <c r="F301" s="70" t="n">
        <f aca="false">F259*D289+F189*D228+F107*D154+F23*D70</f>
        <v>0.325217</v>
      </c>
      <c r="I301" s="0" t="s">
        <v>89</v>
      </c>
      <c r="J301" s="54" t="n">
        <v>0.4901</v>
      </c>
      <c r="K301" s="3"/>
      <c r="L301" s="3"/>
      <c r="M301" s="3"/>
      <c r="N301" s="3"/>
      <c r="O301" s="3"/>
      <c r="P301" s="3"/>
      <c r="Q301" s="3" t="s">
        <v>73</v>
      </c>
      <c r="R301" s="54" t="n">
        <v>0.8107</v>
      </c>
      <c r="S301" s="3" t="n">
        <f aca="false">IF(AND(X301&lt;1,Y301&lt;1,Z301&lt;1,AA301&lt;3),1,0)</f>
        <v>1</v>
      </c>
      <c r="T301" s="27" t="n">
        <f aca="false">R301*P302*N304*L309*J301*H297*F299*D289*B180</f>
        <v>0.000354355415361239</v>
      </c>
      <c r="V301" s="15"/>
      <c r="W301" s="3" t="n">
        <v>204</v>
      </c>
      <c r="X301" s="0" t="n">
        <v>0.47</v>
      </c>
      <c r="Y301" s="0" t="n">
        <v>0.54</v>
      </c>
      <c r="Z301" s="0" t="n">
        <v>0.83</v>
      </c>
      <c r="AA301" s="0" t="n">
        <v>2</v>
      </c>
      <c r="AB301" s="0" t="n">
        <v>3.3</v>
      </c>
      <c r="AC301" s="0" t="n">
        <v>12848.5418872983</v>
      </c>
      <c r="AD301" s="0" t="n">
        <v>75022.0495916694</v>
      </c>
      <c r="AE301" s="0" t="n">
        <v>69245.598260155</v>
      </c>
      <c r="AF301" s="57" t="n">
        <v>0</v>
      </c>
      <c r="AG301" s="57" t="n">
        <v>0</v>
      </c>
      <c r="AH301" s="0" t="n">
        <v>0.6</v>
      </c>
      <c r="AI301" s="4" t="n">
        <v>1</v>
      </c>
      <c r="AJ301" s="5" t="n">
        <v>0</v>
      </c>
      <c r="AK301" s="5" t="n">
        <v>0</v>
      </c>
      <c r="AL301" s="6" t="n">
        <v>0</v>
      </c>
      <c r="AM301" s="0" t="n">
        <v>1</v>
      </c>
      <c r="AN301" s="0" t="n">
        <v>0</v>
      </c>
      <c r="AO301" s="6" t="n">
        <v>0</v>
      </c>
      <c r="AP301" s="0" t="n">
        <v>1</v>
      </c>
      <c r="AQ301" s="0" t="n">
        <v>0</v>
      </c>
      <c r="AR301" s="0" t="n">
        <v>0</v>
      </c>
      <c r="AS301" s="6" t="n">
        <v>0</v>
      </c>
    </row>
    <row r="302" customFormat="false" ht="15" hidden="false" customHeight="false" outlineLevel="0" collapsed="false">
      <c r="D302" s="3"/>
      <c r="F302" s="3"/>
      <c r="H302" s="3"/>
      <c r="J302" s="3"/>
      <c r="K302" s="3"/>
      <c r="L302" s="58"/>
      <c r="M302" s="3"/>
      <c r="N302" s="3"/>
      <c r="O302" s="3" t="s">
        <v>74</v>
      </c>
      <c r="P302" s="54" t="n">
        <v>0.962121212</v>
      </c>
      <c r="Q302" s="3" t="s">
        <v>75</v>
      </c>
      <c r="R302" s="54" t="n">
        <v>0.1893</v>
      </c>
      <c r="S302" s="3" t="n">
        <f aca="false">IF(AND(X302&lt;1,Y302&lt;1,Z302&lt;1,AA302&lt;3),1,0)</f>
        <v>1</v>
      </c>
      <c r="T302" s="27" t="n">
        <f aca="false">R302*P302*N304*L309*J301*H297*F299*D289*B180</f>
        <v>8.2742666988877E-005</v>
      </c>
      <c r="V302" s="15"/>
      <c r="W302" s="3" t="n">
        <v>204</v>
      </c>
      <c r="X302" s="0" t="n">
        <v>0.47</v>
      </c>
      <c r="Y302" s="0" t="n">
        <v>0.54</v>
      </c>
      <c r="Z302" s="0" t="n">
        <v>0.83</v>
      </c>
      <c r="AA302" s="0" t="n">
        <v>2</v>
      </c>
      <c r="AB302" s="0" t="n">
        <v>3.3</v>
      </c>
      <c r="AC302" s="0" t="n">
        <v>12848.5418872983</v>
      </c>
      <c r="AD302" s="0" t="n">
        <v>75022.0495916694</v>
      </c>
      <c r="AE302" s="0" t="n">
        <v>69245.598260155</v>
      </c>
      <c r="AF302" s="57" t="n">
        <v>0</v>
      </c>
      <c r="AG302" s="57" t="n">
        <v>0</v>
      </c>
      <c r="AH302" s="0" t="n">
        <v>0.6</v>
      </c>
      <c r="AI302" s="4" t="n">
        <v>1</v>
      </c>
      <c r="AJ302" s="5" t="n">
        <v>0</v>
      </c>
      <c r="AK302" s="5" t="n">
        <v>0</v>
      </c>
      <c r="AL302" s="6" t="n">
        <v>0</v>
      </c>
      <c r="AM302" s="0" t="n">
        <v>1</v>
      </c>
      <c r="AN302" s="0" t="n">
        <v>0</v>
      </c>
      <c r="AO302" s="6" t="n">
        <v>0</v>
      </c>
      <c r="AP302" s="0" t="n">
        <v>0</v>
      </c>
      <c r="AQ302" s="0" t="n">
        <v>0</v>
      </c>
      <c r="AR302" s="0" t="n">
        <v>1</v>
      </c>
      <c r="AS302" s="6" t="n">
        <v>0</v>
      </c>
    </row>
    <row r="303" customFormat="false" ht="15" hidden="false" customHeight="false" outlineLevel="0" collapsed="false">
      <c r="D303" s="3"/>
      <c r="F303" s="3"/>
      <c r="H303" s="3"/>
      <c r="J303" s="3"/>
      <c r="K303" s="3"/>
      <c r="L303" s="58"/>
      <c r="M303" s="3"/>
      <c r="N303" s="3"/>
      <c r="O303" s="3"/>
      <c r="P303" s="3"/>
      <c r="Q303" s="3" t="s">
        <v>73</v>
      </c>
      <c r="R303" s="54" t="n">
        <v>0.8107</v>
      </c>
      <c r="S303" s="3" t="n">
        <f aca="false">IF(AND(X303&lt;1,Y303&lt;1,Z303&lt;1,AA303&lt;3),1,0)</f>
        <v>1</v>
      </c>
      <c r="T303" s="27" t="n">
        <f aca="false">R303*P304*N304*L309*J301*H297*F299*D289*B180</f>
        <v>1.3951000651174E-005</v>
      </c>
      <c r="V303" s="15"/>
      <c r="W303" s="3" t="n">
        <v>204</v>
      </c>
      <c r="X303" s="0" t="n">
        <v>0.47</v>
      </c>
      <c r="Y303" s="0" t="n">
        <v>0.54</v>
      </c>
      <c r="Z303" s="0" t="n">
        <v>0.83</v>
      </c>
      <c r="AA303" s="0" t="n">
        <v>2</v>
      </c>
      <c r="AB303" s="0" t="n">
        <v>3.3</v>
      </c>
      <c r="AC303" s="0" t="n">
        <v>12848.5418872983</v>
      </c>
      <c r="AD303" s="0" t="n">
        <v>75022.0495916694</v>
      </c>
      <c r="AE303" s="0" t="n">
        <v>69245.598260155</v>
      </c>
      <c r="AF303" s="57" t="n">
        <v>0</v>
      </c>
      <c r="AG303" s="57" t="n">
        <v>0</v>
      </c>
      <c r="AH303" s="0" t="n">
        <v>0.6</v>
      </c>
      <c r="AI303" s="4" t="n">
        <v>1</v>
      </c>
      <c r="AJ303" s="5" t="n">
        <v>0</v>
      </c>
      <c r="AK303" s="5" t="n">
        <v>0</v>
      </c>
      <c r="AL303" s="6" t="n">
        <v>0</v>
      </c>
      <c r="AM303" s="0" t="n">
        <v>0</v>
      </c>
      <c r="AN303" s="0" t="n">
        <v>1</v>
      </c>
      <c r="AO303" s="6" t="n">
        <v>0</v>
      </c>
      <c r="AP303" s="0" t="n">
        <v>1</v>
      </c>
      <c r="AQ303" s="0" t="n">
        <v>0</v>
      </c>
      <c r="AR303" s="0" t="n">
        <v>0</v>
      </c>
      <c r="AS303" s="6" t="n">
        <v>0</v>
      </c>
    </row>
    <row r="304" customFormat="false" ht="15" hidden="false" customHeight="false" outlineLevel="0" collapsed="false">
      <c r="D304" s="3"/>
      <c r="F304" s="3"/>
      <c r="H304" s="3"/>
      <c r="J304" s="3"/>
      <c r="K304" s="3"/>
      <c r="L304" s="58"/>
      <c r="M304" s="3" t="s">
        <v>73</v>
      </c>
      <c r="N304" s="54" t="n">
        <v>0.5</v>
      </c>
      <c r="O304" s="3" t="s">
        <v>76</v>
      </c>
      <c r="P304" s="54" t="n">
        <v>0.037878788</v>
      </c>
      <c r="Q304" s="3" t="s">
        <v>75</v>
      </c>
      <c r="R304" s="54" t="n">
        <v>0.1893</v>
      </c>
      <c r="S304" s="3" t="n">
        <f aca="false">IF(AND(X304&lt;1,Y304&lt;1,Z304&lt;1,AA304&lt;3),1,0)</f>
        <v>1</v>
      </c>
      <c r="T304" s="27" t="n">
        <f aca="false">R304*P304*N304*L309*J301*H297*F299*D289*B180</f>
        <v>3.25758532535739E-006</v>
      </c>
      <c r="V304" s="15"/>
      <c r="W304" s="3" t="n">
        <v>204</v>
      </c>
      <c r="X304" s="0" t="n">
        <v>0.47</v>
      </c>
      <c r="Y304" s="0" t="n">
        <v>0.54</v>
      </c>
      <c r="Z304" s="0" t="n">
        <v>0.83</v>
      </c>
      <c r="AA304" s="0" t="n">
        <v>2</v>
      </c>
      <c r="AB304" s="0" t="n">
        <v>3.3</v>
      </c>
      <c r="AC304" s="0" t="n">
        <v>12848.5418872983</v>
      </c>
      <c r="AD304" s="0" t="n">
        <v>75022.0495916694</v>
      </c>
      <c r="AE304" s="0" t="n">
        <v>69245.598260155</v>
      </c>
      <c r="AF304" s="57" t="n">
        <v>0</v>
      </c>
      <c r="AG304" s="57" t="n">
        <v>0</v>
      </c>
      <c r="AH304" s="0" t="n">
        <v>0.6</v>
      </c>
      <c r="AI304" s="4" t="n">
        <v>1</v>
      </c>
      <c r="AJ304" s="5" t="n">
        <v>0</v>
      </c>
      <c r="AK304" s="5" t="n">
        <v>0</v>
      </c>
      <c r="AL304" s="6" t="n">
        <v>0</v>
      </c>
      <c r="AM304" s="0" t="n">
        <v>0</v>
      </c>
      <c r="AN304" s="0" t="n">
        <v>1</v>
      </c>
      <c r="AO304" s="6" t="n">
        <v>0</v>
      </c>
      <c r="AP304" s="0" t="n">
        <v>0</v>
      </c>
      <c r="AQ304" s="0" t="n">
        <v>0</v>
      </c>
      <c r="AR304" s="0" t="n">
        <v>1</v>
      </c>
      <c r="AS304" s="6" t="n">
        <v>0</v>
      </c>
    </row>
    <row r="305" customFormat="false" ht="15" hidden="false" customHeight="false" outlineLevel="0" collapsed="false">
      <c r="D305" s="3"/>
      <c r="F305" s="3"/>
      <c r="H305" s="3"/>
      <c r="J305" s="3"/>
      <c r="K305" s="3"/>
      <c r="L305" s="58"/>
      <c r="M305" s="3"/>
      <c r="N305" s="3"/>
      <c r="O305" s="3"/>
      <c r="P305" s="3"/>
      <c r="Q305" s="3" t="s">
        <v>77</v>
      </c>
      <c r="R305" s="54" t="n">
        <v>0.81</v>
      </c>
      <c r="S305" s="3" t="n">
        <f aca="false">IF(AND(X305&lt;1,Y305&lt;1,Z305&lt;1,AA305&lt;3),1,0)</f>
        <v>1</v>
      </c>
      <c r="T305" s="27" t="n">
        <f aca="false">R305*P306*N308*L309*J301*H297*F299*D289*B180</f>
        <v>0.00026516811280936</v>
      </c>
      <c r="V305" s="15"/>
      <c r="W305" s="3" t="n">
        <v>204</v>
      </c>
      <c r="X305" s="0" t="n">
        <v>0.47</v>
      </c>
      <c r="Y305" s="0" t="n">
        <v>0.54</v>
      </c>
      <c r="Z305" s="0" t="n">
        <v>0.83</v>
      </c>
      <c r="AA305" s="0" t="n">
        <v>2</v>
      </c>
      <c r="AB305" s="0" t="n">
        <v>3.3</v>
      </c>
      <c r="AC305" s="0" t="n">
        <v>12848.5418872983</v>
      </c>
      <c r="AD305" s="0" t="n">
        <v>75022.0495916694</v>
      </c>
      <c r="AE305" s="0" t="n">
        <v>69245.598260155</v>
      </c>
      <c r="AF305" s="57" t="n">
        <v>0</v>
      </c>
      <c r="AG305" s="57" t="n">
        <v>0</v>
      </c>
      <c r="AH305" s="0" t="n">
        <v>0.6</v>
      </c>
      <c r="AI305" s="4" t="n">
        <v>0</v>
      </c>
      <c r="AJ305" s="5" t="n">
        <v>1</v>
      </c>
      <c r="AK305" s="5" t="n">
        <v>0</v>
      </c>
      <c r="AL305" s="6" t="n">
        <v>0</v>
      </c>
      <c r="AM305" s="0" t="n">
        <v>1</v>
      </c>
      <c r="AN305" s="0" t="n">
        <v>0</v>
      </c>
      <c r="AO305" s="6" t="n">
        <v>0</v>
      </c>
      <c r="AP305" s="0" t="n">
        <v>0</v>
      </c>
      <c r="AQ305" s="0" t="n">
        <v>1</v>
      </c>
      <c r="AR305" s="0" t="n">
        <v>0</v>
      </c>
      <c r="AS305" s="6" t="n">
        <v>0</v>
      </c>
    </row>
    <row r="306" customFormat="false" ht="15" hidden="false" customHeight="false" outlineLevel="0" collapsed="false">
      <c r="D306" s="3"/>
      <c r="F306" s="3"/>
      <c r="H306" s="3"/>
      <c r="J306" s="3"/>
      <c r="K306" s="3"/>
      <c r="L306" s="58"/>
      <c r="M306" s="3"/>
      <c r="N306" s="3"/>
      <c r="O306" s="3" t="s">
        <v>74</v>
      </c>
      <c r="P306" s="54" t="n">
        <v>0.960784314</v>
      </c>
      <c r="Q306" s="3" t="s">
        <v>75</v>
      </c>
      <c r="R306" s="54" t="n">
        <v>0.19</v>
      </c>
      <c r="S306" s="3" t="n">
        <f aca="false">IF(AND(X306&lt;1,Y306&lt;1,Z306&lt;1,AA306&lt;3),1,0)</f>
        <v>1</v>
      </c>
      <c r="T306" s="27" t="n">
        <f aca="false">R306*P306*N308*L309*J301*H297*F299*D289*B180</f>
        <v>6.21999276960227E-005</v>
      </c>
      <c r="V306" s="15"/>
      <c r="W306" s="3" t="n">
        <v>204</v>
      </c>
      <c r="X306" s="0" t="n">
        <v>0.47</v>
      </c>
      <c r="Y306" s="0" t="n">
        <v>0.54</v>
      </c>
      <c r="Z306" s="0" t="n">
        <v>0.83</v>
      </c>
      <c r="AA306" s="0" t="n">
        <v>2</v>
      </c>
      <c r="AB306" s="0" t="n">
        <v>3.3</v>
      </c>
      <c r="AC306" s="0" t="n">
        <v>12848.5418872983</v>
      </c>
      <c r="AD306" s="0" t="n">
        <v>75022.0495916694</v>
      </c>
      <c r="AE306" s="0" t="n">
        <v>69245.598260155</v>
      </c>
      <c r="AF306" s="57" t="n">
        <v>0</v>
      </c>
      <c r="AG306" s="57" t="n">
        <v>0</v>
      </c>
      <c r="AH306" s="0" t="n">
        <v>0.6</v>
      </c>
      <c r="AI306" s="4" t="n">
        <v>0</v>
      </c>
      <c r="AJ306" s="5" t="n">
        <v>1</v>
      </c>
      <c r="AK306" s="5" t="n">
        <v>0</v>
      </c>
      <c r="AL306" s="6" t="n">
        <v>0</v>
      </c>
      <c r="AM306" s="0" t="n">
        <v>1</v>
      </c>
      <c r="AN306" s="0" t="n">
        <v>0</v>
      </c>
      <c r="AO306" s="6" t="n">
        <v>0</v>
      </c>
      <c r="AP306" s="0" t="n">
        <v>0</v>
      </c>
      <c r="AQ306" s="0" t="n">
        <v>0</v>
      </c>
      <c r="AR306" s="0" t="n">
        <v>1</v>
      </c>
      <c r="AS306" s="6" t="n">
        <v>0</v>
      </c>
    </row>
    <row r="307" customFormat="false" ht="15" hidden="false" customHeight="false" outlineLevel="0" collapsed="false">
      <c r="D307" s="3"/>
      <c r="F307" s="3"/>
      <c r="H307" s="3"/>
      <c r="J307" s="3"/>
      <c r="K307" s="3"/>
      <c r="L307" s="58"/>
      <c r="M307" s="3"/>
      <c r="N307" s="3"/>
      <c r="O307" s="3"/>
      <c r="P307" s="3"/>
      <c r="Q307" s="3" t="s">
        <v>77</v>
      </c>
      <c r="R307" s="54" t="n">
        <v>0.81</v>
      </c>
      <c r="S307" s="3" t="n">
        <f aca="false">IF(AND(X307&lt;1,Y307&lt;1,Z307&lt;1,AA307&lt;3),1,0)</f>
        <v>1</v>
      </c>
      <c r="T307" s="27" t="n">
        <f aca="false">R307*P308*N308*L309*J301*H297*F299*D289*B180</f>
        <v>1.08231881990784E-005</v>
      </c>
      <c r="V307" s="15"/>
      <c r="W307" s="3" t="n">
        <v>204</v>
      </c>
      <c r="X307" s="0" t="n">
        <v>0.47</v>
      </c>
      <c r="Y307" s="0" t="n">
        <v>0.54</v>
      </c>
      <c r="Z307" s="0" t="n">
        <v>0.83</v>
      </c>
      <c r="AA307" s="0" t="n">
        <v>2</v>
      </c>
      <c r="AB307" s="0" t="n">
        <v>3.3</v>
      </c>
      <c r="AC307" s="0" t="n">
        <v>12848.5418872983</v>
      </c>
      <c r="AD307" s="0" t="n">
        <v>75022.0495916694</v>
      </c>
      <c r="AE307" s="0" t="n">
        <v>69245.598260155</v>
      </c>
      <c r="AF307" s="57" t="n">
        <v>0</v>
      </c>
      <c r="AG307" s="57" t="n">
        <v>0</v>
      </c>
      <c r="AH307" s="0" t="n">
        <v>0.6</v>
      </c>
      <c r="AI307" s="4" t="n">
        <v>0</v>
      </c>
      <c r="AJ307" s="5" t="n">
        <v>1</v>
      </c>
      <c r="AK307" s="5" t="n">
        <v>0</v>
      </c>
      <c r="AL307" s="6" t="n">
        <v>0</v>
      </c>
      <c r="AM307" s="0" t="n">
        <v>0</v>
      </c>
      <c r="AN307" s="0" t="n">
        <v>1</v>
      </c>
      <c r="AO307" s="6" t="n">
        <v>0</v>
      </c>
      <c r="AP307" s="0" t="n">
        <v>0</v>
      </c>
      <c r="AQ307" s="0" t="n">
        <v>1</v>
      </c>
      <c r="AR307" s="0" t="n">
        <v>0</v>
      </c>
      <c r="AS307" s="6" t="n">
        <v>0</v>
      </c>
    </row>
    <row r="308" customFormat="false" ht="15" hidden="false" customHeight="false" outlineLevel="0" collapsed="false">
      <c r="D308" s="3"/>
      <c r="F308" s="3"/>
      <c r="H308" s="3"/>
      <c r="J308" s="3"/>
      <c r="K308" s="3"/>
      <c r="L308" s="58"/>
      <c r="M308" s="3" t="s">
        <v>77</v>
      </c>
      <c r="N308" s="54" t="n">
        <v>0.375</v>
      </c>
      <c r="O308" s="3" t="s">
        <v>78</v>
      </c>
      <c r="P308" s="54" t="n">
        <v>0.039215686</v>
      </c>
      <c r="Q308" s="3" t="s">
        <v>75</v>
      </c>
      <c r="R308" s="54" t="n">
        <v>0.19</v>
      </c>
      <c r="S308" s="3" t="n">
        <f aca="false">IF(AND(X308&lt;1,Y308&lt;1,Z308&lt;1,AA308&lt;3),1,0)</f>
        <v>1</v>
      </c>
      <c r="T308" s="27" t="n">
        <f aca="false">R308*P308*N308*L309*J301*H297*F299*D289*B180</f>
        <v>2.53877254052456E-006</v>
      </c>
      <c r="V308" s="15"/>
      <c r="W308" s="3" t="n">
        <v>204</v>
      </c>
      <c r="X308" s="0" t="n">
        <v>0.47</v>
      </c>
      <c r="Y308" s="0" t="n">
        <v>0.54</v>
      </c>
      <c r="Z308" s="0" t="n">
        <v>0.83</v>
      </c>
      <c r="AA308" s="0" t="n">
        <v>2</v>
      </c>
      <c r="AB308" s="0" t="n">
        <v>3.3</v>
      </c>
      <c r="AC308" s="0" t="n">
        <v>12848.5418872983</v>
      </c>
      <c r="AD308" s="0" t="n">
        <v>75022.0495916694</v>
      </c>
      <c r="AE308" s="0" t="n">
        <v>69245.598260155</v>
      </c>
      <c r="AF308" s="57" t="n">
        <v>0</v>
      </c>
      <c r="AG308" s="57" t="n">
        <v>0</v>
      </c>
      <c r="AH308" s="0" t="n">
        <v>0.6</v>
      </c>
      <c r="AI308" s="4" t="n">
        <v>0</v>
      </c>
      <c r="AJ308" s="5" t="n">
        <v>1</v>
      </c>
      <c r="AK308" s="5" t="n">
        <v>0</v>
      </c>
      <c r="AL308" s="6" t="n">
        <v>0</v>
      </c>
      <c r="AM308" s="0" t="n">
        <v>0</v>
      </c>
      <c r="AN308" s="0" t="n">
        <v>1</v>
      </c>
      <c r="AO308" s="6" t="n">
        <v>0</v>
      </c>
      <c r="AP308" s="0" t="n">
        <v>0</v>
      </c>
      <c r="AQ308" s="0" t="n">
        <v>0</v>
      </c>
      <c r="AR308" s="0" t="n">
        <v>1</v>
      </c>
      <c r="AS308" s="6" t="n">
        <v>0</v>
      </c>
    </row>
    <row r="309" customFormat="false" ht="15" hidden="false" customHeight="false" outlineLevel="0" collapsed="false">
      <c r="D309" s="3"/>
      <c r="F309" s="3"/>
      <c r="H309" s="3"/>
      <c r="J309" s="3"/>
      <c r="K309" s="55" t="s">
        <v>85</v>
      </c>
      <c r="L309" s="54" t="n">
        <v>1</v>
      </c>
      <c r="M309" s="3" t="s">
        <v>75</v>
      </c>
      <c r="N309" s="54" t="n">
        <v>0.125</v>
      </c>
      <c r="O309" s="3" t="s">
        <v>30</v>
      </c>
      <c r="P309" s="54" t="n">
        <v>1</v>
      </c>
      <c r="Q309" s="3" t="s">
        <v>75</v>
      </c>
      <c r="R309" s="54" t="n">
        <v>1</v>
      </c>
      <c r="S309" s="3" t="n">
        <f aca="false">IF(AND(X309&lt;1,Y309&lt;1,Z309&lt;1,AA309&lt;3),1,0)</f>
        <v>1</v>
      </c>
      <c r="T309" s="27" t="n">
        <f aca="false">R309*P309*N309*L309*J301*H297*F299*D289*B180</f>
        <v>0.000113576667081662</v>
      </c>
      <c r="U309" s="71"/>
      <c r="V309" s="15"/>
      <c r="W309" s="3" t="n">
        <v>204</v>
      </c>
      <c r="X309" s="0" t="n">
        <v>0.47</v>
      </c>
      <c r="Y309" s="0" t="n">
        <v>0.54</v>
      </c>
      <c r="Z309" s="0" t="n">
        <v>0.83</v>
      </c>
      <c r="AA309" s="0" t="n">
        <v>2</v>
      </c>
      <c r="AB309" s="0" t="n">
        <v>3.3</v>
      </c>
      <c r="AC309" s="0" t="n">
        <v>12848.5418872983</v>
      </c>
      <c r="AD309" s="0" t="n">
        <v>75022.0495916694</v>
      </c>
      <c r="AE309" s="0" t="n">
        <v>69245.598260155</v>
      </c>
      <c r="AF309" s="57" t="n">
        <v>0</v>
      </c>
      <c r="AG309" s="57" t="n">
        <v>0</v>
      </c>
      <c r="AH309" s="0" t="n">
        <v>0.6</v>
      </c>
      <c r="AI309" s="4" t="n">
        <v>0</v>
      </c>
      <c r="AJ309" s="5" t="n">
        <v>0</v>
      </c>
      <c r="AK309" s="5" t="n">
        <v>1</v>
      </c>
      <c r="AL309" s="6" t="n">
        <v>0</v>
      </c>
      <c r="AM309" s="0" t="n">
        <v>0</v>
      </c>
      <c r="AN309" s="0" t="n">
        <v>0</v>
      </c>
      <c r="AO309" s="6" t="n">
        <v>1</v>
      </c>
      <c r="AP309" s="0" t="n">
        <v>0</v>
      </c>
      <c r="AQ309" s="0" t="n">
        <v>0</v>
      </c>
      <c r="AR309" s="0" t="n">
        <v>1</v>
      </c>
      <c r="AS309" s="6" t="n">
        <v>0</v>
      </c>
    </row>
    <row r="310" s="66" customFormat="true" ht="15" hidden="false" customHeight="false" outlineLevel="0" collapsed="false">
      <c r="A310" s="56" t="n">
        <v>-1</v>
      </c>
      <c r="B310" s="56" t="n">
        <v>-1</v>
      </c>
      <c r="C310" s="56" t="n">
        <v>-1</v>
      </c>
      <c r="D310" s="56" t="n">
        <v>-1</v>
      </c>
      <c r="E310" s="56" t="n">
        <v>-1</v>
      </c>
      <c r="F310" s="56" t="n">
        <v>-1</v>
      </c>
      <c r="G310" s="56" t="n">
        <v>-1</v>
      </c>
      <c r="H310" s="56" t="n">
        <v>-1</v>
      </c>
      <c r="I310" s="56" t="n">
        <v>-1</v>
      </c>
      <c r="J310" s="56" t="n">
        <v>-1</v>
      </c>
      <c r="K310" s="56" t="n">
        <v>-1</v>
      </c>
      <c r="L310" s="56" t="n">
        <v>-1</v>
      </c>
      <c r="M310" s="56" t="n">
        <v>-1</v>
      </c>
      <c r="N310" s="56" t="n">
        <v>-1</v>
      </c>
      <c r="O310" s="56" t="n">
        <v>-1</v>
      </c>
      <c r="P310" s="56" t="n">
        <v>-1</v>
      </c>
      <c r="Q310" s="56" t="n">
        <v>-1</v>
      </c>
      <c r="R310" s="56" t="n">
        <v>-1</v>
      </c>
      <c r="S310" s="56" t="n">
        <v>-1</v>
      </c>
      <c r="T310" s="56" t="n">
        <v>-1</v>
      </c>
      <c r="U310" s="56" t="n">
        <v>-1</v>
      </c>
      <c r="V310" s="56" t="n">
        <v>-1</v>
      </c>
      <c r="W310" s="56" t="n">
        <v>-1</v>
      </c>
      <c r="X310" s="56" t="n">
        <v>-1</v>
      </c>
      <c r="Y310" s="56" t="n">
        <v>-1</v>
      </c>
      <c r="Z310" s="56" t="n">
        <v>-1</v>
      </c>
      <c r="AA310" s="56" t="n">
        <v>-1</v>
      </c>
      <c r="AB310" s="56" t="n">
        <v>-1</v>
      </c>
      <c r="AC310" s="56" t="n">
        <v>-1</v>
      </c>
      <c r="AD310" s="56" t="n">
        <v>-1</v>
      </c>
      <c r="AE310" s="56" t="n">
        <v>-1</v>
      </c>
      <c r="AF310" s="56" t="n">
        <v>-1</v>
      </c>
      <c r="AG310" s="56" t="n">
        <v>-1</v>
      </c>
      <c r="AH310" s="56" t="n">
        <v>-1</v>
      </c>
      <c r="AI310" s="56" t="n">
        <v>-1</v>
      </c>
      <c r="AJ310" s="56" t="n">
        <v>-1</v>
      </c>
      <c r="AK310" s="56" t="n">
        <v>-1</v>
      </c>
      <c r="AL310" s="56" t="n">
        <v>-1</v>
      </c>
      <c r="AM310" s="56" t="n">
        <v>-1</v>
      </c>
      <c r="AN310" s="56" t="n">
        <v>-1</v>
      </c>
      <c r="AO310" s="56" t="n">
        <v>-1</v>
      </c>
      <c r="AP310" s="56" t="n">
        <v>-1</v>
      </c>
      <c r="AQ310" s="56" t="n">
        <v>-1</v>
      </c>
      <c r="AR310" s="56" t="n">
        <v>-1</v>
      </c>
      <c r="AS310" s="56" t="n">
        <v>-1</v>
      </c>
      <c r="AT310" s="56" t="n">
        <v>-1</v>
      </c>
      <c r="AU310" s="56" t="n">
        <v>-1</v>
      </c>
    </row>
    <row r="311" s="57" customFormat="true" ht="15" hidden="false" customHeight="false" outlineLevel="0" collapsed="false">
      <c r="D311" s="58"/>
      <c r="F311" s="58"/>
      <c r="H311" s="58"/>
      <c r="J311" s="58"/>
      <c r="K311" s="59"/>
      <c r="L311" s="58"/>
      <c r="M311" s="58"/>
      <c r="N311" s="58"/>
      <c r="O311" s="58"/>
      <c r="P311" s="58"/>
      <c r="Q311" s="58" t="s">
        <v>73</v>
      </c>
      <c r="R311" s="54" t="n">
        <v>0.8107</v>
      </c>
      <c r="S311" s="3" t="n">
        <f aca="false">IF(AND(X311&lt;1,Y311&lt;1,Z311&lt;1,AA311&lt;3),1,0)</f>
        <v>0</v>
      </c>
      <c r="T311" s="27" t="n">
        <f aca="false">R311*P312*N314*L319*J319*H319*F299*D289*B180</f>
        <v>0.000289190459888391</v>
      </c>
      <c r="V311" s="15"/>
      <c r="W311" s="3" t="n">
        <v>204</v>
      </c>
      <c r="X311" s="0" t="n">
        <v>0.47</v>
      </c>
      <c r="Y311" s="0" t="n">
        <v>0.54</v>
      </c>
      <c r="Z311" s="0" t="n">
        <v>0.83</v>
      </c>
      <c r="AA311" s="0" t="n">
        <v>3.5</v>
      </c>
      <c r="AB311" s="0" t="n">
        <v>3.3</v>
      </c>
      <c r="AC311" s="0" t="n">
        <v>12848.5418872983</v>
      </c>
      <c r="AD311" s="0" t="n">
        <v>75022.0495916694</v>
      </c>
      <c r="AE311" s="0" t="n">
        <v>69245.598260155</v>
      </c>
      <c r="AF311" s="57" t="n">
        <v>0</v>
      </c>
      <c r="AG311" s="57" t="n">
        <v>0</v>
      </c>
      <c r="AH311" s="0" t="n">
        <v>0.75</v>
      </c>
      <c r="AI311" s="60" t="n">
        <v>1</v>
      </c>
      <c r="AJ311" s="61" t="n">
        <v>0</v>
      </c>
      <c r="AK311" s="61" t="n">
        <v>0</v>
      </c>
      <c r="AL311" s="62" t="n">
        <v>0</v>
      </c>
      <c r="AM311" s="57" t="n">
        <v>1</v>
      </c>
      <c r="AN311" s="57" t="n">
        <v>0</v>
      </c>
      <c r="AO311" s="62" t="n">
        <v>0</v>
      </c>
      <c r="AP311" s="57" t="n">
        <v>1</v>
      </c>
      <c r="AQ311" s="57" t="n">
        <v>0</v>
      </c>
      <c r="AR311" s="57" t="n">
        <v>0</v>
      </c>
      <c r="AS311" s="62" t="n">
        <v>0</v>
      </c>
    </row>
    <row r="312" s="57" customFormat="true" ht="15" hidden="false" customHeight="false" outlineLevel="0" collapsed="false">
      <c r="D312" s="58"/>
      <c r="F312" s="58"/>
      <c r="H312" s="58"/>
      <c r="J312" s="58"/>
      <c r="K312" s="59"/>
      <c r="L312" s="58"/>
      <c r="M312" s="58"/>
      <c r="N312" s="58"/>
      <c r="O312" s="58" t="s">
        <v>74</v>
      </c>
      <c r="P312" s="54" t="n">
        <v>0.962121212</v>
      </c>
      <c r="Q312" s="58" t="s">
        <v>75</v>
      </c>
      <c r="R312" s="54" t="n">
        <v>0.1893</v>
      </c>
      <c r="S312" s="3" t="n">
        <f aca="false">IF(AND(X312&lt;1,Y312&lt;1,Z312&lt;1,AA312&lt;3),1,0)</f>
        <v>0</v>
      </c>
      <c r="T312" s="27" t="n">
        <f aca="false">R312*P312*N314*L319*J319*H319*F299*D289*B180</f>
        <v>6.75265252952664E-005</v>
      </c>
      <c r="V312" s="15"/>
      <c r="W312" s="3" t="n">
        <v>204</v>
      </c>
      <c r="X312" s="0" t="n">
        <v>0.47</v>
      </c>
      <c r="Y312" s="0" t="n">
        <v>0.54</v>
      </c>
      <c r="Z312" s="0" t="n">
        <v>0.83</v>
      </c>
      <c r="AA312" s="0" t="n">
        <v>3.5</v>
      </c>
      <c r="AB312" s="0" t="n">
        <v>3.3</v>
      </c>
      <c r="AC312" s="0" t="n">
        <v>12848.5418872983</v>
      </c>
      <c r="AD312" s="0" t="n">
        <v>75022.0495916694</v>
      </c>
      <c r="AE312" s="0" t="n">
        <v>69245.598260155</v>
      </c>
      <c r="AF312" s="57" t="n">
        <v>0</v>
      </c>
      <c r="AG312" s="57" t="n">
        <v>0</v>
      </c>
      <c r="AH312" s="0" t="n">
        <v>0.75</v>
      </c>
      <c r="AI312" s="60" t="n">
        <v>1</v>
      </c>
      <c r="AJ312" s="61" t="n">
        <v>0</v>
      </c>
      <c r="AK312" s="61" t="n">
        <v>0</v>
      </c>
      <c r="AL312" s="62" t="n">
        <v>0</v>
      </c>
      <c r="AM312" s="57" t="n">
        <v>1</v>
      </c>
      <c r="AN312" s="57" t="n">
        <v>0</v>
      </c>
      <c r="AO312" s="62" t="n">
        <v>0</v>
      </c>
      <c r="AP312" s="57" t="n">
        <v>0</v>
      </c>
      <c r="AQ312" s="57" t="n">
        <v>0</v>
      </c>
      <c r="AR312" s="57" t="n">
        <v>1</v>
      </c>
      <c r="AS312" s="62" t="n">
        <v>0</v>
      </c>
    </row>
    <row r="313" s="57" customFormat="true" ht="15" hidden="false" customHeight="false" outlineLevel="0" collapsed="false">
      <c r="D313" s="58"/>
      <c r="F313" s="58"/>
      <c r="H313" s="58"/>
      <c r="J313" s="58"/>
      <c r="K313" s="59"/>
      <c r="L313" s="58"/>
      <c r="M313" s="58"/>
      <c r="N313" s="58"/>
      <c r="O313" s="58"/>
      <c r="P313" s="58"/>
      <c r="Q313" s="58" t="s">
        <v>73</v>
      </c>
      <c r="R313" s="54" t="n">
        <v>0.8107</v>
      </c>
      <c r="S313" s="3" t="n">
        <f aca="false">IF(AND(X313&lt;1,Y313&lt;1,Z313&lt;1,AA313&lt;3),1,0)</f>
        <v>0</v>
      </c>
      <c r="T313" s="27" t="n">
        <f aca="false">R313*P314*N314*L319*J319*H319*F299*D289*B180</f>
        <v>1.13854512145762E-005</v>
      </c>
      <c r="V313" s="15"/>
      <c r="W313" s="3" t="n">
        <v>204</v>
      </c>
      <c r="X313" s="0" t="n">
        <v>0.47</v>
      </c>
      <c r="Y313" s="0" t="n">
        <v>0.54</v>
      </c>
      <c r="Z313" s="0" t="n">
        <v>0.83</v>
      </c>
      <c r="AA313" s="0" t="n">
        <v>3.5</v>
      </c>
      <c r="AB313" s="0" t="n">
        <v>3.3</v>
      </c>
      <c r="AC313" s="0" t="n">
        <v>12848.5418872983</v>
      </c>
      <c r="AD313" s="0" t="n">
        <v>75022.0495916694</v>
      </c>
      <c r="AE313" s="0" t="n">
        <v>69245.598260155</v>
      </c>
      <c r="AF313" s="57" t="n">
        <v>0</v>
      </c>
      <c r="AG313" s="57" t="n">
        <v>0</v>
      </c>
      <c r="AH313" s="0" t="n">
        <v>0.75</v>
      </c>
      <c r="AI313" s="60" t="n">
        <v>1</v>
      </c>
      <c r="AJ313" s="61" t="n">
        <v>0</v>
      </c>
      <c r="AK313" s="61" t="n">
        <v>0</v>
      </c>
      <c r="AL313" s="62" t="n">
        <v>0</v>
      </c>
      <c r="AM313" s="57" t="n">
        <v>0</v>
      </c>
      <c r="AN313" s="57" t="n">
        <v>1</v>
      </c>
      <c r="AO313" s="62" t="n">
        <v>0</v>
      </c>
      <c r="AP313" s="57" t="n">
        <v>1</v>
      </c>
      <c r="AQ313" s="57" t="n">
        <v>0</v>
      </c>
      <c r="AR313" s="57" t="n">
        <v>0</v>
      </c>
      <c r="AS313" s="62" t="n">
        <v>0</v>
      </c>
    </row>
    <row r="314" s="57" customFormat="true" ht="15" hidden="false" customHeight="false" outlineLevel="0" collapsed="false">
      <c r="D314" s="58"/>
      <c r="F314" s="58"/>
      <c r="H314" s="58"/>
      <c r="J314" s="58"/>
      <c r="K314" s="59"/>
      <c r="L314" s="58"/>
      <c r="M314" s="58" t="s">
        <v>73</v>
      </c>
      <c r="N314" s="54" t="n">
        <v>0.5</v>
      </c>
      <c r="O314" s="58" t="s">
        <v>76</v>
      </c>
      <c r="P314" s="54" t="n">
        <v>0.037878788</v>
      </c>
      <c r="Q314" s="58" t="s">
        <v>75</v>
      </c>
      <c r="R314" s="54" t="n">
        <v>0.1893</v>
      </c>
      <c r="S314" s="3" t="n">
        <f aca="false">IF(AND(X314&lt;1,Y314&lt;1,Z314&lt;1,AA314&lt;3),1,0)</f>
        <v>0</v>
      </c>
      <c r="T314" s="27" t="n">
        <f aca="false">R314*P314*N314*L319*J319*H319*F299*D289*B180</f>
        <v>2.65852462676609E-006</v>
      </c>
      <c r="V314" s="15"/>
      <c r="W314" s="3" t="n">
        <v>204</v>
      </c>
      <c r="X314" s="0" t="n">
        <v>0.47</v>
      </c>
      <c r="Y314" s="0" t="n">
        <v>0.54</v>
      </c>
      <c r="Z314" s="0" t="n">
        <v>0.83</v>
      </c>
      <c r="AA314" s="0" t="n">
        <v>3.5</v>
      </c>
      <c r="AB314" s="0" t="n">
        <v>3.3</v>
      </c>
      <c r="AC314" s="0" t="n">
        <v>12848.5418872983</v>
      </c>
      <c r="AD314" s="0" t="n">
        <v>75022.0495916694</v>
      </c>
      <c r="AE314" s="0" t="n">
        <v>69245.598260155</v>
      </c>
      <c r="AF314" s="57" t="n">
        <v>0</v>
      </c>
      <c r="AG314" s="57" t="n">
        <v>0</v>
      </c>
      <c r="AH314" s="0" t="n">
        <v>0.75</v>
      </c>
      <c r="AI314" s="60" t="n">
        <v>1</v>
      </c>
      <c r="AJ314" s="61" t="n">
        <v>0</v>
      </c>
      <c r="AK314" s="61" t="n">
        <v>0</v>
      </c>
      <c r="AL314" s="62" t="n">
        <v>0</v>
      </c>
      <c r="AM314" s="57" t="n">
        <v>0</v>
      </c>
      <c r="AN314" s="57" t="n">
        <v>1</v>
      </c>
      <c r="AO314" s="62" t="n">
        <v>0</v>
      </c>
      <c r="AP314" s="57" t="n">
        <v>0</v>
      </c>
      <c r="AQ314" s="57" t="n">
        <v>0</v>
      </c>
      <c r="AR314" s="57" t="n">
        <v>1</v>
      </c>
      <c r="AS314" s="62" t="n">
        <v>0</v>
      </c>
    </row>
    <row r="315" s="57" customFormat="true" ht="15" hidden="false" customHeight="false" outlineLevel="0" collapsed="false">
      <c r="D315" s="58"/>
      <c r="F315" s="58"/>
      <c r="H315" s="58"/>
      <c r="J315" s="58"/>
      <c r="K315" s="59"/>
      <c r="L315" s="58"/>
      <c r="M315" s="58"/>
      <c r="N315" s="3"/>
      <c r="O315" s="58"/>
      <c r="P315" s="58"/>
      <c r="Q315" s="58" t="s">
        <v>77</v>
      </c>
      <c r="R315" s="54" t="n">
        <v>0.81</v>
      </c>
      <c r="S315" s="3" t="n">
        <f aca="false">IF(AND(X315&lt;1,Y315&lt;1,Z315&lt;1,AA315&lt;3),1,0)</f>
        <v>0</v>
      </c>
      <c r="T315" s="27" t="n">
        <f aca="false">R315*P316*N318*L319*J319*H319*F299*D289*B180</f>
        <v>0.000216404449224804</v>
      </c>
      <c r="V315" s="15"/>
      <c r="W315" s="3" t="n">
        <v>204</v>
      </c>
      <c r="X315" s="0" t="n">
        <v>0.47</v>
      </c>
      <c r="Y315" s="0" t="n">
        <v>0.54</v>
      </c>
      <c r="Z315" s="0" t="n">
        <v>0.83</v>
      </c>
      <c r="AA315" s="0" t="n">
        <v>3.5</v>
      </c>
      <c r="AB315" s="0" t="n">
        <v>3.3</v>
      </c>
      <c r="AC315" s="0" t="n">
        <v>12848.5418872983</v>
      </c>
      <c r="AD315" s="0" t="n">
        <v>75022.0495916694</v>
      </c>
      <c r="AE315" s="0" t="n">
        <v>69245.598260155</v>
      </c>
      <c r="AF315" s="57" t="n">
        <v>0</v>
      </c>
      <c r="AG315" s="57" t="n">
        <v>0</v>
      </c>
      <c r="AH315" s="0" t="n">
        <v>0.75</v>
      </c>
      <c r="AI315" s="60" t="n">
        <v>0</v>
      </c>
      <c r="AJ315" s="61" t="n">
        <v>1</v>
      </c>
      <c r="AK315" s="61" t="n">
        <v>0</v>
      </c>
      <c r="AL315" s="62" t="n">
        <v>0</v>
      </c>
      <c r="AM315" s="57" t="n">
        <v>1</v>
      </c>
      <c r="AN315" s="57" t="n">
        <v>0</v>
      </c>
      <c r="AO315" s="62" t="n">
        <v>0</v>
      </c>
      <c r="AP315" s="57" t="n">
        <v>0</v>
      </c>
      <c r="AQ315" s="57" t="n">
        <v>1</v>
      </c>
      <c r="AR315" s="57" t="n">
        <v>0</v>
      </c>
      <c r="AS315" s="62" t="n">
        <v>0</v>
      </c>
    </row>
    <row r="316" customFormat="false" ht="15" hidden="false" customHeight="false" outlineLevel="0" collapsed="false">
      <c r="D316" s="3"/>
      <c r="F316" s="3"/>
      <c r="H316" s="3"/>
      <c r="J316" s="3"/>
      <c r="K316" s="55"/>
      <c r="L316" s="58"/>
      <c r="M316" s="3"/>
      <c r="N316" s="3"/>
      <c r="O316" s="3" t="s">
        <v>74</v>
      </c>
      <c r="P316" s="54" t="n">
        <v>0.960784314</v>
      </c>
      <c r="Q316" s="3" t="s">
        <v>75</v>
      </c>
      <c r="R316" s="54" t="n">
        <v>0.19</v>
      </c>
      <c r="S316" s="3" t="n">
        <f aca="false">IF(AND(X316&lt;1,Y316&lt;1,Z316&lt;1,AA316&lt;3),1,0)</f>
        <v>0</v>
      </c>
      <c r="T316" s="27" t="n">
        <f aca="false">R316*P316*N318*L319*J319*H319*F299*D289*B180</f>
        <v>5.07615374724849E-005</v>
      </c>
      <c r="V316" s="15"/>
      <c r="W316" s="3" t="n">
        <v>204</v>
      </c>
      <c r="X316" s="0" t="n">
        <v>0.47</v>
      </c>
      <c r="Y316" s="0" t="n">
        <v>0.54</v>
      </c>
      <c r="Z316" s="0" t="n">
        <v>0.83</v>
      </c>
      <c r="AA316" s="0" t="n">
        <v>3.5</v>
      </c>
      <c r="AB316" s="0" t="n">
        <v>3.3</v>
      </c>
      <c r="AC316" s="0" t="n">
        <v>12848.5418872983</v>
      </c>
      <c r="AD316" s="0" t="n">
        <v>75022.0495916694</v>
      </c>
      <c r="AE316" s="0" t="n">
        <v>69245.598260155</v>
      </c>
      <c r="AF316" s="57" t="n">
        <v>0</v>
      </c>
      <c r="AG316" s="57" t="n">
        <v>0</v>
      </c>
      <c r="AH316" s="0" t="n">
        <v>0.75</v>
      </c>
      <c r="AI316" s="4" t="n">
        <v>0</v>
      </c>
      <c r="AJ316" s="5" t="n">
        <v>1</v>
      </c>
      <c r="AK316" s="5" t="n">
        <v>0</v>
      </c>
      <c r="AL316" s="6" t="n">
        <v>0</v>
      </c>
      <c r="AM316" s="0" t="n">
        <v>1</v>
      </c>
      <c r="AN316" s="0" t="n">
        <v>0</v>
      </c>
      <c r="AO316" s="6" t="n">
        <v>0</v>
      </c>
      <c r="AP316" s="0" t="n">
        <v>0</v>
      </c>
      <c r="AQ316" s="0" t="n">
        <v>0</v>
      </c>
      <c r="AR316" s="0" t="n">
        <v>1</v>
      </c>
      <c r="AS316" s="6" t="n">
        <v>0</v>
      </c>
    </row>
    <row r="317" customFormat="false" ht="15" hidden="false" customHeight="false" outlineLevel="0" collapsed="false">
      <c r="D317" s="3"/>
      <c r="F317" s="3"/>
      <c r="H317" s="3"/>
      <c r="J317" s="3"/>
      <c r="K317" s="55"/>
      <c r="L317" s="58"/>
      <c r="M317" s="3"/>
      <c r="N317" s="3"/>
      <c r="O317" s="3"/>
      <c r="P317" s="3"/>
      <c r="Q317" s="3" t="s">
        <v>77</v>
      </c>
      <c r="R317" s="54" t="n">
        <v>0.81</v>
      </c>
      <c r="S317" s="3" t="n">
        <f aca="false">IF(AND(X317&lt;1,Y317&lt;1,Z317&lt;1,AA317&lt;3),1,0)</f>
        <v>0</v>
      </c>
      <c r="T317" s="27" t="n">
        <f aca="false">R317*P318*N318*L319*J319*H319*F299*D289*B180</f>
        <v>8.8328345978834E-006</v>
      </c>
      <c r="V317" s="15"/>
      <c r="W317" s="3" t="n">
        <v>204</v>
      </c>
      <c r="X317" s="0" t="n">
        <v>0.47</v>
      </c>
      <c r="Y317" s="0" t="n">
        <v>0.54</v>
      </c>
      <c r="Z317" s="0" t="n">
        <v>0.83</v>
      </c>
      <c r="AA317" s="0" t="n">
        <v>3.5</v>
      </c>
      <c r="AB317" s="0" t="n">
        <v>3.3</v>
      </c>
      <c r="AC317" s="0" t="n">
        <v>12848.5418872983</v>
      </c>
      <c r="AD317" s="0" t="n">
        <v>75022.0495916694</v>
      </c>
      <c r="AE317" s="0" t="n">
        <v>69245.598260155</v>
      </c>
      <c r="AF317" s="57" t="n">
        <v>0</v>
      </c>
      <c r="AG317" s="57" t="n">
        <v>0</v>
      </c>
      <c r="AH317" s="0" t="n">
        <v>0.75</v>
      </c>
      <c r="AI317" s="4" t="n">
        <v>0</v>
      </c>
      <c r="AJ317" s="5" t="n">
        <v>1</v>
      </c>
      <c r="AK317" s="5" t="n">
        <v>0</v>
      </c>
      <c r="AL317" s="6" t="n">
        <v>0</v>
      </c>
      <c r="AM317" s="0" t="n">
        <v>0</v>
      </c>
      <c r="AN317" s="0" t="n">
        <v>1</v>
      </c>
      <c r="AO317" s="6" t="n">
        <v>0</v>
      </c>
      <c r="AP317" s="0" t="n">
        <v>0</v>
      </c>
      <c r="AQ317" s="0" t="n">
        <v>1</v>
      </c>
      <c r="AR317" s="0" t="n">
        <v>0</v>
      </c>
      <c r="AS317" s="6" t="n">
        <v>0</v>
      </c>
    </row>
    <row r="318" customFormat="false" ht="15" hidden="false" customHeight="false" outlineLevel="0" collapsed="false">
      <c r="D318" s="3"/>
      <c r="F318" s="3"/>
      <c r="H318" s="3"/>
      <c r="J318" s="3"/>
      <c r="K318" s="55"/>
      <c r="L318" s="58"/>
      <c r="M318" s="3" t="s">
        <v>77</v>
      </c>
      <c r="N318" s="54" t="n">
        <v>0.375</v>
      </c>
      <c r="O318" s="3" t="s">
        <v>78</v>
      </c>
      <c r="P318" s="54" t="n">
        <v>0.039215686</v>
      </c>
      <c r="Q318" s="3" t="s">
        <v>75</v>
      </c>
      <c r="R318" s="54" t="n">
        <v>0.19</v>
      </c>
      <c r="S318" s="3" t="n">
        <f aca="false">IF(AND(X318&lt;1,Y318&lt;1,Z318&lt;1,AA318&lt;3),1,0)</f>
        <v>0</v>
      </c>
      <c r="T318" s="27" t="n">
        <f aca="false">R318*P318*N318*L319*J319*H319*F299*D289*B180</f>
        <v>2.07189947357759E-006</v>
      </c>
      <c r="V318" s="15"/>
      <c r="W318" s="3" t="n">
        <v>204</v>
      </c>
      <c r="X318" s="0" t="n">
        <v>0.47</v>
      </c>
      <c r="Y318" s="0" t="n">
        <v>0.54</v>
      </c>
      <c r="Z318" s="0" t="n">
        <v>0.83</v>
      </c>
      <c r="AA318" s="0" t="n">
        <v>3.5</v>
      </c>
      <c r="AB318" s="0" t="n">
        <v>3.3</v>
      </c>
      <c r="AC318" s="0" t="n">
        <v>12848.5418872983</v>
      </c>
      <c r="AD318" s="0" t="n">
        <v>75022.0495916694</v>
      </c>
      <c r="AE318" s="0" t="n">
        <v>69245.598260155</v>
      </c>
      <c r="AF318" s="57" t="n">
        <v>0</v>
      </c>
      <c r="AG318" s="57" t="n">
        <v>0</v>
      </c>
      <c r="AH318" s="0" t="n">
        <v>0.75</v>
      </c>
      <c r="AI318" s="4" t="n">
        <v>0</v>
      </c>
      <c r="AJ318" s="5" t="n">
        <v>1</v>
      </c>
      <c r="AK318" s="5" t="n">
        <v>0</v>
      </c>
      <c r="AL318" s="6" t="n">
        <v>0</v>
      </c>
      <c r="AM318" s="0" t="n">
        <v>0</v>
      </c>
      <c r="AN318" s="0" t="n">
        <v>1</v>
      </c>
      <c r="AO318" s="6" t="n">
        <v>0</v>
      </c>
      <c r="AP318" s="0" t="n">
        <v>0</v>
      </c>
      <c r="AQ318" s="0" t="n">
        <v>0</v>
      </c>
      <c r="AR318" s="0" t="n">
        <v>1</v>
      </c>
      <c r="AS318" s="6" t="n">
        <v>0</v>
      </c>
    </row>
    <row r="319" customFormat="false" ht="15" hidden="false" customHeight="false" outlineLevel="0" collapsed="false">
      <c r="D319" s="3"/>
      <c r="F319" s="3"/>
      <c r="G319" s="0" t="s">
        <v>90</v>
      </c>
      <c r="H319" s="54" t="n">
        <v>0.2857</v>
      </c>
      <c r="I319" s="0" t="s">
        <v>89</v>
      </c>
      <c r="J319" s="54" t="n">
        <v>1</v>
      </c>
      <c r="K319" s="55" t="s">
        <v>85</v>
      </c>
      <c r="L319" s="54" t="n">
        <v>1</v>
      </c>
      <c r="M319" s="3" t="s">
        <v>75</v>
      </c>
      <c r="N319" s="54" t="n">
        <v>0.125</v>
      </c>
      <c r="O319" s="3" t="s">
        <v>30</v>
      </c>
      <c r="P319" s="54" t="n">
        <v>1</v>
      </c>
      <c r="Q319" s="3" t="s">
        <v>75</v>
      </c>
      <c r="R319" s="54" t="n">
        <v>1</v>
      </c>
      <c r="S319" s="3" t="n">
        <f aca="false">IF(AND(X319&lt;1,Y319&lt;1,Z319&lt;1,AA319&lt;3),1,0)</f>
        <v>0</v>
      </c>
      <c r="T319" s="27" t="n">
        <f aca="false">R319*P319*N319*L319*J319*H319*F299*D289*B180</f>
        <v>9.269024025625E-005</v>
      </c>
      <c r="U319" s="0" t="s">
        <v>11</v>
      </c>
      <c r="V319" s="15"/>
      <c r="W319" s="3" t="n">
        <v>204</v>
      </c>
      <c r="X319" s="0" t="n">
        <v>0.47</v>
      </c>
      <c r="Y319" s="0" t="n">
        <v>0.54</v>
      </c>
      <c r="Z319" s="0" t="n">
        <v>0.83</v>
      </c>
      <c r="AA319" s="0" t="n">
        <v>3.5</v>
      </c>
      <c r="AB319" s="0" t="n">
        <v>3.3</v>
      </c>
      <c r="AC319" s="0" t="n">
        <v>12848.5418872983</v>
      </c>
      <c r="AD319" s="0" t="n">
        <v>75022.0495916694</v>
      </c>
      <c r="AE319" s="0" t="n">
        <v>69245.598260155</v>
      </c>
      <c r="AF319" s="57" t="n">
        <v>0</v>
      </c>
      <c r="AG319" s="57" t="n">
        <v>0</v>
      </c>
      <c r="AH319" s="0" t="n">
        <v>0.75</v>
      </c>
      <c r="AI319" s="4" t="n">
        <v>0</v>
      </c>
      <c r="AJ319" s="5" t="n">
        <v>0</v>
      </c>
      <c r="AK319" s="5" t="n">
        <v>1</v>
      </c>
      <c r="AL319" s="6" t="n">
        <v>0</v>
      </c>
      <c r="AM319" s="0" t="n">
        <v>0</v>
      </c>
      <c r="AN319" s="0" t="n">
        <v>0</v>
      </c>
      <c r="AO319" s="6" t="n">
        <v>1</v>
      </c>
      <c r="AP319" s="0" t="n">
        <v>0</v>
      </c>
      <c r="AQ319" s="0" t="n">
        <v>0</v>
      </c>
      <c r="AR319" s="0" t="n">
        <v>1</v>
      </c>
      <c r="AS319" s="6" t="n">
        <v>0</v>
      </c>
    </row>
    <row r="320" s="65" customFormat="true" ht="15" hidden="false" customHeight="false" outlineLevel="0" collapsed="false">
      <c r="A320" s="56" t="n">
        <v>-1</v>
      </c>
      <c r="B320" s="56" t="n">
        <v>-1</v>
      </c>
      <c r="C320" s="56" t="n">
        <v>-1</v>
      </c>
      <c r="D320" s="56" t="n">
        <v>-1</v>
      </c>
      <c r="E320" s="56" t="n">
        <v>-1</v>
      </c>
      <c r="F320" s="56" t="n">
        <v>-1</v>
      </c>
      <c r="G320" s="56" t="n">
        <v>-1</v>
      </c>
      <c r="H320" s="56" t="n">
        <v>-1</v>
      </c>
      <c r="I320" s="56" t="n">
        <v>-1</v>
      </c>
      <c r="J320" s="56" t="n">
        <v>-1</v>
      </c>
      <c r="K320" s="56" t="n">
        <v>-1</v>
      </c>
      <c r="L320" s="56" t="n">
        <v>-1</v>
      </c>
      <c r="M320" s="56" t="n">
        <v>-1</v>
      </c>
      <c r="N320" s="56" t="n">
        <v>-1</v>
      </c>
      <c r="O320" s="56" t="n">
        <v>-1</v>
      </c>
      <c r="P320" s="56" t="n">
        <v>-1</v>
      </c>
      <c r="Q320" s="56" t="n">
        <v>-1</v>
      </c>
      <c r="R320" s="56" t="n">
        <v>-1</v>
      </c>
      <c r="S320" s="56" t="n">
        <v>-1</v>
      </c>
      <c r="T320" s="56" t="n">
        <v>-1</v>
      </c>
      <c r="U320" s="56" t="n">
        <v>-1</v>
      </c>
      <c r="V320" s="56" t="n">
        <v>-1</v>
      </c>
      <c r="W320" s="56" t="n">
        <v>-1</v>
      </c>
      <c r="X320" s="56" t="n">
        <v>-1</v>
      </c>
      <c r="Y320" s="56" t="n">
        <v>-1</v>
      </c>
      <c r="Z320" s="56" t="n">
        <v>-1</v>
      </c>
      <c r="AA320" s="56" t="n">
        <v>-1</v>
      </c>
      <c r="AB320" s="56" t="n">
        <v>-1</v>
      </c>
      <c r="AC320" s="56" t="n">
        <v>-1</v>
      </c>
      <c r="AD320" s="56" t="n">
        <v>-1</v>
      </c>
      <c r="AE320" s="56" t="n">
        <v>-1</v>
      </c>
      <c r="AF320" s="56" t="n">
        <v>-1</v>
      </c>
      <c r="AG320" s="56" t="n">
        <v>-1</v>
      </c>
      <c r="AH320" s="56" t="n">
        <v>-1</v>
      </c>
      <c r="AI320" s="56" t="n">
        <v>-1</v>
      </c>
      <c r="AJ320" s="56" t="n">
        <v>-1</v>
      </c>
      <c r="AK320" s="56" t="n">
        <v>-1</v>
      </c>
      <c r="AL320" s="56" t="n">
        <v>-1</v>
      </c>
      <c r="AM320" s="56" t="n">
        <v>-1</v>
      </c>
      <c r="AN320" s="56" t="n">
        <v>-1</v>
      </c>
      <c r="AO320" s="56" t="n">
        <v>-1</v>
      </c>
      <c r="AP320" s="56" t="n">
        <v>-1</v>
      </c>
      <c r="AQ320" s="56" t="n">
        <v>-1</v>
      </c>
      <c r="AR320" s="56" t="n">
        <v>-1</v>
      </c>
      <c r="AS320" s="56" t="n">
        <v>-1</v>
      </c>
      <c r="AT320" s="56" t="n">
        <v>-1</v>
      </c>
      <c r="AU320" s="56" t="n">
        <v>-1</v>
      </c>
    </row>
    <row r="321" customFormat="false" ht="15" hidden="false" customHeight="false" outlineLevel="0" collapsed="false">
      <c r="F321" s="3"/>
      <c r="H321" s="3"/>
      <c r="J321" s="3"/>
      <c r="M321" s="16" t="s">
        <v>73</v>
      </c>
      <c r="N321" s="67" t="n">
        <v>0.5</v>
      </c>
      <c r="O321" s="16" t="s">
        <v>74</v>
      </c>
      <c r="P321" s="67" t="n">
        <v>1</v>
      </c>
      <c r="Q321" s="16" t="s">
        <v>73</v>
      </c>
      <c r="R321" s="67" t="n">
        <v>1</v>
      </c>
      <c r="S321" s="3" t="n">
        <f aca="false">IF(AND(X321&lt;1,Y321&lt;1,Z321&lt;1,AA321&lt;3),1,0)</f>
        <v>1</v>
      </c>
      <c r="T321" s="1" t="n">
        <f aca="false">R321*P321*N321*L322*J322*H322*F322*D322*B180</f>
        <v>0.001858815</v>
      </c>
      <c r="W321" s="3" t="n">
        <v>204</v>
      </c>
      <c r="X321" s="0" t="n">
        <v>0.32</v>
      </c>
      <c r="Y321" s="0" t="n">
        <v>0.43</v>
      </c>
      <c r="Z321" s="0" t="n">
        <v>0.43</v>
      </c>
      <c r="AA321" s="0" t="n">
        <v>2</v>
      </c>
      <c r="AB321" s="0" t="n">
        <v>3.3</v>
      </c>
      <c r="AC321" s="0" t="n">
        <v>14356</v>
      </c>
      <c r="AD321" s="0" t="n">
        <v>74834</v>
      </c>
      <c r="AE321" s="0" t="n">
        <v>69246</v>
      </c>
      <c r="AF321" s="57" t="n">
        <v>0</v>
      </c>
      <c r="AG321" s="57" t="n">
        <v>0</v>
      </c>
      <c r="AH321" s="0" t="n">
        <v>0.6</v>
      </c>
      <c r="AI321" s="4" t="n">
        <v>1</v>
      </c>
      <c r="AJ321" s="5" t="n">
        <v>0</v>
      </c>
      <c r="AK321" s="5" t="n">
        <v>0</v>
      </c>
      <c r="AL321" s="6" t="n">
        <v>0</v>
      </c>
      <c r="AM321" s="0" t="n">
        <v>1</v>
      </c>
      <c r="AN321" s="0" t="n">
        <v>0</v>
      </c>
      <c r="AO321" s="6" t="n">
        <v>0</v>
      </c>
      <c r="AP321" s="0" t="n">
        <v>1</v>
      </c>
      <c r="AQ321" s="0" t="n">
        <v>0</v>
      </c>
      <c r="AR321" s="0" t="n">
        <v>0</v>
      </c>
      <c r="AS321" s="6" t="n">
        <v>0</v>
      </c>
    </row>
    <row r="322" customFormat="false" ht="15" hidden="false" customHeight="false" outlineLevel="0" collapsed="false">
      <c r="C322" s="3" t="s">
        <v>96</v>
      </c>
      <c r="D322" s="54" t="n">
        <v>0.0189</v>
      </c>
      <c r="E322" s="0" t="s">
        <v>80</v>
      </c>
      <c r="F322" s="54" t="n">
        <v>1</v>
      </c>
      <c r="G322" s="0" t="s">
        <v>81</v>
      </c>
      <c r="H322" s="54" t="n">
        <v>1</v>
      </c>
      <c r="I322" s="0" t="s">
        <v>82</v>
      </c>
      <c r="J322" s="54" t="n">
        <v>1</v>
      </c>
      <c r="K322" s="0" t="s">
        <v>83</v>
      </c>
      <c r="L322" s="54" t="n">
        <v>1</v>
      </c>
      <c r="M322" s="16" t="s">
        <v>77</v>
      </c>
      <c r="N322" s="67" t="n">
        <v>0.5</v>
      </c>
      <c r="O322" s="16" t="s">
        <v>74</v>
      </c>
      <c r="P322" s="67" t="n">
        <v>1</v>
      </c>
      <c r="Q322" s="16" t="s">
        <v>77</v>
      </c>
      <c r="R322" s="67" t="n">
        <v>1</v>
      </c>
      <c r="S322" s="3" t="n">
        <f aca="false">IF(AND(X322&lt;1,Y322&lt;1,Z322&lt;1,AA322&lt;3),1,0)</f>
        <v>1</v>
      </c>
      <c r="T322" s="1" t="n">
        <f aca="false">R322*P322*N322*L322*J322*H322*F322*D322*B180</f>
        <v>0.001858815</v>
      </c>
      <c r="U322" s="71" t="s">
        <v>11</v>
      </c>
      <c r="W322" s="3" t="n">
        <v>204</v>
      </c>
      <c r="X322" s="0" t="n">
        <v>0.32</v>
      </c>
      <c r="Y322" s="0" t="n">
        <v>0.43</v>
      </c>
      <c r="Z322" s="0" t="n">
        <v>0.43</v>
      </c>
      <c r="AA322" s="0" t="n">
        <v>2</v>
      </c>
      <c r="AB322" s="0" t="n">
        <v>3.3</v>
      </c>
      <c r="AC322" s="0" t="n">
        <v>14356</v>
      </c>
      <c r="AD322" s="0" t="n">
        <v>74834</v>
      </c>
      <c r="AE322" s="0" t="n">
        <v>69246</v>
      </c>
      <c r="AF322" s="57" t="n">
        <v>0</v>
      </c>
      <c r="AG322" s="57" t="n">
        <v>0</v>
      </c>
      <c r="AH322" s="0" t="n">
        <v>0.6</v>
      </c>
      <c r="AI322" s="4" t="n">
        <v>0</v>
      </c>
      <c r="AJ322" s="5" t="n">
        <v>1</v>
      </c>
      <c r="AK322" s="5" t="n">
        <v>0</v>
      </c>
      <c r="AL322" s="6" t="n">
        <v>0</v>
      </c>
      <c r="AM322" s="0" t="n">
        <v>1</v>
      </c>
      <c r="AN322" s="0" t="n">
        <v>0</v>
      </c>
      <c r="AO322" s="6" t="n">
        <v>0</v>
      </c>
      <c r="AP322" s="0" t="n">
        <v>0</v>
      </c>
      <c r="AQ322" s="0" t="n">
        <v>1</v>
      </c>
      <c r="AR322" s="0" t="n">
        <v>0</v>
      </c>
      <c r="AS322" s="6" t="n">
        <v>0</v>
      </c>
    </row>
    <row r="323" s="65" customFormat="true" ht="15" hidden="false" customHeight="false" outlineLevel="0" collapsed="false">
      <c r="A323" s="56" t="n">
        <v>-1</v>
      </c>
      <c r="B323" s="56" t="n">
        <v>-1</v>
      </c>
      <c r="C323" s="56" t="n">
        <v>-1</v>
      </c>
      <c r="D323" s="56" t="n">
        <v>-1</v>
      </c>
      <c r="E323" s="56" t="n">
        <v>-1</v>
      </c>
      <c r="F323" s="56" t="n">
        <v>-1</v>
      </c>
      <c r="G323" s="56" t="n">
        <v>-1</v>
      </c>
      <c r="H323" s="56" t="n">
        <v>-1</v>
      </c>
      <c r="I323" s="56" t="n">
        <v>-1</v>
      </c>
      <c r="J323" s="56" t="n">
        <v>-1</v>
      </c>
      <c r="K323" s="56" t="n">
        <v>-1</v>
      </c>
      <c r="L323" s="56" t="n">
        <v>-1</v>
      </c>
      <c r="M323" s="56" t="n">
        <v>-1</v>
      </c>
      <c r="N323" s="56" t="n">
        <v>-1</v>
      </c>
      <c r="O323" s="56" t="n">
        <v>-1</v>
      </c>
      <c r="P323" s="56" t="n">
        <v>-1</v>
      </c>
      <c r="Q323" s="56" t="n">
        <v>-1</v>
      </c>
      <c r="R323" s="56" t="n">
        <v>-1</v>
      </c>
      <c r="S323" s="56" t="n">
        <v>-1</v>
      </c>
      <c r="T323" s="56" t="n">
        <v>-1</v>
      </c>
      <c r="U323" s="56" t="n">
        <v>-1</v>
      </c>
      <c r="V323" s="56" t="n">
        <v>-1</v>
      </c>
      <c r="W323" s="56" t="n">
        <v>-1</v>
      </c>
      <c r="X323" s="56" t="n">
        <v>-1</v>
      </c>
      <c r="Y323" s="56" t="n">
        <v>-1</v>
      </c>
      <c r="Z323" s="56" t="n">
        <v>-1</v>
      </c>
      <c r="AA323" s="56" t="n">
        <v>-1</v>
      </c>
      <c r="AB323" s="56" t="n">
        <v>-1</v>
      </c>
      <c r="AC323" s="56" t="n">
        <v>-1</v>
      </c>
      <c r="AD323" s="56" t="n">
        <v>-1</v>
      </c>
      <c r="AE323" s="56" t="n">
        <v>-1</v>
      </c>
      <c r="AF323" s="56" t="n">
        <v>-1</v>
      </c>
      <c r="AG323" s="56" t="n">
        <v>-1</v>
      </c>
      <c r="AH323" s="56" t="n">
        <v>-1</v>
      </c>
      <c r="AI323" s="56" t="n">
        <v>-1</v>
      </c>
      <c r="AJ323" s="56" t="n">
        <v>-1</v>
      </c>
      <c r="AK323" s="56" t="n">
        <v>-1</v>
      </c>
      <c r="AL323" s="56" t="n">
        <v>-1</v>
      </c>
      <c r="AM323" s="56" t="n">
        <v>-1</v>
      </c>
      <c r="AN323" s="56" t="n">
        <v>-1</v>
      </c>
      <c r="AO323" s="56" t="n">
        <v>-1</v>
      </c>
      <c r="AP323" s="56" t="n">
        <v>-1</v>
      </c>
      <c r="AQ323" s="56" t="n">
        <v>-1</v>
      </c>
      <c r="AR323" s="56" t="n">
        <v>-1</v>
      </c>
      <c r="AS323" s="56" t="n">
        <v>-1</v>
      </c>
      <c r="AT323" s="56" t="n">
        <v>-1</v>
      </c>
      <c r="AU323" s="56" t="n">
        <v>-1</v>
      </c>
    </row>
  </sheetData>
  <hyperlinks>
    <hyperlink ref="A3" r:id="rId1" display="https://lirias.kuleuven.be/handle/123456789/267749"/>
    <hyperlink ref="A4" r:id="rId2" display="http://statbel.fgov.be/fr/binaries/WEB_FR_Batibouw_2012_tcm326-164335.pdf"/>
    <hyperlink ref="E4" r:id="rId3" display="http://www.lehr.be/Reports/UCL_Les_logements_wallons.pdf"/>
    <hyperlink ref="G4" r:id="rId4" display="http://www.lehr.be/Reports/UCL_Les_logements_wallons.pdf"/>
    <hyperlink ref="K4" r:id="rId5" display="http://www.lehr.be/Reports/UCL_Les_logements_wallons.pdf"/>
    <hyperlink ref="M4" r:id="rId6" display="http://www.building-typology.eu/downloads/public/docs/report/TABULA_TR2_D8_NationalEnergyBalances.pdf"/>
    <hyperlink ref="O4" r:id="rId7" display="http://www.building-typology.eu/downloads/public/docs/report/TABULA_TR2_D8_NationalEnergyBalances.pdf"/>
    <hyperlink ref="Q4" r:id="rId8" display="http://www.lehr.be/Reports/UCL_Les_logements_wallons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2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S5" activeCellId="0" sqref="S5"/>
    </sheetView>
  </sheetViews>
  <sheetFormatPr defaultColWidth="11.56640625" defaultRowHeight="15" zeroHeight="false" outlineLevelRow="0" outlineLevelCol="0"/>
  <cols>
    <col collapsed="false" customWidth="true" hidden="false" outlineLevel="0" max="5" min="5" style="0" width="20.7"/>
    <col collapsed="false" customWidth="true" hidden="false" outlineLevel="0" max="7" min="7" style="0" width="20.7"/>
    <col collapsed="false" customWidth="true" hidden="false" outlineLevel="0" max="9" min="9" style="0" width="16.13"/>
    <col collapsed="false" customWidth="true" hidden="false" outlineLevel="0" max="10" min="10" style="0" width="13.99"/>
    <col collapsed="false" customWidth="true" hidden="false" outlineLevel="0" max="11" min="11" style="0" width="19.56"/>
    <col collapsed="false" customWidth="true" hidden="false" outlineLevel="0" max="18" min="17" style="0" width="12.28"/>
    <col collapsed="false" customWidth="true" hidden="false" outlineLevel="0" max="20" min="20" style="1" width="14.85"/>
    <col collapsed="false" customWidth="true" hidden="false" outlineLevel="0" max="21" min="21" style="0" width="12.99"/>
    <col collapsed="false" customWidth="true" hidden="false" outlineLevel="0" max="22" min="22" style="2" width="9.13"/>
    <col collapsed="false" customWidth="true" hidden="false" outlineLevel="0" max="23" min="23" style="3" width="19.7"/>
    <col collapsed="false" customWidth="true" hidden="false" outlineLevel="0" max="27" min="27" style="0" width="14.13"/>
    <col collapsed="false" customWidth="true" hidden="false" outlineLevel="0" max="35" min="35" style="4" width="11.42"/>
    <col collapsed="false" customWidth="true" hidden="false" outlineLevel="0" max="37" min="36" style="5" width="11.42"/>
    <col collapsed="false" customWidth="true" hidden="false" outlineLevel="0" max="38" min="38" style="6" width="11.42"/>
    <col collapsed="false" customWidth="true" hidden="false" outlineLevel="0" max="41" min="41" style="6" width="11.42"/>
    <col collapsed="false" customWidth="true" hidden="false" outlineLevel="0" max="45" min="45" style="6" width="11.42"/>
  </cols>
  <sheetData>
    <row r="1" customFormat="false" ht="15.75" hidden="false" customHeight="false" outlineLevel="0" collapsed="false">
      <c r="A1" s="7" t="s">
        <v>0</v>
      </c>
      <c r="B1" s="8"/>
      <c r="C1" s="8" t="s">
        <v>1</v>
      </c>
      <c r="D1" s="9"/>
      <c r="E1" s="7" t="s">
        <v>2</v>
      </c>
      <c r="F1" s="10"/>
      <c r="G1" s="7" t="s">
        <v>3</v>
      </c>
      <c r="H1" s="10"/>
      <c r="I1" s="7" t="s">
        <v>4</v>
      </c>
      <c r="J1" s="10"/>
      <c r="K1" s="11" t="s">
        <v>5</v>
      </c>
      <c r="L1" s="10"/>
      <c r="M1" s="11" t="s">
        <v>6</v>
      </c>
      <c r="N1" s="10"/>
      <c r="O1" s="12" t="s">
        <v>7</v>
      </c>
      <c r="P1" s="10"/>
      <c r="Q1" s="11" t="s">
        <v>8</v>
      </c>
      <c r="R1" s="10"/>
      <c r="S1" s="3" t="s">
        <v>9</v>
      </c>
      <c r="T1" s="13" t="s">
        <v>10</v>
      </c>
      <c r="U1" s="14" t="s">
        <v>11</v>
      </c>
      <c r="V1" s="15"/>
      <c r="W1" s="16" t="s">
        <v>12</v>
      </c>
      <c r="X1" s="16" t="s">
        <v>13</v>
      </c>
      <c r="Y1" s="16" t="s">
        <v>14</v>
      </c>
      <c r="Z1" s="16" t="s">
        <v>15</v>
      </c>
      <c r="AA1" s="16" t="s">
        <v>16</v>
      </c>
      <c r="AB1" s="16" t="s">
        <v>17</v>
      </c>
      <c r="AC1" s="16" t="s">
        <v>18</v>
      </c>
      <c r="AD1" s="16" t="s">
        <v>19</v>
      </c>
      <c r="AE1" s="16" t="s">
        <v>20</v>
      </c>
      <c r="AF1" s="16" t="s">
        <v>21</v>
      </c>
      <c r="AG1" s="16" t="s">
        <v>22</v>
      </c>
      <c r="AH1" s="17" t="s">
        <v>23</v>
      </c>
      <c r="AI1" s="18" t="s">
        <v>24</v>
      </c>
      <c r="AJ1" s="19" t="s">
        <v>25</v>
      </c>
      <c r="AK1" s="19" t="s">
        <v>26</v>
      </c>
      <c r="AL1" s="20" t="s">
        <v>27</v>
      </c>
      <c r="AM1" s="21" t="s">
        <v>28</v>
      </c>
      <c r="AN1" s="21" t="s">
        <v>29</v>
      </c>
      <c r="AO1" s="20" t="s">
        <v>30</v>
      </c>
      <c r="AP1" s="16" t="s">
        <v>31</v>
      </c>
      <c r="AQ1" s="16" t="s">
        <v>32</v>
      </c>
      <c r="AR1" s="16" t="s">
        <v>33</v>
      </c>
      <c r="AS1" s="22" t="s">
        <v>34</v>
      </c>
    </row>
    <row r="2" customFormat="false" ht="120" hidden="false" customHeight="false" outlineLevel="0" collapsed="false">
      <c r="A2" s="23" t="s">
        <v>35</v>
      </c>
      <c r="B2" s="5"/>
      <c r="C2" s="5"/>
      <c r="D2" s="24"/>
      <c r="E2" s="23" t="s">
        <v>36</v>
      </c>
      <c r="F2" s="25"/>
      <c r="G2" s="23" t="s">
        <v>36</v>
      </c>
      <c r="H2" s="25"/>
      <c r="I2" s="23" t="s">
        <v>36</v>
      </c>
      <c r="J2" s="25"/>
      <c r="K2" s="26" t="s">
        <v>36</v>
      </c>
      <c r="L2" s="25"/>
      <c r="M2" s="26" t="s">
        <v>37</v>
      </c>
      <c r="N2" s="25"/>
      <c r="O2" s="26" t="s">
        <v>37</v>
      </c>
      <c r="P2" s="25"/>
      <c r="Q2" s="26" t="s">
        <v>36</v>
      </c>
      <c r="R2" s="25"/>
      <c r="S2" s="3"/>
      <c r="T2" s="27"/>
      <c r="U2" s="16" t="s">
        <v>38</v>
      </c>
      <c r="V2" s="15"/>
      <c r="W2" s="28" t="s">
        <v>39</v>
      </c>
      <c r="X2" s="16" t="s">
        <v>40</v>
      </c>
      <c r="Y2" s="16" t="s">
        <v>40</v>
      </c>
      <c r="Z2" s="16" t="s">
        <v>40</v>
      </c>
      <c r="AA2" s="16" t="s">
        <v>40</v>
      </c>
      <c r="AB2" s="16" t="s">
        <v>40</v>
      </c>
      <c r="AC2" s="16" t="s">
        <v>41</v>
      </c>
      <c r="AD2" s="16" t="s">
        <v>41</v>
      </c>
      <c r="AE2" s="16" t="s">
        <v>41</v>
      </c>
      <c r="AF2" s="16" t="s">
        <v>41</v>
      </c>
      <c r="AG2" s="16" t="s">
        <v>41</v>
      </c>
      <c r="AH2" s="17" t="s">
        <v>42</v>
      </c>
      <c r="AI2" s="29" t="s">
        <v>43</v>
      </c>
      <c r="AJ2" s="30" t="s">
        <v>43</v>
      </c>
      <c r="AK2" s="30" t="s">
        <v>43</v>
      </c>
      <c r="AL2" s="31" t="s">
        <v>43</v>
      </c>
      <c r="AM2" s="32" t="s">
        <v>43</v>
      </c>
      <c r="AN2" s="32" t="s">
        <v>43</v>
      </c>
      <c r="AO2" s="22" t="s">
        <v>43</v>
      </c>
      <c r="AP2" s="16" t="s">
        <v>43</v>
      </c>
      <c r="AQ2" s="16" t="s">
        <v>43</v>
      </c>
      <c r="AR2" s="16" t="s">
        <v>43</v>
      </c>
      <c r="AS2" s="22" t="s">
        <v>43</v>
      </c>
      <c r="AT2" s="16"/>
      <c r="AU2" s="16"/>
    </row>
    <row r="3" customFormat="false" ht="105" hidden="false" customHeight="false" outlineLevel="0" collapsed="false">
      <c r="A3" s="33" t="s">
        <v>44</v>
      </c>
      <c r="B3" s="5"/>
      <c r="C3" s="5"/>
      <c r="D3" s="24"/>
      <c r="E3" s="23" t="s">
        <v>45</v>
      </c>
      <c r="F3" s="25"/>
      <c r="G3" s="23" t="s">
        <v>46</v>
      </c>
      <c r="H3" s="25"/>
      <c r="I3" s="23" t="s">
        <v>46</v>
      </c>
      <c r="J3" s="25"/>
      <c r="K3" s="26" t="s">
        <v>46</v>
      </c>
      <c r="L3" s="25"/>
      <c r="M3" s="34"/>
      <c r="N3" s="25" t="s">
        <v>47</v>
      </c>
      <c r="O3" s="34"/>
      <c r="P3" s="25" t="s">
        <v>47</v>
      </c>
      <c r="Q3" s="26" t="s">
        <v>46</v>
      </c>
      <c r="R3" s="25"/>
      <c r="S3" s="3"/>
      <c r="T3" s="27"/>
      <c r="V3" s="15"/>
      <c r="W3" s="16"/>
      <c r="X3" s="28" t="s">
        <v>48</v>
      </c>
      <c r="Y3" s="28" t="s">
        <v>49</v>
      </c>
      <c r="Z3" s="28" t="s">
        <v>50</v>
      </c>
      <c r="AA3" s="28" t="s">
        <v>51</v>
      </c>
      <c r="AB3" s="28" t="s">
        <v>52</v>
      </c>
      <c r="AC3" s="28" t="s">
        <v>48</v>
      </c>
      <c r="AD3" s="28" t="s">
        <v>49</v>
      </c>
      <c r="AE3" s="28" t="s">
        <v>50</v>
      </c>
      <c r="AF3" s="28" t="s">
        <v>51</v>
      </c>
      <c r="AG3" s="28" t="s">
        <v>52</v>
      </c>
      <c r="AH3" s="17" t="s">
        <v>53</v>
      </c>
    </row>
    <row r="4" customFormat="false" ht="15" hidden="false" customHeight="false" outlineLevel="0" collapsed="false">
      <c r="A4" s="33" t="s">
        <v>54</v>
      </c>
      <c r="B4" s="5"/>
      <c r="C4" s="5"/>
      <c r="D4" s="24"/>
      <c r="E4" s="33" t="s">
        <v>55</v>
      </c>
      <c r="F4" s="25" t="s">
        <v>47</v>
      </c>
      <c r="G4" s="33" t="s">
        <v>55</v>
      </c>
      <c r="H4" s="25" t="s">
        <v>47</v>
      </c>
      <c r="I4" s="34" t="s">
        <v>55</v>
      </c>
      <c r="J4" s="25" t="s">
        <v>47</v>
      </c>
      <c r="K4" s="33" t="s">
        <v>55</v>
      </c>
      <c r="L4" s="25" t="s">
        <v>47</v>
      </c>
      <c r="M4" s="34" t="s">
        <v>56</v>
      </c>
      <c r="N4" s="25" t="s">
        <v>47</v>
      </c>
      <c r="O4" s="34" t="s">
        <v>56</v>
      </c>
      <c r="P4" s="25" t="s">
        <v>47</v>
      </c>
      <c r="Q4" s="34" t="s">
        <v>55</v>
      </c>
      <c r="R4" s="25" t="s">
        <v>47</v>
      </c>
      <c r="S4" s="3"/>
      <c r="T4" s="27"/>
      <c r="V4" s="15"/>
      <c r="W4" s="16" t="s">
        <v>57</v>
      </c>
      <c r="X4" s="16" t="s">
        <v>58</v>
      </c>
      <c r="Y4" s="16" t="s">
        <v>58</v>
      </c>
      <c r="Z4" s="16" t="s">
        <v>58</v>
      </c>
      <c r="AA4" s="16" t="s">
        <v>58</v>
      </c>
      <c r="AB4" s="16" t="s">
        <v>58</v>
      </c>
      <c r="AC4" s="16" t="s">
        <v>59</v>
      </c>
      <c r="AD4" s="16" t="s">
        <v>59</v>
      </c>
      <c r="AE4" s="16" t="s">
        <v>59</v>
      </c>
      <c r="AF4" s="16" t="s">
        <v>59</v>
      </c>
      <c r="AG4" s="16" t="s">
        <v>59</v>
      </c>
      <c r="AH4" s="17"/>
      <c r="AI4" s="35" t="s">
        <v>60</v>
      </c>
      <c r="AJ4" s="36" t="s">
        <v>60</v>
      </c>
      <c r="AK4" s="36" t="s">
        <v>60</v>
      </c>
      <c r="AL4" s="22" t="s">
        <v>60</v>
      </c>
      <c r="AM4" s="16" t="s">
        <v>60</v>
      </c>
      <c r="AN4" s="16" t="s">
        <v>60</v>
      </c>
      <c r="AO4" s="22" t="s">
        <v>60</v>
      </c>
      <c r="AP4" s="16" t="s">
        <v>60</v>
      </c>
      <c r="AQ4" s="16" t="s">
        <v>60</v>
      </c>
      <c r="AR4" s="16" t="s">
        <v>60</v>
      </c>
      <c r="AS4" s="22" t="s">
        <v>60</v>
      </c>
      <c r="AT4" s="16"/>
      <c r="AU4" s="16"/>
    </row>
    <row r="5" customFormat="false" ht="15" hidden="false" customHeight="false" outlineLevel="0" collapsed="false">
      <c r="A5" s="23"/>
      <c r="B5" s="5"/>
      <c r="C5" s="5"/>
      <c r="D5" s="24"/>
      <c r="E5" s="23"/>
      <c r="F5" s="25"/>
      <c r="G5" s="37" t="s">
        <v>61</v>
      </c>
      <c r="H5" s="25"/>
      <c r="I5" s="37" t="s">
        <v>62</v>
      </c>
      <c r="J5" s="25"/>
      <c r="K5" s="38" t="s">
        <v>63</v>
      </c>
      <c r="L5" s="39"/>
      <c r="M5" s="40"/>
      <c r="N5" s="25"/>
      <c r="O5" s="40"/>
      <c r="P5" s="25"/>
      <c r="Q5" s="26" t="s">
        <v>64</v>
      </c>
      <c r="R5" s="25"/>
      <c r="S5" s="3"/>
      <c r="T5" s="27"/>
      <c r="V5" s="15"/>
      <c r="X5" s="3"/>
      <c r="Y5" s="3"/>
      <c r="Z5" s="3"/>
      <c r="AA5" s="3"/>
      <c r="AB5" s="3"/>
      <c r="AC5" s="3"/>
      <c r="AD5" s="3"/>
      <c r="AE5" s="3"/>
      <c r="AF5" s="3"/>
      <c r="AG5" s="3"/>
    </row>
    <row r="6" customFormat="false" ht="15" hidden="false" customHeight="false" outlineLevel="0" collapsed="false">
      <c r="A6" s="23"/>
      <c r="B6" s="5"/>
      <c r="C6" s="5"/>
      <c r="D6" s="24"/>
      <c r="E6" s="23"/>
      <c r="F6" s="25"/>
      <c r="G6" s="23" t="s">
        <v>65</v>
      </c>
      <c r="H6" s="25"/>
      <c r="I6" s="23" t="s">
        <v>65</v>
      </c>
      <c r="J6" s="25"/>
      <c r="K6" s="26" t="s">
        <v>65</v>
      </c>
      <c r="L6" s="39"/>
      <c r="M6" s="40"/>
      <c r="N6" s="25"/>
      <c r="O6" s="40"/>
      <c r="P6" s="25"/>
      <c r="Q6" s="26" t="s">
        <v>66</v>
      </c>
      <c r="R6" s="25"/>
      <c r="S6" s="3"/>
      <c r="T6" s="27"/>
      <c r="V6" s="15"/>
    </row>
    <row r="7" customFormat="false" ht="15" hidden="false" customHeight="false" outlineLevel="0" collapsed="false">
      <c r="A7" s="23"/>
      <c r="B7" s="5"/>
      <c r="C7" s="5"/>
      <c r="D7" s="24"/>
      <c r="E7" s="23"/>
      <c r="F7" s="25"/>
      <c r="G7" s="23"/>
      <c r="H7" s="25"/>
      <c r="I7" s="23"/>
      <c r="J7" s="25"/>
      <c r="K7" s="26"/>
      <c r="L7" s="39"/>
      <c r="M7" s="40"/>
      <c r="N7" s="25"/>
      <c r="O7" s="40"/>
      <c r="P7" s="25"/>
      <c r="Q7" s="40" t="s">
        <v>67</v>
      </c>
      <c r="R7" s="25"/>
      <c r="S7" s="3"/>
      <c r="T7" s="27"/>
      <c r="V7" s="15"/>
    </row>
    <row r="8" customFormat="false" ht="15" hidden="false" customHeight="false" outlineLevel="0" collapsed="false">
      <c r="A8" s="23"/>
      <c r="B8" s="5"/>
      <c r="C8" s="5"/>
      <c r="D8" s="24"/>
      <c r="E8" s="23"/>
      <c r="F8" s="25"/>
      <c r="G8" s="23"/>
      <c r="H8" s="25"/>
      <c r="I8" s="23"/>
      <c r="J8" s="25"/>
      <c r="K8" s="26" t="s">
        <v>68</v>
      </c>
      <c r="L8" s="39"/>
      <c r="M8" s="40"/>
      <c r="N8" s="25"/>
      <c r="O8" s="40"/>
      <c r="P8" s="25"/>
      <c r="Q8" s="40"/>
      <c r="R8" s="25"/>
      <c r="S8" s="3"/>
      <c r="T8" s="27"/>
      <c r="V8" s="15"/>
    </row>
    <row r="9" customFormat="false" ht="15" hidden="false" customHeight="false" outlineLevel="0" collapsed="false">
      <c r="A9" s="23"/>
      <c r="B9" s="5"/>
      <c r="C9" s="5"/>
      <c r="D9" s="24"/>
      <c r="E9" s="23"/>
      <c r="F9" s="25"/>
      <c r="G9" s="23"/>
      <c r="H9" s="25"/>
      <c r="I9" s="23"/>
      <c r="J9" s="25"/>
      <c r="K9" s="26" t="s">
        <v>69</v>
      </c>
      <c r="L9" s="39"/>
      <c r="M9" s="40"/>
      <c r="N9" s="25"/>
      <c r="O9" s="40"/>
      <c r="P9" s="25"/>
      <c r="Q9" s="26" t="s">
        <v>70</v>
      </c>
      <c r="R9" s="25"/>
      <c r="S9" s="3"/>
      <c r="T9" s="27"/>
      <c r="V9" s="15"/>
    </row>
    <row r="10" customFormat="false" ht="15" hidden="false" customHeight="false" outlineLevel="0" collapsed="false">
      <c r="A10" s="23"/>
      <c r="B10" s="5"/>
      <c r="C10" s="5"/>
      <c r="D10" s="24"/>
      <c r="E10" s="23"/>
      <c r="F10" s="25"/>
      <c r="G10" s="23"/>
      <c r="H10" s="25"/>
      <c r="I10" s="23"/>
      <c r="J10" s="25"/>
      <c r="K10" s="26" t="s">
        <v>71</v>
      </c>
      <c r="L10" s="39"/>
      <c r="M10" s="40"/>
      <c r="N10" s="25"/>
      <c r="O10" s="40"/>
      <c r="P10" s="25"/>
      <c r="Q10" s="40"/>
      <c r="R10" s="25"/>
      <c r="S10" s="3"/>
      <c r="T10" s="27"/>
      <c r="V10" s="15"/>
    </row>
    <row r="11" customFormat="false" ht="15.75" hidden="false" customHeight="false" outlineLevel="0" collapsed="false">
      <c r="A11" s="41"/>
      <c r="B11" s="42"/>
      <c r="C11" s="42"/>
      <c r="D11" s="43"/>
      <c r="E11" s="41"/>
      <c r="F11" s="44"/>
      <c r="G11" s="41"/>
      <c r="H11" s="44"/>
      <c r="I11" s="41"/>
      <c r="J11" s="44"/>
      <c r="K11" s="45" t="s">
        <v>72</v>
      </c>
      <c r="L11" s="46"/>
      <c r="M11" s="47"/>
      <c r="N11" s="44"/>
      <c r="O11" s="47"/>
      <c r="P11" s="44"/>
      <c r="Q11" s="47"/>
      <c r="R11" s="44"/>
      <c r="S11" s="3"/>
      <c r="T11" s="27"/>
      <c r="V11" s="15"/>
    </row>
    <row r="12" s="48" customFormat="true" ht="15" hidden="false" customHeight="false" outlineLevel="0" collapsed="false">
      <c r="D12" s="49"/>
      <c r="F12" s="49"/>
      <c r="H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V12" s="15"/>
      <c r="W12" s="49"/>
      <c r="AI12" s="51"/>
      <c r="AJ12" s="52"/>
      <c r="AK12" s="52"/>
      <c r="AL12" s="53"/>
      <c r="AO12" s="53"/>
      <c r="AS12" s="53"/>
    </row>
    <row r="13" customFormat="false" ht="15" hidden="false" customHeight="false" outlineLevel="0" collapsed="false">
      <c r="D13" s="3"/>
      <c r="F13" s="3"/>
      <c r="H13" s="3"/>
      <c r="J13" s="3"/>
      <c r="K13" s="3"/>
      <c r="L13" s="3"/>
      <c r="M13" s="3"/>
      <c r="N13" s="3"/>
      <c r="O13" s="3"/>
      <c r="P13" s="3"/>
      <c r="Q13" s="3" t="s">
        <v>73</v>
      </c>
      <c r="R13" s="54" t="n">
        <v>0.7386</v>
      </c>
      <c r="S13" s="3" t="n">
        <f aca="false">IF(AND(X13&lt;1,Y13&lt;1,Z13&lt;1,AA13&lt;3),1,0)</f>
        <v>1</v>
      </c>
      <c r="T13" s="27" t="n">
        <f aca="false">R13*P14*N16*L23*J23*H23*F23*D70*B180</f>
        <v>0.00477132654619481</v>
      </c>
      <c r="V13" s="15"/>
      <c r="W13" s="3" t="n">
        <v>301</v>
      </c>
      <c r="X13" s="0" t="n">
        <v>0.48</v>
      </c>
      <c r="Y13" s="0" t="n">
        <v>0.66</v>
      </c>
      <c r="Z13" s="0" t="n">
        <v>0.89</v>
      </c>
      <c r="AA13" s="0" t="n">
        <v>2.75</v>
      </c>
      <c r="AB13" s="0" t="n">
        <v>3.3</v>
      </c>
      <c r="AC13" s="0" t="n">
        <v>10916.4510962666</v>
      </c>
      <c r="AD13" s="0" t="n">
        <v>68297.9981902528</v>
      </c>
      <c r="AE13" s="0" t="n">
        <v>79015.9929737197</v>
      </c>
      <c r="AF13" s="0" t="n">
        <v>0</v>
      </c>
      <c r="AG13" s="0" t="n">
        <v>0</v>
      </c>
      <c r="AH13" s="0" t="n">
        <v>0.6</v>
      </c>
      <c r="AI13" s="4" t="n">
        <v>1</v>
      </c>
      <c r="AJ13" s="5" t="n">
        <v>0</v>
      </c>
      <c r="AK13" s="5" t="n">
        <v>0</v>
      </c>
      <c r="AL13" s="6" t="n">
        <v>0</v>
      </c>
      <c r="AM13" s="5" t="n">
        <v>1</v>
      </c>
      <c r="AN13" s="5" t="n">
        <v>0</v>
      </c>
      <c r="AO13" s="6" t="n">
        <v>0</v>
      </c>
      <c r="AP13" s="5" t="n">
        <v>1</v>
      </c>
      <c r="AQ13" s="5" t="n">
        <v>0</v>
      </c>
      <c r="AR13" s="5" t="n">
        <v>0</v>
      </c>
      <c r="AS13" s="6" t="n">
        <v>0</v>
      </c>
    </row>
    <row r="14" customFormat="false" ht="15" hidden="false" customHeight="false" outlineLevel="0" collapsed="false">
      <c r="D14" s="3"/>
      <c r="F14" s="3"/>
      <c r="H14" s="3"/>
      <c r="J14" s="3"/>
      <c r="K14" s="3"/>
      <c r="L14" s="3"/>
      <c r="M14" s="3"/>
      <c r="N14" s="3"/>
      <c r="O14" s="3" t="s">
        <v>74</v>
      </c>
      <c r="P14" s="54" t="n">
        <v>0.629539952</v>
      </c>
      <c r="Q14" s="3" t="s">
        <v>75</v>
      </c>
      <c r="R14" s="54" t="n">
        <v>0.2614</v>
      </c>
      <c r="S14" s="3" t="n">
        <f aca="false">IF(AND(X14&lt;1,Y14&lt;1,Z14&lt;1,AA14&lt;3),1,0)</f>
        <v>1</v>
      </c>
      <c r="T14" s="27" t="n">
        <f aca="false">R14*P14*N16*L23*J23*H23*F23*D70*B180</f>
        <v>0.0016886335759211</v>
      </c>
      <c r="V14" s="15"/>
      <c r="W14" s="3" t="n">
        <v>301</v>
      </c>
      <c r="X14" s="0" t="n">
        <v>0.48</v>
      </c>
      <c r="Y14" s="0" t="n">
        <v>0.66</v>
      </c>
      <c r="Z14" s="0" t="n">
        <v>0.89</v>
      </c>
      <c r="AA14" s="0" t="n">
        <v>2.75</v>
      </c>
      <c r="AB14" s="0" t="n">
        <v>3.3</v>
      </c>
      <c r="AC14" s="0" t="n">
        <v>10916.4510962666</v>
      </c>
      <c r="AD14" s="0" t="n">
        <v>68297.9981902528</v>
      </c>
      <c r="AE14" s="0" t="n">
        <v>79015.9929737197</v>
      </c>
      <c r="AF14" s="0" t="n">
        <v>0</v>
      </c>
      <c r="AG14" s="0" t="n">
        <v>0</v>
      </c>
      <c r="AH14" s="0" t="n">
        <v>0.6</v>
      </c>
      <c r="AI14" s="4" t="n">
        <v>1</v>
      </c>
      <c r="AJ14" s="5" t="n">
        <v>0</v>
      </c>
      <c r="AK14" s="5" t="n">
        <v>0</v>
      </c>
      <c r="AL14" s="6" t="n">
        <v>0</v>
      </c>
      <c r="AM14" s="5" t="n">
        <v>1</v>
      </c>
      <c r="AN14" s="5" t="n">
        <v>0</v>
      </c>
      <c r="AO14" s="6" t="n">
        <v>0</v>
      </c>
      <c r="AP14" s="5" t="n">
        <v>0</v>
      </c>
      <c r="AQ14" s="5" t="n">
        <v>0</v>
      </c>
      <c r="AR14" s="5" t="n">
        <v>1</v>
      </c>
      <c r="AS14" s="6" t="n">
        <v>0</v>
      </c>
    </row>
    <row r="15" customFormat="false" ht="15" hidden="false" customHeight="false" outlineLevel="0" collapsed="false">
      <c r="D15" s="3"/>
      <c r="F15" s="3"/>
      <c r="H15" s="3"/>
      <c r="J15" s="3"/>
      <c r="K15" s="3"/>
      <c r="L15" s="3"/>
      <c r="M15" s="3"/>
      <c r="N15" s="3"/>
      <c r="O15" s="3"/>
      <c r="P15" s="3"/>
      <c r="Q15" s="3" t="s">
        <v>73</v>
      </c>
      <c r="R15" s="54" t="n">
        <v>0.7386</v>
      </c>
      <c r="S15" s="3" t="n">
        <f aca="false">IF(AND(X15&lt;1,Y15&lt;1,Z15&lt;1,AA15&lt;3),1,0)</f>
        <v>1</v>
      </c>
      <c r="T15" s="27" t="n">
        <f aca="false">R15*P16*N16*L23*J23*H23*F23*D70*B180</f>
        <v>0.00280774215474573</v>
      </c>
      <c r="V15" s="15"/>
      <c r="W15" s="3" t="n">
        <v>301</v>
      </c>
      <c r="X15" s="0" t="n">
        <v>0.48</v>
      </c>
      <c r="Y15" s="0" t="n">
        <v>0.66</v>
      </c>
      <c r="Z15" s="0" t="n">
        <v>0.89</v>
      </c>
      <c r="AA15" s="0" t="n">
        <v>2.75</v>
      </c>
      <c r="AB15" s="0" t="n">
        <v>3.3</v>
      </c>
      <c r="AC15" s="0" t="n">
        <v>10916.4510962666</v>
      </c>
      <c r="AD15" s="0" t="n">
        <v>68297.9981902528</v>
      </c>
      <c r="AE15" s="0" t="n">
        <v>79015.9929737197</v>
      </c>
      <c r="AF15" s="0" t="n">
        <v>0</v>
      </c>
      <c r="AG15" s="0" t="n">
        <v>0</v>
      </c>
      <c r="AH15" s="0" t="n">
        <v>0.6</v>
      </c>
      <c r="AI15" s="4" t="n">
        <v>1</v>
      </c>
      <c r="AJ15" s="5" t="n">
        <v>0</v>
      </c>
      <c r="AK15" s="5" t="n">
        <v>0</v>
      </c>
      <c r="AL15" s="6" t="n">
        <v>0</v>
      </c>
      <c r="AM15" s="5" t="n">
        <v>0</v>
      </c>
      <c r="AN15" s="5" t="n">
        <v>1</v>
      </c>
      <c r="AO15" s="6" t="n">
        <v>0</v>
      </c>
      <c r="AP15" s="5" t="n">
        <v>1</v>
      </c>
      <c r="AQ15" s="5" t="n">
        <v>0</v>
      </c>
      <c r="AR15" s="5" t="n">
        <v>0</v>
      </c>
      <c r="AS15" s="6" t="n">
        <v>0</v>
      </c>
    </row>
    <row r="16" customFormat="false" ht="15" hidden="false" customHeight="false" outlineLevel="0" collapsed="false">
      <c r="D16" s="3"/>
      <c r="F16" s="3"/>
      <c r="H16" s="3"/>
      <c r="J16" s="3"/>
      <c r="K16" s="3"/>
      <c r="L16" s="3"/>
      <c r="M16" s="3" t="s">
        <v>73</v>
      </c>
      <c r="N16" s="54" t="n">
        <v>0.446808511</v>
      </c>
      <c r="O16" s="3" t="s">
        <v>76</v>
      </c>
      <c r="P16" s="54" t="n">
        <v>0.370460048</v>
      </c>
      <c r="Q16" s="3" t="s">
        <v>75</v>
      </c>
      <c r="R16" s="54" t="n">
        <v>0.2614</v>
      </c>
      <c r="S16" s="3" t="n">
        <f aca="false">IF(AND(X16&lt;1,Y16&lt;1,Z16&lt;1,AA16&lt;3),1,0)</f>
        <v>1</v>
      </c>
      <c r="T16" s="27" t="n">
        <f aca="false">R16*P16*N16*L23*J23*H23*F23*D70*B180</f>
        <v>0.000993695910168608</v>
      </c>
      <c r="V16" s="15"/>
      <c r="W16" s="3" t="n">
        <v>301</v>
      </c>
      <c r="X16" s="0" t="n">
        <v>0.48</v>
      </c>
      <c r="Y16" s="0" t="n">
        <v>0.66</v>
      </c>
      <c r="Z16" s="0" t="n">
        <v>0.89</v>
      </c>
      <c r="AA16" s="0" t="n">
        <v>2.75</v>
      </c>
      <c r="AB16" s="0" t="n">
        <v>3.3</v>
      </c>
      <c r="AC16" s="0" t="n">
        <v>10916.4510962666</v>
      </c>
      <c r="AD16" s="0" t="n">
        <v>68297.9981902528</v>
      </c>
      <c r="AE16" s="0" t="n">
        <v>79015.9929737197</v>
      </c>
      <c r="AF16" s="0" t="n">
        <v>0</v>
      </c>
      <c r="AG16" s="0" t="n">
        <v>0</v>
      </c>
      <c r="AH16" s="0" t="n">
        <v>0.6</v>
      </c>
      <c r="AI16" s="4" t="n">
        <v>1</v>
      </c>
      <c r="AJ16" s="5" t="n">
        <v>0</v>
      </c>
      <c r="AK16" s="5" t="n">
        <v>0</v>
      </c>
      <c r="AL16" s="6" t="n">
        <v>0</v>
      </c>
      <c r="AM16" s="5" t="n">
        <v>0</v>
      </c>
      <c r="AN16" s="5" t="n">
        <v>1</v>
      </c>
      <c r="AO16" s="6" t="n">
        <v>0</v>
      </c>
      <c r="AP16" s="5" t="n">
        <v>0</v>
      </c>
      <c r="AQ16" s="5" t="n">
        <v>0</v>
      </c>
      <c r="AR16" s="5" t="n">
        <v>1</v>
      </c>
      <c r="AS16" s="6" t="n">
        <v>0</v>
      </c>
    </row>
    <row r="17" customFormat="false" ht="15" hidden="false" customHeight="false" outlineLevel="0" collapsed="false">
      <c r="D17" s="3"/>
      <c r="F17" s="3"/>
      <c r="H17" s="3"/>
      <c r="J17" s="3"/>
      <c r="K17" s="3"/>
      <c r="L17" s="3"/>
      <c r="M17" s="3"/>
      <c r="N17" s="3"/>
      <c r="O17" s="3"/>
      <c r="P17" s="3"/>
      <c r="Q17" s="3" t="s">
        <v>77</v>
      </c>
      <c r="R17" s="54" t="n">
        <v>0.5371</v>
      </c>
      <c r="S17" s="3" t="n">
        <f aca="false">IF(AND(X17&lt;1,Y17&lt;1,Z17&lt;1,AA17&lt;3),1,0)</f>
        <v>1</v>
      </c>
      <c r="T17" s="27" t="n">
        <f aca="false">R17*P18*N20*L23*J23*H23*F23*D70*B180</f>
        <v>0.00445470055712983</v>
      </c>
      <c r="V17" s="15"/>
      <c r="W17" s="3" t="n">
        <v>301</v>
      </c>
      <c r="X17" s="0" t="n">
        <v>0.48</v>
      </c>
      <c r="Y17" s="0" t="n">
        <v>0.66</v>
      </c>
      <c r="Z17" s="0" t="n">
        <v>0.89</v>
      </c>
      <c r="AA17" s="0" t="n">
        <v>2.75</v>
      </c>
      <c r="AB17" s="0" t="n">
        <v>3.3</v>
      </c>
      <c r="AC17" s="0" t="n">
        <v>10916.4510962666</v>
      </c>
      <c r="AD17" s="0" t="n">
        <v>68297.9981902528</v>
      </c>
      <c r="AE17" s="0" t="n">
        <v>79015.9929737197</v>
      </c>
      <c r="AF17" s="0" t="n">
        <v>0</v>
      </c>
      <c r="AG17" s="0" t="n">
        <v>0</v>
      </c>
      <c r="AH17" s="0" t="n">
        <v>0.6</v>
      </c>
      <c r="AI17" s="4" t="n">
        <v>0</v>
      </c>
      <c r="AJ17" s="5" t="n">
        <v>1</v>
      </c>
      <c r="AK17" s="5" t="n">
        <v>0</v>
      </c>
      <c r="AL17" s="6" t="n">
        <v>0</v>
      </c>
      <c r="AM17" s="5" t="n">
        <v>1</v>
      </c>
      <c r="AN17" s="5" t="n">
        <v>0</v>
      </c>
      <c r="AO17" s="6" t="n">
        <v>0</v>
      </c>
      <c r="AP17" s="5" t="n">
        <v>0</v>
      </c>
      <c r="AQ17" s="5" t="n">
        <v>1</v>
      </c>
      <c r="AR17" s="5" t="n">
        <v>0</v>
      </c>
      <c r="AS17" s="6" t="n">
        <v>0</v>
      </c>
    </row>
    <row r="18" customFormat="false" ht="15" hidden="false" customHeight="false" outlineLevel="0" collapsed="false">
      <c r="D18" s="3"/>
      <c r="F18" s="3"/>
      <c r="H18" s="3"/>
      <c r="J18" s="3"/>
      <c r="K18" s="3"/>
      <c r="L18" s="3"/>
      <c r="M18" s="3"/>
      <c r="N18" s="3"/>
      <c r="O18" s="3" t="s">
        <v>74</v>
      </c>
      <c r="P18" s="54" t="n">
        <v>0.808270677</v>
      </c>
      <c r="Q18" s="3" t="s">
        <v>75</v>
      </c>
      <c r="R18" s="54" t="n">
        <v>0.4629</v>
      </c>
      <c r="S18" s="3" t="n">
        <f aca="false">IF(AND(X18&lt;1,Y18&lt;1,Z18&lt;1,AA18&lt;3),1,0)</f>
        <v>1</v>
      </c>
      <c r="T18" s="27" t="n">
        <f aca="false">R18*P18*N20*L23*J23*H23*F23*D70*B180</f>
        <v>0.00383928670246769</v>
      </c>
      <c r="V18" s="15"/>
      <c r="W18" s="3" t="n">
        <v>301</v>
      </c>
      <c r="X18" s="0" t="n">
        <v>0.48</v>
      </c>
      <c r="Y18" s="0" t="n">
        <v>0.66</v>
      </c>
      <c r="Z18" s="0" t="n">
        <v>0.89</v>
      </c>
      <c r="AA18" s="0" t="n">
        <v>2.75</v>
      </c>
      <c r="AB18" s="0" t="n">
        <v>3.3</v>
      </c>
      <c r="AC18" s="0" t="n">
        <v>10916.4510962666</v>
      </c>
      <c r="AD18" s="0" t="n">
        <v>68297.9981902528</v>
      </c>
      <c r="AE18" s="0" t="n">
        <v>79015.9929737197</v>
      </c>
      <c r="AF18" s="0" t="n">
        <v>0</v>
      </c>
      <c r="AG18" s="0" t="n">
        <v>0</v>
      </c>
      <c r="AH18" s="0" t="n">
        <v>0.6</v>
      </c>
      <c r="AI18" s="4" t="n">
        <v>0</v>
      </c>
      <c r="AJ18" s="5" t="n">
        <v>1</v>
      </c>
      <c r="AK18" s="5" t="n">
        <v>0</v>
      </c>
      <c r="AL18" s="6" t="n">
        <v>0</v>
      </c>
      <c r="AM18" s="5" t="n">
        <v>1</v>
      </c>
      <c r="AN18" s="5" t="n">
        <v>0</v>
      </c>
      <c r="AO18" s="6" t="n">
        <v>0</v>
      </c>
      <c r="AP18" s="5" t="n">
        <v>0</v>
      </c>
      <c r="AQ18" s="5" t="n">
        <v>0</v>
      </c>
      <c r="AR18" s="5" t="n">
        <v>1</v>
      </c>
      <c r="AS18" s="6" t="n">
        <v>0</v>
      </c>
    </row>
    <row r="19" customFormat="false" ht="15" hidden="false" customHeight="false" outlineLevel="0" collapsed="false">
      <c r="D19" s="3"/>
      <c r="F19" s="3"/>
      <c r="H19" s="3"/>
      <c r="J19" s="3"/>
      <c r="K19" s="3"/>
      <c r="L19" s="3"/>
      <c r="M19" s="3"/>
      <c r="N19" s="3"/>
      <c r="O19" s="3"/>
      <c r="P19" s="3"/>
      <c r="Q19" s="3" t="s">
        <v>77</v>
      </c>
      <c r="R19" s="54" t="n">
        <v>0.5371</v>
      </c>
      <c r="S19" s="3" t="n">
        <f aca="false">IF(AND(X19&lt;1,Y19&lt;1,Z19&lt;1,AA19&lt;3),1,0)</f>
        <v>1</v>
      </c>
      <c r="T19" s="27" t="n">
        <f aca="false">R19*P20*N20*L23*J23*H23*F23*D70*B180</f>
        <v>0.00105669640912412</v>
      </c>
      <c r="V19" s="15"/>
      <c r="W19" s="3" t="n">
        <v>301</v>
      </c>
      <c r="X19" s="0" t="n">
        <v>0.48</v>
      </c>
      <c r="Y19" s="0" t="n">
        <v>0.66</v>
      </c>
      <c r="Z19" s="0" t="n">
        <v>0.89</v>
      </c>
      <c r="AA19" s="0" t="n">
        <v>2.75</v>
      </c>
      <c r="AB19" s="0" t="n">
        <v>3.3</v>
      </c>
      <c r="AC19" s="0" t="n">
        <v>10916.4510962666</v>
      </c>
      <c r="AD19" s="0" t="n">
        <v>68297.9981902528</v>
      </c>
      <c r="AE19" s="0" t="n">
        <v>79015.9929737197</v>
      </c>
      <c r="AF19" s="0" t="n">
        <v>0</v>
      </c>
      <c r="AG19" s="0" t="n">
        <v>0</v>
      </c>
      <c r="AH19" s="0" t="n">
        <v>0.6</v>
      </c>
      <c r="AI19" s="4" t="n">
        <v>0</v>
      </c>
      <c r="AJ19" s="5" t="n">
        <v>1</v>
      </c>
      <c r="AK19" s="5" t="n">
        <v>0</v>
      </c>
      <c r="AL19" s="6" t="n">
        <v>0</v>
      </c>
      <c r="AM19" s="5" t="n">
        <v>0</v>
      </c>
      <c r="AN19" s="5" t="n">
        <v>1</v>
      </c>
      <c r="AO19" s="6" t="n">
        <v>0</v>
      </c>
      <c r="AP19" s="5" t="n">
        <v>0</v>
      </c>
      <c r="AQ19" s="5" t="n">
        <v>1</v>
      </c>
      <c r="AR19" s="5" t="n">
        <v>0</v>
      </c>
      <c r="AS19" s="6" t="n">
        <v>0</v>
      </c>
    </row>
    <row r="20" customFormat="false" ht="15" hidden="false" customHeight="false" outlineLevel="0" collapsed="false">
      <c r="D20" s="3"/>
      <c r="F20" s="3"/>
      <c r="H20" s="3"/>
      <c r="J20" s="3"/>
      <c r="K20" s="3"/>
      <c r="L20" s="3"/>
      <c r="M20" s="3" t="s">
        <v>77</v>
      </c>
      <c r="N20" s="54" t="n">
        <v>0.446808511</v>
      </c>
      <c r="O20" s="3" t="s">
        <v>78</v>
      </c>
      <c r="P20" s="54" t="n">
        <v>0.191729323</v>
      </c>
      <c r="Q20" s="3" t="s">
        <v>75</v>
      </c>
      <c r="R20" s="54" t="n">
        <v>0.4629</v>
      </c>
      <c r="S20" s="3" t="n">
        <f aca="false">IF(AND(X20&lt;1,Y20&lt;1,Z20&lt;1,AA20&lt;3),1,0)</f>
        <v>1</v>
      </c>
      <c r="T20" s="27" t="n">
        <f aca="false">R20*P20*N20*L23*J23*H23*F23*D70*B180</f>
        <v>0.000910714518308614</v>
      </c>
      <c r="V20" s="15"/>
      <c r="W20" s="3" t="n">
        <v>301</v>
      </c>
      <c r="X20" s="0" t="n">
        <v>0.48</v>
      </c>
      <c r="Y20" s="0" t="n">
        <v>0.66</v>
      </c>
      <c r="Z20" s="0" t="n">
        <v>0.89</v>
      </c>
      <c r="AA20" s="0" t="n">
        <v>2.75</v>
      </c>
      <c r="AB20" s="0" t="n">
        <v>3.3</v>
      </c>
      <c r="AC20" s="0" t="n">
        <v>10916.4510962666</v>
      </c>
      <c r="AD20" s="0" t="n">
        <v>68297.9981902528</v>
      </c>
      <c r="AE20" s="0" t="n">
        <v>79015.9929737197</v>
      </c>
      <c r="AF20" s="0" t="n">
        <v>0</v>
      </c>
      <c r="AG20" s="0" t="n">
        <v>0</v>
      </c>
      <c r="AH20" s="0" t="n">
        <v>0.6</v>
      </c>
      <c r="AI20" s="4" t="n">
        <v>0</v>
      </c>
      <c r="AJ20" s="5" t="n">
        <v>1</v>
      </c>
      <c r="AK20" s="5" t="n">
        <v>0</v>
      </c>
      <c r="AL20" s="6" t="n">
        <v>0</v>
      </c>
      <c r="AM20" s="5" t="n">
        <v>0</v>
      </c>
      <c r="AN20" s="5" t="n">
        <v>1</v>
      </c>
      <c r="AO20" s="6" t="n">
        <v>0</v>
      </c>
      <c r="AP20" s="5" t="n">
        <v>0</v>
      </c>
      <c r="AQ20" s="5" t="n">
        <v>0</v>
      </c>
      <c r="AR20" s="5" t="n">
        <v>1</v>
      </c>
      <c r="AS20" s="6" t="n">
        <v>0</v>
      </c>
    </row>
    <row r="21" customFormat="false" ht="15" hidden="false" customHeight="false" outlineLevel="0" collapsed="false">
      <c r="D21" s="3"/>
      <c r="F21" s="3"/>
      <c r="H21" s="3"/>
      <c r="J21" s="3"/>
      <c r="K21" s="3"/>
      <c r="L21" s="3"/>
      <c r="M21" s="3" t="s">
        <v>75</v>
      </c>
      <c r="N21" s="54" t="n">
        <v>0.021276596</v>
      </c>
      <c r="O21" s="3" t="s">
        <v>30</v>
      </c>
      <c r="P21" s="54" t="n">
        <v>1</v>
      </c>
      <c r="Q21" s="3" t="s">
        <v>75</v>
      </c>
      <c r="R21" s="54" t="n">
        <v>1</v>
      </c>
      <c r="S21" s="3" t="n">
        <f aca="false">IF(AND(X21&lt;1,Y21&lt;1,Z21&lt;1,AA21&lt;3),1,0)</f>
        <v>1</v>
      </c>
      <c r="T21" s="27" t="n">
        <f aca="false">R21*P21*N21*L23*J23*H23*F23*D70*B180</f>
        <v>0.000488638014374294</v>
      </c>
      <c r="V21" s="15"/>
      <c r="W21" s="3" t="n">
        <v>301</v>
      </c>
      <c r="X21" s="0" t="n">
        <v>0.48</v>
      </c>
      <c r="Y21" s="0" t="n">
        <v>0.66</v>
      </c>
      <c r="Z21" s="0" t="n">
        <v>0.89</v>
      </c>
      <c r="AA21" s="0" t="n">
        <v>2.75</v>
      </c>
      <c r="AB21" s="0" t="n">
        <v>3.3</v>
      </c>
      <c r="AC21" s="0" t="n">
        <v>10916.4510962666</v>
      </c>
      <c r="AD21" s="0" t="n">
        <v>68297.9981902528</v>
      </c>
      <c r="AE21" s="0" t="n">
        <v>79015.9929737197</v>
      </c>
      <c r="AF21" s="0" t="n">
        <v>0</v>
      </c>
      <c r="AG21" s="0" t="n">
        <v>0</v>
      </c>
      <c r="AH21" s="0" t="n">
        <v>0.6</v>
      </c>
      <c r="AI21" s="4" t="n">
        <v>0</v>
      </c>
      <c r="AJ21" s="5" t="n">
        <v>0</v>
      </c>
      <c r="AK21" s="5" t="n">
        <v>1</v>
      </c>
      <c r="AL21" s="6" t="n">
        <v>0</v>
      </c>
      <c r="AM21" s="5" t="n">
        <v>0</v>
      </c>
      <c r="AN21" s="5" t="n">
        <v>0</v>
      </c>
      <c r="AO21" s="6" t="n">
        <v>1</v>
      </c>
      <c r="AP21" s="5" t="n">
        <v>0</v>
      </c>
      <c r="AQ21" s="5" t="n">
        <v>0</v>
      </c>
      <c r="AR21" s="5" t="n">
        <v>1</v>
      </c>
      <c r="AS21" s="6" t="n">
        <v>0</v>
      </c>
    </row>
    <row r="22" customFormat="false" ht="15" hidden="false" customHeight="false" outlineLevel="0" collapsed="false">
      <c r="D22" s="3"/>
      <c r="F22" s="3"/>
      <c r="H22" s="3"/>
      <c r="J22" s="3"/>
      <c r="K22" s="3"/>
      <c r="L22" s="3"/>
      <c r="M22" s="3"/>
      <c r="N22" s="3"/>
      <c r="O22" s="3" t="s">
        <v>74</v>
      </c>
      <c r="P22" s="54" t="n">
        <v>0.159106071</v>
      </c>
      <c r="Q22" s="3" t="s">
        <v>79</v>
      </c>
      <c r="R22" s="54" t="n">
        <v>1</v>
      </c>
      <c r="S22" s="3" t="n">
        <f aca="false">IF(AND(X22&lt;1,Y22&lt;1,Z22&lt;1,AA22&lt;3),1,0)</f>
        <v>1</v>
      </c>
      <c r="T22" s="27" t="n">
        <f aca="false">R22*P22*N23*L23*J23*H23*F23*D70*B180</f>
        <v>0.000310981094779314</v>
      </c>
      <c r="V22" s="15"/>
      <c r="W22" s="3" t="n">
        <v>301</v>
      </c>
      <c r="X22" s="0" t="n">
        <v>0.48</v>
      </c>
      <c r="Y22" s="0" t="n">
        <v>0.66</v>
      </c>
      <c r="Z22" s="0" t="n">
        <v>0.89</v>
      </c>
      <c r="AA22" s="0" t="n">
        <v>2.75</v>
      </c>
      <c r="AB22" s="0" t="n">
        <v>3.3</v>
      </c>
      <c r="AC22" s="0" t="n">
        <v>10916.4510962666</v>
      </c>
      <c r="AD22" s="0" t="n">
        <v>68297.9981902528</v>
      </c>
      <c r="AE22" s="0" t="n">
        <v>79015.9929737197</v>
      </c>
      <c r="AF22" s="0" t="n">
        <v>0</v>
      </c>
      <c r="AG22" s="0" t="n">
        <v>0</v>
      </c>
      <c r="AH22" s="0" t="n">
        <v>0.6</v>
      </c>
      <c r="AI22" s="4" t="n">
        <v>0</v>
      </c>
      <c r="AJ22" s="5" t="n">
        <v>0</v>
      </c>
      <c r="AK22" s="5" t="n">
        <v>0</v>
      </c>
      <c r="AL22" s="6" t="n">
        <v>1</v>
      </c>
      <c r="AM22" s="5" t="n">
        <v>1</v>
      </c>
      <c r="AN22" s="5" t="n">
        <v>0</v>
      </c>
      <c r="AO22" s="6" t="n">
        <v>0</v>
      </c>
      <c r="AP22" s="5" t="n">
        <v>0</v>
      </c>
      <c r="AQ22" s="5" t="n">
        <v>0</v>
      </c>
      <c r="AR22" s="5" t="n">
        <v>0</v>
      </c>
      <c r="AS22" s="6" t="n">
        <v>1</v>
      </c>
    </row>
    <row r="23" customFormat="false" ht="15" hidden="false" customHeight="false" outlineLevel="0" collapsed="false">
      <c r="D23" s="3"/>
      <c r="E23" s="0" t="s">
        <v>80</v>
      </c>
      <c r="F23" s="54" t="n">
        <v>0.14</v>
      </c>
      <c r="G23" s="0" t="s">
        <v>81</v>
      </c>
      <c r="H23" s="54" t="n">
        <v>1</v>
      </c>
      <c r="I23" s="0" t="s">
        <v>82</v>
      </c>
      <c r="J23" s="54" t="n">
        <v>1</v>
      </c>
      <c r="K23" s="55" t="s">
        <v>83</v>
      </c>
      <c r="L23" s="54" t="n">
        <f aca="false">1-L35</f>
        <v>1</v>
      </c>
      <c r="M23" s="3" t="s">
        <v>79</v>
      </c>
      <c r="N23" s="54" t="n">
        <v>0.085106383</v>
      </c>
      <c r="O23" s="3" t="s">
        <v>76</v>
      </c>
      <c r="P23" s="54" t="n">
        <v>0.840893929</v>
      </c>
      <c r="Q23" s="3" t="s">
        <v>79</v>
      </c>
      <c r="R23" s="54" t="n">
        <v>1</v>
      </c>
      <c r="S23" s="3" t="n">
        <f aca="false">IF(AND(X23&lt;1,Y23&lt;1,Z23&lt;1,AA23&lt;3),1,0)</f>
        <v>1</v>
      </c>
      <c r="T23" s="27" t="n">
        <f aca="false">R23*P23*N23*L23*J23*H23*F23*D70*B180</f>
        <v>0.00164357093975188</v>
      </c>
      <c r="V23" s="15"/>
      <c r="W23" s="3" t="n">
        <v>301</v>
      </c>
      <c r="X23" s="0" t="n">
        <v>0.48</v>
      </c>
      <c r="Y23" s="0" t="n">
        <v>0.66</v>
      </c>
      <c r="Z23" s="0" t="n">
        <v>0.89</v>
      </c>
      <c r="AA23" s="0" t="n">
        <v>2.75</v>
      </c>
      <c r="AB23" s="0" t="n">
        <v>3.3</v>
      </c>
      <c r="AC23" s="0" t="n">
        <v>10916.4510962666</v>
      </c>
      <c r="AD23" s="0" t="n">
        <v>68297.9981902528</v>
      </c>
      <c r="AE23" s="0" t="n">
        <v>79015.9929737197</v>
      </c>
      <c r="AF23" s="0" t="n">
        <v>0</v>
      </c>
      <c r="AG23" s="0" t="n">
        <v>0</v>
      </c>
      <c r="AH23" s="0" t="n">
        <v>0.6</v>
      </c>
      <c r="AI23" s="4" t="n">
        <v>0</v>
      </c>
      <c r="AJ23" s="5" t="n">
        <v>0</v>
      </c>
      <c r="AK23" s="5" t="n">
        <v>0</v>
      </c>
      <c r="AL23" s="6" t="n">
        <v>1</v>
      </c>
      <c r="AM23" s="5" t="n">
        <v>0</v>
      </c>
      <c r="AN23" s="5" t="n">
        <v>1</v>
      </c>
      <c r="AO23" s="6" t="n">
        <v>0</v>
      </c>
      <c r="AP23" s="5" t="n">
        <v>0</v>
      </c>
      <c r="AQ23" s="5" t="n">
        <v>0</v>
      </c>
      <c r="AR23" s="5" t="n">
        <v>0</v>
      </c>
      <c r="AS23" s="6" t="n">
        <v>1</v>
      </c>
    </row>
    <row r="24" s="56" customFormat="true" ht="15" hidden="false" customHeight="false" outlineLevel="0" collapsed="false">
      <c r="A24" s="56" t="n">
        <v>-1</v>
      </c>
      <c r="B24" s="56" t="n">
        <v>-1</v>
      </c>
      <c r="C24" s="56" t="n">
        <v>-1</v>
      </c>
      <c r="D24" s="56" t="n">
        <v>-1</v>
      </c>
      <c r="E24" s="56" t="n">
        <v>-1</v>
      </c>
      <c r="F24" s="56" t="n">
        <v>-1</v>
      </c>
      <c r="G24" s="56" t="n">
        <v>-1</v>
      </c>
      <c r="H24" s="56" t="n">
        <v>-1</v>
      </c>
      <c r="I24" s="56" t="n">
        <v>-1</v>
      </c>
      <c r="J24" s="56" t="n">
        <v>-1</v>
      </c>
      <c r="K24" s="56" t="n">
        <v>-1</v>
      </c>
      <c r="L24" s="56" t="n">
        <v>-1</v>
      </c>
      <c r="M24" s="56" t="n">
        <v>-1</v>
      </c>
      <c r="N24" s="56" t="n">
        <v>-1</v>
      </c>
      <c r="O24" s="56" t="n">
        <v>-1</v>
      </c>
      <c r="P24" s="56" t="n">
        <v>-1</v>
      </c>
      <c r="Q24" s="56" t="n">
        <v>-1</v>
      </c>
      <c r="R24" s="56" t="n">
        <v>-1</v>
      </c>
      <c r="S24" s="56" t="n">
        <v>-1</v>
      </c>
      <c r="T24" s="56" t="n">
        <v>-1</v>
      </c>
      <c r="U24" s="56" t="n">
        <v>-1</v>
      </c>
      <c r="V24" s="56" t="n">
        <v>-1</v>
      </c>
      <c r="W24" s="56" t="n">
        <v>-1</v>
      </c>
      <c r="X24" s="56" t="n">
        <v>-1</v>
      </c>
      <c r="Y24" s="56" t="n">
        <v>-1</v>
      </c>
      <c r="Z24" s="56" t="n">
        <v>-1</v>
      </c>
      <c r="AA24" s="56" t="n">
        <v>-1</v>
      </c>
      <c r="AB24" s="56" t="n">
        <v>-1</v>
      </c>
      <c r="AC24" s="56" t="n">
        <v>-1</v>
      </c>
      <c r="AD24" s="56" t="n">
        <v>-1</v>
      </c>
      <c r="AE24" s="56" t="n">
        <v>-1</v>
      </c>
      <c r="AF24" s="56" t="n">
        <v>-1</v>
      </c>
      <c r="AG24" s="56" t="n">
        <v>-1</v>
      </c>
      <c r="AH24" s="56" t="n">
        <v>-1</v>
      </c>
      <c r="AI24" s="56" t="n">
        <v>-1</v>
      </c>
      <c r="AJ24" s="56" t="n">
        <v>-1</v>
      </c>
      <c r="AK24" s="56" t="n">
        <v>-1</v>
      </c>
      <c r="AL24" s="56" t="n">
        <v>-1</v>
      </c>
      <c r="AM24" s="56" t="n">
        <v>-1</v>
      </c>
      <c r="AN24" s="56" t="n">
        <v>-1</v>
      </c>
      <c r="AO24" s="56" t="n">
        <v>-1</v>
      </c>
      <c r="AP24" s="56" t="n">
        <v>-1</v>
      </c>
      <c r="AQ24" s="56" t="n">
        <v>-1</v>
      </c>
      <c r="AR24" s="56" t="n">
        <v>-1</v>
      </c>
      <c r="AS24" s="56" t="n">
        <v>-1</v>
      </c>
      <c r="AT24" s="56" t="n">
        <v>-1</v>
      </c>
      <c r="AU24" s="56" t="n">
        <v>-1</v>
      </c>
    </row>
    <row r="25" s="57" customFormat="true" ht="15" hidden="false" customHeight="false" outlineLevel="0" collapsed="false">
      <c r="D25" s="58"/>
      <c r="F25" s="58"/>
      <c r="H25" s="58"/>
      <c r="J25" s="58"/>
      <c r="K25" s="59"/>
      <c r="L25" s="3"/>
      <c r="M25" s="3"/>
      <c r="N25" s="3"/>
      <c r="O25" s="3"/>
      <c r="P25" s="3"/>
      <c r="Q25" s="3" t="s">
        <v>73</v>
      </c>
      <c r="R25" s="54" t="n">
        <v>0.7386</v>
      </c>
      <c r="S25" s="3" t="n">
        <f aca="false">IF(AND(X25&lt;1,Y25&lt;1,Z25&lt;1,AA25&lt;3),1,0)</f>
        <v>0</v>
      </c>
      <c r="T25" s="27" t="n">
        <f aca="false">R25*P26*N28*L$35*J$23*H$23*F$23*D$70*B$180</f>
        <v>0</v>
      </c>
      <c r="V25" s="15"/>
      <c r="W25" s="58" t="n">
        <v>301</v>
      </c>
      <c r="X25" s="57" t="n">
        <v>0.48</v>
      </c>
      <c r="Y25" s="0" t="n">
        <v>0.66</v>
      </c>
      <c r="Z25" s="0" t="n">
        <v>7.9</v>
      </c>
      <c r="AA25" s="57" t="n">
        <v>2.75</v>
      </c>
      <c r="AB25" s="57" t="n">
        <v>3.3</v>
      </c>
      <c r="AC25" s="57" t="n">
        <v>10916.4510962666</v>
      </c>
      <c r="AD25" s="0" t="n">
        <v>68297.9981902528</v>
      </c>
      <c r="AE25" s="0" t="n">
        <v>67352.6477337376</v>
      </c>
      <c r="AF25" s="57" t="n">
        <v>0</v>
      </c>
      <c r="AG25" s="57" t="n">
        <v>0</v>
      </c>
      <c r="AH25" s="57" t="n">
        <v>0.6</v>
      </c>
      <c r="AI25" s="60" t="n">
        <v>1</v>
      </c>
      <c r="AJ25" s="61" t="n">
        <v>0</v>
      </c>
      <c r="AK25" s="61" t="n">
        <v>0</v>
      </c>
      <c r="AL25" s="62" t="n">
        <v>0</v>
      </c>
      <c r="AM25" s="57" t="n">
        <v>1</v>
      </c>
      <c r="AN25" s="57" t="n">
        <v>0</v>
      </c>
      <c r="AO25" s="62" t="n">
        <v>0</v>
      </c>
      <c r="AP25" s="57" t="n">
        <v>1</v>
      </c>
      <c r="AQ25" s="57" t="n">
        <v>0</v>
      </c>
      <c r="AR25" s="57" t="n">
        <v>0</v>
      </c>
      <c r="AS25" s="62" t="n">
        <v>0</v>
      </c>
    </row>
    <row r="26" s="57" customFormat="true" ht="15" hidden="false" customHeight="false" outlineLevel="0" collapsed="false">
      <c r="D26" s="58"/>
      <c r="F26" s="58"/>
      <c r="H26" s="58"/>
      <c r="J26" s="58"/>
      <c r="K26" s="59"/>
      <c r="L26" s="3"/>
      <c r="M26" s="3"/>
      <c r="N26" s="3"/>
      <c r="O26" s="3" t="s">
        <v>74</v>
      </c>
      <c r="P26" s="54" t="n">
        <v>0.629539952</v>
      </c>
      <c r="Q26" s="3" t="s">
        <v>75</v>
      </c>
      <c r="R26" s="54" t="n">
        <v>0.2614</v>
      </c>
      <c r="S26" s="3" t="n">
        <f aca="false">IF(AND(X26&lt;1,Y26&lt;1,Z26&lt;1,AA26&lt;3),1,0)</f>
        <v>0</v>
      </c>
      <c r="T26" s="27" t="n">
        <f aca="false">R26*P26*N28*L$35*J$23*H$23*F$23*D$70*B$180</f>
        <v>0</v>
      </c>
      <c r="V26" s="15"/>
      <c r="W26" s="3" t="n">
        <v>301</v>
      </c>
      <c r="X26" s="0" t="n">
        <v>0.48</v>
      </c>
      <c r="Y26" s="0" t="n">
        <v>0.66</v>
      </c>
      <c r="Z26" s="0" t="n">
        <v>7.9</v>
      </c>
      <c r="AA26" s="0" t="n">
        <v>2.75</v>
      </c>
      <c r="AB26" s="0" t="n">
        <v>3.3</v>
      </c>
      <c r="AC26" s="0" t="n">
        <v>10916.4510962666</v>
      </c>
      <c r="AD26" s="0" t="n">
        <v>68297.9981902528</v>
      </c>
      <c r="AE26" s="0" t="n">
        <v>67352.6477337376</v>
      </c>
      <c r="AF26" s="0" t="n">
        <v>0</v>
      </c>
      <c r="AG26" s="0" t="n">
        <v>0</v>
      </c>
      <c r="AH26" s="0" t="n">
        <v>0.6</v>
      </c>
      <c r="AI26" s="4" t="n">
        <v>1</v>
      </c>
      <c r="AJ26" s="5" t="n">
        <v>0</v>
      </c>
      <c r="AK26" s="5" t="n">
        <v>0</v>
      </c>
      <c r="AL26" s="6" t="n">
        <v>0</v>
      </c>
      <c r="AM26" s="0" t="n">
        <v>1</v>
      </c>
      <c r="AN26" s="0" t="n">
        <v>0</v>
      </c>
      <c r="AO26" s="6" t="n">
        <v>0</v>
      </c>
      <c r="AP26" s="0" t="n">
        <v>0</v>
      </c>
      <c r="AQ26" s="0" t="n">
        <v>0</v>
      </c>
      <c r="AR26" s="0" t="n">
        <v>1</v>
      </c>
      <c r="AS26" s="6" t="n">
        <v>0</v>
      </c>
    </row>
    <row r="27" s="57" customFormat="true" ht="15" hidden="false" customHeight="false" outlineLevel="0" collapsed="false">
      <c r="D27" s="58"/>
      <c r="F27" s="58"/>
      <c r="H27" s="58"/>
      <c r="J27" s="58"/>
      <c r="K27" s="59"/>
      <c r="L27" s="3"/>
      <c r="M27" s="3"/>
      <c r="N27" s="3"/>
      <c r="O27" s="3"/>
      <c r="P27" s="3"/>
      <c r="Q27" s="3" t="s">
        <v>73</v>
      </c>
      <c r="R27" s="54" t="n">
        <v>0.7386</v>
      </c>
      <c r="S27" s="3" t="n">
        <f aca="false">IF(AND(X27&lt;1,Y27&lt;1,Z27&lt;1,AA27&lt;3),1,0)</f>
        <v>0</v>
      </c>
      <c r="T27" s="27" t="n">
        <f aca="false">R27*P28*N28*L$35*J$23*H$23*F$23*D$70*B$180</f>
        <v>0</v>
      </c>
      <c r="V27" s="15"/>
      <c r="W27" s="3" t="n">
        <v>301</v>
      </c>
      <c r="X27" s="0" t="n">
        <v>0.48</v>
      </c>
      <c r="Y27" s="0" t="n">
        <v>0.66</v>
      </c>
      <c r="Z27" s="0" t="n">
        <v>7.9</v>
      </c>
      <c r="AA27" s="0" t="n">
        <v>2.75</v>
      </c>
      <c r="AB27" s="0" t="n">
        <v>3.3</v>
      </c>
      <c r="AC27" s="0" t="n">
        <v>10916.4510962666</v>
      </c>
      <c r="AD27" s="0" t="n">
        <v>68297.9981902528</v>
      </c>
      <c r="AE27" s="0" t="n">
        <v>67352.6477337376</v>
      </c>
      <c r="AF27" s="0" t="n">
        <v>0</v>
      </c>
      <c r="AG27" s="0" t="n">
        <v>0</v>
      </c>
      <c r="AH27" s="0" t="n">
        <v>0.6</v>
      </c>
      <c r="AI27" s="4" t="n">
        <v>1</v>
      </c>
      <c r="AJ27" s="5" t="n">
        <v>0</v>
      </c>
      <c r="AK27" s="5" t="n">
        <v>0</v>
      </c>
      <c r="AL27" s="6" t="n">
        <v>0</v>
      </c>
      <c r="AM27" s="0" t="n">
        <v>0</v>
      </c>
      <c r="AN27" s="0" t="n">
        <v>1</v>
      </c>
      <c r="AO27" s="6" t="n">
        <v>0</v>
      </c>
      <c r="AP27" s="0" t="n">
        <v>1</v>
      </c>
      <c r="AQ27" s="0" t="n">
        <v>0</v>
      </c>
      <c r="AR27" s="0" t="n">
        <v>0</v>
      </c>
      <c r="AS27" s="6" t="n">
        <v>0</v>
      </c>
    </row>
    <row r="28" s="57" customFormat="true" ht="15" hidden="false" customHeight="false" outlineLevel="0" collapsed="false">
      <c r="D28" s="58"/>
      <c r="F28" s="58"/>
      <c r="H28" s="58"/>
      <c r="J28" s="58"/>
      <c r="K28" s="59"/>
      <c r="L28" s="3"/>
      <c r="M28" s="3" t="s">
        <v>73</v>
      </c>
      <c r="N28" s="54" t="n">
        <v>0.446808511</v>
      </c>
      <c r="O28" s="3" t="s">
        <v>76</v>
      </c>
      <c r="P28" s="54" t="n">
        <v>0.370460048</v>
      </c>
      <c r="Q28" s="3" t="s">
        <v>75</v>
      </c>
      <c r="R28" s="54" t="n">
        <v>0.2614</v>
      </c>
      <c r="S28" s="3" t="n">
        <f aca="false">IF(AND(X28&lt;1,Y28&lt;1,Z28&lt;1,AA28&lt;3),1,0)</f>
        <v>0</v>
      </c>
      <c r="T28" s="27" t="n">
        <f aca="false">R28*P28*N28*L$35*J$23*H$23*F$23*D$70*B$180</f>
        <v>0</v>
      </c>
      <c r="V28" s="15"/>
      <c r="W28" s="3" t="n">
        <v>301</v>
      </c>
      <c r="X28" s="0" t="n">
        <v>0.48</v>
      </c>
      <c r="Y28" s="0" t="n">
        <v>0.66</v>
      </c>
      <c r="Z28" s="0" t="n">
        <v>7.9</v>
      </c>
      <c r="AA28" s="0" t="n">
        <v>2.75</v>
      </c>
      <c r="AB28" s="0" t="n">
        <v>3.3</v>
      </c>
      <c r="AC28" s="0" t="n">
        <v>10916.4510962666</v>
      </c>
      <c r="AD28" s="0" t="n">
        <v>68297.9981902528</v>
      </c>
      <c r="AE28" s="0" t="n">
        <v>67352.6477337376</v>
      </c>
      <c r="AF28" s="0" t="n">
        <v>0</v>
      </c>
      <c r="AG28" s="0" t="n">
        <v>0</v>
      </c>
      <c r="AH28" s="0" t="n">
        <v>0.6</v>
      </c>
      <c r="AI28" s="4" t="n">
        <v>1</v>
      </c>
      <c r="AJ28" s="5" t="n">
        <v>0</v>
      </c>
      <c r="AK28" s="5" t="n">
        <v>0</v>
      </c>
      <c r="AL28" s="6" t="n">
        <v>0</v>
      </c>
      <c r="AM28" s="0" t="n">
        <v>0</v>
      </c>
      <c r="AN28" s="0" t="n">
        <v>1</v>
      </c>
      <c r="AO28" s="6" t="n">
        <v>0</v>
      </c>
      <c r="AP28" s="0" t="n">
        <v>0</v>
      </c>
      <c r="AQ28" s="0" t="n">
        <v>0</v>
      </c>
      <c r="AR28" s="0" t="n">
        <v>1</v>
      </c>
      <c r="AS28" s="6" t="n">
        <v>0</v>
      </c>
    </row>
    <row r="29" s="57" customFormat="true" ht="15" hidden="false" customHeight="false" outlineLevel="0" collapsed="false">
      <c r="D29" s="58"/>
      <c r="F29" s="58"/>
      <c r="H29" s="58"/>
      <c r="J29" s="58"/>
      <c r="K29" s="59"/>
      <c r="L29" s="3"/>
      <c r="M29" s="3"/>
      <c r="N29" s="3"/>
      <c r="O29" s="3"/>
      <c r="P29" s="3"/>
      <c r="Q29" s="3" t="s">
        <v>77</v>
      </c>
      <c r="R29" s="54" t="n">
        <v>0.5371</v>
      </c>
      <c r="S29" s="3" t="n">
        <f aca="false">IF(AND(X29&lt;1,Y29&lt;1,Z29&lt;1,AA29&lt;3),1,0)</f>
        <v>0</v>
      </c>
      <c r="T29" s="27" t="n">
        <f aca="false">R29*P30*N32*L$35*J$23*H$23*F$23*D$70*B$180</f>
        <v>0</v>
      </c>
      <c r="V29" s="15"/>
      <c r="W29" s="3" t="n">
        <v>301</v>
      </c>
      <c r="X29" s="0" t="n">
        <v>0.48</v>
      </c>
      <c r="Y29" s="0" t="n">
        <v>0.66</v>
      </c>
      <c r="Z29" s="0" t="n">
        <v>7.9</v>
      </c>
      <c r="AA29" s="0" t="n">
        <v>2.75</v>
      </c>
      <c r="AB29" s="0" t="n">
        <v>3.3</v>
      </c>
      <c r="AC29" s="0" t="n">
        <v>10916.4510962666</v>
      </c>
      <c r="AD29" s="0" t="n">
        <v>68297.9981902528</v>
      </c>
      <c r="AE29" s="0" t="n">
        <v>67352.6477337376</v>
      </c>
      <c r="AF29" s="0" t="n">
        <v>0</v>
      </c>
      <c r="AG29" s="0" t="n">
        <v>0</v>
      </c>
      <c r="AH29" s="0" t="n">
        <v>0.6</v>
      </c>
      <c r="AI29" s="4" t="n">
        <v>0</v>
      </c>
      <c r="AJ29" s="5" t="n">
        <v>1</v>
      </c>
      <c r="AK29" s="5" t="n">
        <v>0</v>
      </c>
      <c r="AL29" s="6" t="n">
        <v>0</v>
      </c>
      <c r="AM29" s="0" t="n">
        <v>1</v>
      </c>
      <c r="AN29" s="0" t="n">
        <v>0</v>
      </c>
      <c r="AO29" s="6" t="n">
        <v>0</v>
      </c>
      <c r="AP29" s="0" t="n">
        <v>0</v>
      </c>
      <c r="AQ29" s="0" t="n">
        <v>1</v>
      </c>
      <c r="AR29" s="0" t="n">
        <v>0</v>
      </c>
      <c r="AS29" s="6" t="n">
        <v>0</v>
      </c>
    </row>
    <row r="30" s="57" customFormat="true" ht="15" hidden="false" customHeight="false" outlineLevel="0" collapsed="false">
      <c r="D30" s="58"/>
      <c r="F30" s="58"/>
      <c r="H30" s="58"/>
      <c r="J30" s="58"/>
      <c r="K30" s="59"/>
      <c r="L30" s="3"/>
      <c r="M30" s="3"/>
      <c r="N30" s="3"/>
      <c r="O30" s="3" t="s">
        <v>74</v>
      </c>
      <c r="P30" s="54" t="n">
        <v>0.808270677</v>
      </c>
      <c r="Q30" s="3" t="s">
        <v>75</v>
      </c>
      <c r="R30" s="54" t="n">
        <v>0.4629</v>
      </c>
      <c r="S30" s="3" t="n">
        <f aca="false">IF(AND(X30&lt;1,Y30&lt;1,Z30&lt;1,AA30&lt;3),1,0)</f>
        <v>0</v>
      </c>
      <c r="T30" s="27" t="n">
        <f aca="false">R30*P30*N32*L$35*J$23*H$23*F$23*D$70*B$180</f>
        <v>0</v>
      </c>
      <c r="V30" s="15"/>
      <c r="W30" s="3" t="n">
        <v>301</v>
      </c>
      <c r="X30" s="0" t="n">
        <v>0.48</v>
      </c>
      <c r="Y30" s="0" t="n">
        <v>0.66</v>
      </c>
      <c r="Z30" s="0" t="n">
        <v>7.9</v>
      </c>
      <c r="AA30" s="0" t="n">
        <v>2.75</v>
      </c>
      <c r="AB30" s="0" t="n">
        <v>3.3</v>
      </c>
      <c r="AC30" s="0" t="n">
        <v>10916.4510962666</v>
      </c>
      <c r="AD30" s="0" t="n">
        <v>68297.9981902528</v>
      </c>
      <c r="AE30" s="0" t="n">
        <v>67352.6477337376</v>
      </c>
      <c r="AF30" s="0" t="n">
        <v>0</v>
      </c>
      <c r="AG30" s="0" t="n">
        <v>0</v>
      </c>
      <c r="AH30" s="0" t="n">
        <v>0.6</v>
      </c>
      <c r="AI30" s="4" t="n">
        <v>0</v>
      </c>
      <c r="AJ30" s="5" t="n">
        <v>1</v>
      </c>
      <c r="AK30" s="5" t="n">
        <v>0</v>
      </c>
      <c r="AL30" s="6" t="n">
        <v>0</v>
      </c>
      <c r="AM30" s="0" t="n">
        <v>1</v>
      </c>
      <c r="AN30" s="0" t="n">
        <v>0</v>
      </c>
      <c r="AO30" s="6" t="n">
        <v>0</v>
      </c>
      <c r="AP30" s="0" t="n">
        <v>0</v>
      </c>
      <c r="AQ30" s="0" t="n">
        <v>0</v>
      </c>
      <c r="AR30" s="0" t="n">
        <v>1</v>
      </c>
      <c r="AS30" s="6" t="n">
        <v>0</v>
      </c>
    </row>
    <row r="31" s="57" customFormat="true" ht="15" hidden="false" customHeight="false" outlineLevel="0" collapsed="false">
      <c r="D31" s="58"/>
      <c r="F31" s="58"/>
      <c r="H31" s="58"/>
      <c r="J31" s="58"/>
      <c r="K31" s="59"/>
      <c r="L31" s="3"/>
      <c r="M31" s="3"/>
      <c r="N31" s="3"/>
      <c r="O31" s="3"/>
      <c r="P31" s="3"/>
      <c r="Q31" s="3" t="s">
        <v>77</v>
      </c>
      <c r="R31" s="54" t="n">
        <v>0.5371</v>
      </c>
      <c r="S31" s="3" t="n">
        <f aca="false">IF(AND(X31&lt;1,Y31&lt;1,Z31&lt;1,AA31&lt;3),1,0)</f>
        <v>0</v>
      </c>
      <c r="T31" s="27" t="n">
        <f aca="false">R31*P32*N32*L$35*J$23*H$23*F$23*D$70*B$180</f>
        <v>0</v>
      </c>
      <c r="V31" s="15"/>
      <c r="W31" s="3" t="n">
        <v>301</v>
      </c>
      <c r="X31" s="0" t="n">
        <v>0.48</v>
      </c>
      <c r="Y31" s="0" t="n">
        <v>0.66</v>
      </c>
      <c r="Z31" s="0" t="n">
        <v>7.9</v>
      </c>
      <c r="AA31" s="0" t="n">
        <v>2.75</v>
      </c>
      <c r="AB31" s="0" t="n">
        <v>3.3</v>
      </c>
      <c r="AC31" s="0" t="n">
        <v>10916.4510962666</v>
      </c>
      <c r="AD31" s="0" t="n">
        <v>68297.9981902528</v>
      </c>
      <c r="AE31" s="0" t="n">
        <v>67352.6477337376</v>
      </c>
      <c r="AF31" s="0" t="n">
        <v>0</v>
      </c>
      <c r="AG31" s="0" t="n">
        <v>0</v>
      </c>
      <c r="AH31" s="0" t="n">
        <v>0.6</v>
      </c>
      <c r="AI31" s="4" t="n">
        <v>0</v>
      </c>
      <c r="AJ31" s="5" t="n">
        <v>1</v>
      </c>
      <c r="AK31" s="5" t="n">
        <v>0</v>
      </c>
      <c r="AL31" s="6" t="n">
        <v>0</v>
      </c>
      <c r="AM31" s="0" t="n">
        <v>0</v>
      </c>
      <c r="AN31" s="0" t="n">
        <v>1</v>
      </c>
      <c r="AO31" s="6" t="n">
        <v>0</v>
      </c>
      <c r="AP31" s="0" t="n">
        <v>0</v>
      </c>
      <c r="AQ31" s="0" t="n">
        <v>1</v>
      </c>
      <c r="AR31" s="0" t="n">
        <v>0</v>
      </c>
      <c r="AS31" s="6" t="n">
        <v>0</v>
      </c>
    </row>
    <row r="32" s="57" customFormat="true" ht="15" hidden="false" customHeight="false" outlineLevel="0" collapsed="false">
      <c r="D32" s="58"/>
      <c r="F32" s="58"/>
      <c r="H32" s="58"/>
      <c r="J32" s="58"/>
      <c r="K32" s="59"/>
      <c r="L32" s="3"/>
      <c r="M32" s="3" t="s">
        <v>77</v>
      </c>
      <c r="N32" s="54" t="n">
        <v>0.446808511</v>
      </c>
      <c r="O32" s="3" t="s">
        <v>78</v>
      </c>
      <c r="P32" s="54" t="n">
        <v>0.191729323</v>
      </c>
      <c r="Q32" s="3" t="s">
        <v>75</v>
      </c>
      <c r="R32" s="54" t="n">
        <v>0.4629</v>
      </c>
      <c r="S32" s="3" t="n">
        <f aca="false">IF(AND(X32&lt;1,Y32&lt;1,Z32&lt;1,AA32&lt;3),1,0)</f>
        <v>0</v>
      </c>
      <c r="T32" s="27" t="n">
        <f aca="false">R32*P32*N32*L$35*J$23*H$23*F$23*D$70*B$180</f>
        <v>0</v>
      </c>
      <c r="V32" s="15"/>
      <c r="W32" s="3" t="n">
        <v>301</v>
      </c>
      <c r="X32" s="0" t="n">
        <v>0.48</v>
      </c>
      <c r="Y32" s="0" t="n">
        <v>0.66</v>
      </c>
      <c r="Z32" s="0" t="n">
        <v>7.9</v>
      </c>
      <c r="AA32" s="0" t="n">
        <v>2.75</v>
      </c>
      <c r="AB32" s="0" t="n">
        <v>3.3</v>
      </c>
      <c r="AC32" s="0" t="n">
        <v>10916.4510962666</v>
      </c>
      <c r="AD32" s="0" t="n">
        <v>68297.9981902528</v>
      </c>
      <c r="AE32" s="0" t="n">
        <v>67352.6477337376</v>
      </c>
      <c r="AF32" s="0" t="n">
        <v>0</v>
      </c>
      <c r="AG32" s="0" t="n">
        <v>0</v>
      </c>
      <c r="AH32" s="0" t="n">
        <v>0.6</v>
      </c>
      <c r="AI32" s="4" t="n">
        <v>0</v>
      </c>
      <c r="AJ32" s="5" t="n">
        <v>1</v>
      </c>
      <c r="AK32" s="5" t="n">
        <v>0</v>
      </c>
      <c r="AL32" s="6" t="n">
        <v>0</v>
      </c>
      <c r="AM32" s="0" t="n">
        <v>0</v>
      </c>
      <c r="AN32" s="0" t="n">
        <v>1</v>
      </c>
      <c r="AO32" s="6" t="n">
        <v>0</v>
      </c>
      <c r="AP32" s="0" t="n">
        <v>0</v>
      </c>
      <c r="AQ32" s="0" t="n">
        <v>0</v>
      </c>
      <c r="AR32" s="0" t="n">
        <v>1</v>
      </c>
      <c r="AS32" s="6" t="n">
        <v>0</v>
      </c>
    </row>
    <row r="33" s="57" customFormat="true" ht="15" hidden="false" customHeight="false" outlineLevel="0" collapsed="false">
      <c r="D33" s="58"/>
      <c r="F33" s="58"/>
      <c r="H33" s="58"/>
      <c r="J33" s="58"/>
      <c r="K33" s="59"/>
      <c r="L33" s="3"/>
      <c r="M33" s="3" t="s">
        <v>75</v>
      </c>
      <c r="N33" s="54" t="n">
        <v>0.021276596</v>
      </c>
      <c r="O33" s="3" t="s">
        <v>30</v>
      </c>
      <c r="P33" s="54" t="n">
        <v>1</v>
      </c>
      <c r="Q33" s="3" t="s">
        <v>75</v>
      </c>
      <c r="R33" s="54" t="n">
        <v>1</v>
      </c>
      <c r="S33" s="3" t="n">
        <f aca="false">IF(AND(X33&lt;1,Y33&lt;1,Z33&lt;1,AA33&lt;3),1,0)</f>
        <v>0</v>
      </c>
      <c r="T33" s="27" t="n">
        <f aca="false">R33*P33*N33*L$35*J$23*H$23*F$23*D$70*B$180</f>
        <v>0</v>
      </c>
      <c r="V33" s="15"/>
      <c r="W33" s="3" t="n">
        <v>301</v>
      </c>
      <c r="X33" s="0" t="n">
        <v>0.48</v>
      </c>
      <c r="Y33" s="0" t="n">
        <v>0.66</v>
      </c>
      <c r="Z33" s="0" t="n">
        <v>7.9</v>
      </c>
      <c r="AA33" s="0" t="n">
        <v>2.75</v>
      </c>
      <c r="AB33" s="0" t="n">
        <v>3.3</v>
      </c>
      <c r="AC33" s="0" t="n">
        <v>10916.4510962666</v>
      </c>
      <c r="AD33" s="0" t="n">
        <v>68297.9981902528</v>
      </c>
      <c r="AE33" s="0" t="n">
        <v>67352.6477337376</v>
      </c>
      <c r="AF33" s="0" t="n">
        <v>0</v>
      </c>
      <c r="AG33" s="0" t="n">
        <v>0</v>
      </c>
      <c r="AH33" s="0" t="n">
        <v>0.6</v>
      </c>
      <c r="AI33" s="4" t="n">
        <v>0</v>
      </c>
      <c r="AJ33" s="5" t="n">
        <v>0</v>
      </c>
      <c r="AK33" s="5" t="n">
        <v>1</v>
      </c>
      <c r="AL33" s="6" t="n">
        <v>0</v>
      </c>
      <c r="AM33" s="0" t="n">
        <v>0</v>
      </c>
      <c r="AN33" s="0" t="n">
        <v>0</v>
      </c>
      <c r="AO33" s="6" t="n">
        <v>1</v>
      </c>
      <c r="AP33" s="0" t="n">
        <v>0</v>
      </c>
      <c r="AQ33" s="0" t="n">
        <v>0</v>
      </c>
      <c r="AR33" s="0" t="n">
        <v>1</v>
      </c>
      <c r="AS33" s="6" t="n">
        <v>0</v>
      </c>
    </row>
    <row r="34" s="57" customFormat="true" ht="15" hidden="false" customHeight="false" outlineLevel="0" collapsed="false">
      <c r="D34" s="58"/>
      <c r="F34" s="58"/>
      <c r="H34" s="58"/>
      <c r="J34" s="58"/>
      <c r="K34" s="59"/>
      <c r="L34" s="3"/>
      <c r="M34" s="3"/>
      <c r="N34" s="3"/>
      <c r="O34" s="3" t="s">
        <v>74</v>
      </c>
      <c r="P34" s="54" t="n">
        <v>0.159106071</v>
      </c>
      <c r="Q34" s="3" t="s">
        <v>79</v>
      </c>
      <c r="R34" s="54" t="n">
        <v>1</v>
      </c>
      <c r="S34" s="3" t="n">
        <f aca="false">IF(AND(X34&lt;1,Y34&lt;1,Z34&lt;1,AA34&lt;3),1,0)</f>
        <v>0</v>
      </c>
      <c r="T34" s="27" t="n">
        <f aca="false">R34*P34*N35*L$35*J$23*H$23*F$23*D$70*B$180</f>
        <v>0</v>
      </c>
      <c r="V34" s="15"/>
      <c r="W34" s="3" t="n">
        <v>301</v>
      </c>
      <c r="X34" s="0" t="n">
        <v>0.48</v>
      </c>
      <c r="Y34" s="0" t="n">
        <v>0.66</v>
      </c>
      <c r="Z34" s="0" t="n">
        <v>7.9</v>
      </c>
      <c r="AA34" s="0" t="n">
        <v>2.75</v>
      </c>
      <c r="AB34" s="0" t="n">
        <v>3.3</v>
      </c>
      <c r="AC34" s="0" t="n">
        <v>10916.4510962666</v>
      </c>
      <c r="AD34" s="0" t="n">
        <v>68297.9981902528</v>
      </c>
      <c r="AE34" s="0" t="n">
        <v>67352.6477337376</v>
      </c>
      <c r="AF34" s="0" t="n">
        <v>0</v>
      </c>
      <c r="AG34" s="0" t="n">
        <v>0</v>
      </c>
      <c r="AH34" s="0" t="n">
        <v>0.6</v>
      </c>
      <c r="AI34" s="4" t="n">
        <v>0</v>
      </c>
      <c r="AJ34" s="5" t="n">
        <v>0</v>
      </c>
      <c r="AK34" s="5" t="n">
        <v>0</v>
      </c>
      <c r="AL34" s="6" t="n">
        <v>1</v>
      </c>
      <c r="AM34" s="0" t="n">
        <v>1</v>
      </c>
      <c r="AN34" s="0" t="n">
        <v>0</v>
      </c>
      <c r="AO34" s="6" t="n">
        <v>0</v>
      </c>
      <c r="AP34" s="0" t="n">
        <v>0</v>
      </c>
      <c r="AQ34" s="0" t="n">
        <v>0</v>
      </c>
      <c r="AR34" s="0" t="n">
        <v>0</v>
      </c>
      <c r="AS34" s="6" t="n">
        <v>1</v>
      </c>
    </row>
    <row r="35" s="57" customFormat="true" ht="15" hidden="false" customHeight="false" outlineLevel="0" collapsed="false">
      <c r="D35" s="58"/>
      <c r="F35" s="58"/>
      <c r="H35" s="58"/>
      <c r="J35" s="58"/>
      <c r="K35" s="55" t="s">
        <v>84</v>
      </c>
      <c r="L35" s="54" t="n">
        <v>0</v>
      </c>
      <c r="M35" s="3" t="s">
        <v>79</v>
      </c>
      <c r="N35" s="54" t="n">
        <v>0.085106383</v>
      </c>
      <c r="O35" s="3" t="s">
        <v>76</v>
      </c>
      <c r="P35" s="54" t="n">
        <v>0.840893929</v>
      </c>
      <c r="Q35" s="3" t="s">
        <v>79</v>
      </c>
      <c r="R35" s="54" t="n">
        <v>1</v>
      </c>
      <c r="S35" s="3" t="n">
        <f aca="false">IF(AND(X35&lt;1,Y35&lt;1,Z35&lt;1,AA35&lt;3),1,0)</f>
        <v>0</v>
      </c>
      <c r="T35" s="27" t="n">
        <f aca="false">R35*P35*N35*L$35*J$23*H$23*F$23*D$70*B$180</f>
        <v>0</v>
      </c>
      <c r="V35" s="15"/>
      <c r="W35" s="3" t="n">
        <v>301</v>
      </c>
      <c r="X35" s="0" t="n">
        <v>0.48</v>
      </c>
      <c r="Y35" s="0" t="n">
        <v>0.66</v>
      </c>
      <c r="Z35" s="0" t="n">
        <v>7.9</v>
      </c>
      <c r="AA35" s="0" t="n">
        <v>2.75</v>
      </c>
      <c r="AB35" s="0" t="n">
        <v>3.3</v>
      </c>
      <c r="AC35" s="0" t="n">
        <v>10916.4510962666</v>
      </c>
      <c r="AD35" s="0" t="n">
        <v>68297.9981902528</v>
      </c>
      <c r="AE35" s="0" t="n">
        <v>67352.6477337376</v>
      </c>
      <c r="AF35" s="0" t="n">
        <v>0</v>
      </c>
      <c r="AG35" s="0" t="n">
        <v>0</v>
      </c>
      <c r="AH35" s="0" t="n">
        <v>0.6</v>
      </c>
      <c r="AI35" s="4" t="n">
        <v>0</v>
      </c>
      <c r="AJ35" s="5" t="n">
        <v>0</v>
      </c>
      <c r="AK35" s="5" t="n">
        <v>0</v>
      </c>
      <c r="AL35" s="6" t="n">
        <v>1</v>
      </c>
      <c r="AM35" s="0" t="n">
        <v>0</v>
      </c>
      <c r="AN35" s="0" t="n">
        <v>1</v>
      </c>
      <c r="AO35" s="6" t="n">
        <v>0</v>
      </c>
      <c r="AP35" s="0" t="n">
        <v>0</v>
      </c>
      <c r="AQ35" s="0" t="n">
        <v>0</v>
      </c>
      <c r="AR35" s="0" t="n">
        <v>0</v>
      </c>
      <c r="AS35" s="6" t="n">
        <v>1</v>
      </c>
    </row>
    <row r="36" s="56" customFormat="true" ht="15" hidden="false" customHeight="false" outlineLevel="0" collapsed="false">
      <c r="A36" s="56" t="n">
        <v>-1</v>
      </c>
      <c r="B36" s="56" t="n">
        <v>-1</v>
      </c>
      <c r="C36" s="56" t="n">
        <v>-1</v>
      </c>
      <c r="D36" s="56" t="n">
        <v>-1</v>
      </c>
      <c r="E36" s="56" t="n">
        <v>-1</v>
      </c>
      <c r="F36" s="56" t="n">
        <v>-1</v>
      </c>
      <c r="G36" s="56" t="n">
        <v>-1</v>
      </c>
      <c r="H36" s="56" t="n">
        <v>-1</v>
      </c>
      <c r="I36" s="56" t="n">
        <v>-1</v>
      </c>
      <c r="J36" s="56" t="n">
        <v>-1</v>
      </c>
      <c r="K36" s="56" t="n">
        <v>-1</v>
      </c>
      <c r="L36" s="56" t="n">
        <v>-1</v>
      </c>
      <c r="M36" s="56" t="n">
        <v>-1</v>
      </c>
      <c r="N36" s="56" t="n">
        <v>-1</v>
      </c>
      <c r="O36" s="56" t="n">
        <v>-1</v>
      </c>
      <c r="P36" s="56" t="n">
        <v>-1</v>
      </c>
      <c r="Q36" s="56" t="n">
        <v>-1</v>
      </c>
      <c r="R36" s="56" t="n">
        <v>-1</v>
      </c>
      <c r="S36" s="56" t="n">
        <v>-1</v>
      </c>
      <c r="T36" s="56" t="n">
        <v>-1</v>
      </c>
      <c r="U36" s="56" t="n">
        <v>-1</v>
      </c>
      <c r="V36" s="56" t="n">
        <v>-1</v>
      </c>
      <c r="W36" s="56" t="n">
        <v>-1</v>
      </c>
      <c r="X36" s="56" t="n">
        <v>-1</v>
      </c>
      <c r="Y36" s="56" t="n">
        <v>-1</v>
      </c>
      <c r="Z36" s="56" t="n">
        <v>-1</v>
      </c>
      <c r="AA36" s="56" t="n">
        <v>-1</v>
      </c>
      <c r="AB36" s="56" t="n">
        <v>-1</v>
      </c>
      <c r="AC36" s="56" t="n">
        <v>-1</v>
      </c>
      <c r="AD36" s="56" t="n">
        <v>-1</v>
      </c>
      <c r="AE36" s="56" t="n">
        <v>-1</v>
      </c>
      <c r="AF36" s="56" t="n">
        <v>-1</v>
      </c>
      <c r="AG36" s="56" t="n">
        <v>-1</v>
      </c>
      <c r="AH36" s="56" t="n">
        <v>-1</v>
      </c>
      <c r="AI36" s="56" t="n">
        <v>-1</v>
      </c>
      <c r="AJ36" s="56" t="n">
        <v>-1</v>
      </c>
      <c r="AK36" s="56" t="n">
        <v>-1</v>
      </c>
      <c r="AL36" s="56" t="n">
        <v>-1</v>
      </c>
      <c r="AM36" s="56" t="n">
        <v>-1</v>
      </c>
      <c r="AN36" s="56" t="n">
        <v>-1</v>
      </c>
      <c r="AO36" s="56" t="n">
        <v>-1</v>
      </c>
      <c r="AP36" s="56" t="n">
        <v>-1</v>
      </c>
      <c r="AQ36" s="56" t="n">
        <v>-1</v>
      </c>
      <c r="AR36" s="56" t="n">
        <v>-1</v>
      </c>
      <c r="AS36" s="56" t="n">
        <v>-1</v>
      </c>
      <c r="AT36" s="56" t="n">
        <v>-1</v>
      </c>
      <c r="AU36" s="56" t="n">
        <v>-1</v>
      </c>
    </row>
    <row r="37" s="57" customFormat="true" ht="15" hidden="false" customHeight="false" outlineLevel="0" collapsed="false">
      <c r="D37" s="58"/>
      <c r="F37" s="58"/>
      <c r="H37" s="58"/>
      <c r="J37" s="58"/>
      <c r="K37" s="59"/>
      <c r="L37" s="58"/>
      <c r="M37" s="58"/>
      <c r="N37" s="58"/>
      <c r="O37" s="58"/>
      <c r="P37" s="58"/>
      <c r="Q37" s="58" t="s">
        <v>73</v>
      </c>
      <c r="R37" s="58" t="n">
        <v>0.7386</v>
      </c>
      <c r="S37" s="3" t="n">
        <f aca="false">IF(AND(X37&lt;1,Y37&lt;1,Z37&lt;1,AA37&lt;3),1,0)</f>
        <v>0</v>
      </c>
      <c r="T37" s="63" t="n">
        <f aca="false">R37*P38*N40*L47*J49*H71*F81*D70*B180</f>
        <v>0.000143919289630037</v>
      </c>
      <c r="V37" s="15"/>
      <c r="W37" s="58" t="n">
        <v>301</v>
      </c>
      <c r="X37" s="57" t="n">
        <v>0.48</v>
      </c>
      <c r="Y37" s="57" t="n">
        <v>3.7</v>
      </c>
      <c r="Z37" s="57" t="n">
        <v>0.89</v>
      </c>
      <c r="AA37" s="57" t="n">
        <v>2.75</v>
      </c>
      <c r="AB37" s="57" t="n">
        <v>3.3</v>
      </c>
      <c r="AC37" s="57" t="n">
        <v>10916.4510962666</v>
      </c>
      <c r="AD37" s="57" t="n">
        <v>76466.3042177485</v>
      </c>
      <c r="AE37" s="57" t="n">
        <v>79015.9929737197</v>
      </c>
      <c r="AF37" s="57" t="n">
        <v>0</v>
      </c>
      <c r="AG37" s="57" t="n">
        <v>0</v>
      </c>
      <c r="AH37" s="57" t="n">
        <v>0.6</v>
      </c>
      <c r="AI37" s="60" t="n">
        <v>1</v>
      </c>
      <c r="AJ37" s="61" t="n">
        <v>0</v>
      </c>
      <c r="AK37" s="61" t="n">
        <v>0</v>
      </c>
      <c r="AL37" s="62" t="n">
        <v>0</v>
      </c>
      <c r="AM37" s="57" t="n">
        <v>1</v>
      </c>
      <c r="AN37" s="57" t="n">
        <v>0</v>
      </c>
      <c r="AO37" s="62" t="n">
        <v>0</v>
      </c>
      <c r="AP37" s="57" t="n">
        <v>1</v>
      </c>
      <c r="AQ37" s="57" t="n">
        <v>0</v>
      </c>
      <c r="AR37" s="57" t="n">
        <v>0</v>
      </c>
      <c r="AS37" s="62" t="n">
        <v>0</v>
      </c>
    </row>
    <row r="38" customFormat="false" ht="15" hidden="false" customHeight="false" outlineLevel="0" collapsed="false">
      <c r="D38" s="3"/>
      <c r="F38" s="58"/>
      <c r="G38" s="57"/>
      <c r="H38" s="58"/>
      <c r="I38" s="57"/>
      <c r="J38" s="58"/>
      <c r="K38" s="59"/>
      <c r="L38" s="58"/>
      <c r="M38" s="3"/>
      <c r="N38" s="3"/>
      <c r="O38" s="3" t="s">
        <v>74</v>
      </c>
      <c r="P38" s="54" t="n">
        <v>0.629539952</v>
      </c>
      <c r="Q38" s="3" t="s">
        <v>75</v>
      </c>
      <c r="R38" s="54" t="n">
        <v>0.2614</v>
      </c>
      <c r="S38" s="3" t="n">
        <f aca="false">IF(AND(X38&lt;1,Y38&lt;1,Z38&lt;1,AA38&lt;3),1,0)</f>
        <v>0</v>
      </c>
      <c r="T38" s="27" t="n">
        <f aca="false">R38*P38*N40*L47*J49*H71*F81*D70*B180</f>
        <v>5.0934879920514E-005</v>
      </c>
      <c r="V38" s="15"/>
      <c r="W38" s="3" t="n">
        <v>301</v>
      </c>
      <c r="X38" s="0" t="n">
        <v>0.48</v>
      </c>
      <c r="Y38" s="0" t="n">
        <v>3.7</v>
      </c>
      <c r="Z38" s="0" t="n">
        <v>0.89</v>
      </c>
      <c r="AA38" s="0" t="n">
        <v>2.75</v>
      </c>
      <c r="AB38" s="0" t="n">
        <v>3.3</v>
      </c>
      <c r="AC38" s="0" t="n">
        <v>10916.4510962666</v>
      </c>
      <c r="AD38" s="0" t="n">
        <v>76466.3042177485</v>
      </c>
      <c r="AE38" s="0" t="n">
        <v>79015.9929737197</v>
      </c>
      <c r="AF38" s="0" t="n">
        <v>0</v>
      </c>
      <c r="AG38" s="0" t="n">
        <v>0</v>
      </c>
      <c r="AH38" s="0" t="n">
        <v>0.6</v>
      </c>
      <c r="AI38" s="4" t="n">
        <v>1</v>
      </c>
      <c r="AJ38" s="5" t="n">
        <v>0</v>
      </c>
      <c r="AK38" s="5" t="n">
        <v>0</v>
      </c>
      <c r="AL38" s="6" t="n">
        <v>0</v>
      </c>
      <c r="AM38" s="0" t="n">
        <v>1</v>
      </c>
      <c r="AN38" s="0" t="n">
        <v>0</v>
      </c>
      <c r="AO38" s="6" t="n">
        <v>0</v>
      </c>
      <c r="AP38" s="0" t="n">
        <v>0</v>
      </c>
      <c r="AQ38" s="0" t="n">
        <v>0</v>
      </c>
      <c r="AR38" s="0" t="n">
        <v>1</v>
      </c>
      <c r="AS38" s="6" t="n">
        <v>0</v>
      </c>
    </row>
    <row r="39" customFormat="false" ht="15" hidden="false" customHeight="false" outlineLevel="0" collapsed="false">
      <c r="D39" s="3"/>
      <c r="F39" s="58"/>
      <c r="G39" s="57"/>
      <c r="H39" s="58"/>
      <c r="I39" s="57"/>
      <c r="J39" s="58"/>
      <c r="K39" s="59"/>
      <c r="L39" s="58"/>
      <c r="M39" s="3"/>
      <c r="N39" s="3"/>
      <c r="O39" s="3"/>
      <c r="P39" s="3"/>
      <c r="Q39" s="3" t="s">
        <v>73</v>
      </c>
      <c r="R39" s="54" t="n">
        <v>0.7386</v>
      </c>
      <c r="S39" s="3" t="n">
        <f aca="false">IF(AND(X39&lt;1,Y39&lt;1,Z39&lt;1,AA39&lt;3),1,0)</f>
        <v>0</v>
      </c>
      <c r="T39" s="27" t="n">
        <f aca="false">R39*P40*N40*L47*J49*H71*F81*D70*B180</f>
        <v>8.46909664352318E-005</v>
      </c>
      <c r="V39" s="15"/>
      <c r="W39" s="3" t="n">
        <v>301</v>
      </c>
      <c r="X39" s="0" t="n">
        <v>0.48</v>
      </c>
      <c r="Y39" s="0" t="n">
        <v>3.7</v>
      </c>
      <c r="Z39" s="0" t="n">
        <v>0.89</v>
      </c>
      <c r="AA39" s="0" t="n">
        <v>2.75</v>
      </c>
      <c r="AB39" s="0" t="n">
        <v>3.3</v>
      </c>
      <c r="AC39" s="0" t="n">
        <v>10916.4510962666</v>
      </c>
      <c r="AD39" s="0" t="n">
        <v>76466.3042177485</v>
      </c>
      <c r="AE39" s="0" t="n">
        <v>79015.9929737197</v>
      </c>
      <c r="AF39" s="0" t="n">
        <v>0</v>
      </c>
      <c r="AG39" s="0" t="n">
        <v>0</v>
      </c>
      <c r="AH39" s="0" t="n">
        <v>0.6</v>
      </c>
      <c r="AI39" s="4" t="n">
        <v>1</v>
      </c>
      <c r="AJ39" s="5" t="n">
        <v>0</v>
      </c>
      <c r="AK39" s="5" t="n">
        <v>0</v>
      </c>
      <c r="AL39" s="6" t="n">
        <v>0</v>
      </c>
      <c r="AM39" s="0" t="n">
        <v>0</v>
      </c>
      <c r="AN39" s="0" t="n">
        <v>1</v>
      </c>
      <c r="AO39" s="6" t="n">
        <v>0</v>
      </c>
      <c r="AP39" s="0" t="n">
        <v>1</v>
      </c>
      <c r="AQ39" s="0" t="n">
        <v>0</v>
      </c>
      <c r="AR39" s="0" t="n">
        <v>0</v>
      </c>
      <c r="AS39" s="6" t="n">
        <v>0</v>
      </c>
    </row>
    <row r="40" customFormat="false" ht="15" hidden="false" customHeight="false" outlineLevel="0" collapsed="false">
      <c r="D40" s="3"/>
      <c r="F40" s="58"/>
      <c r="G40" s="57"/>
      <c r="H40" s="58"/>
      <c r="I40" s="57"/>
      <c r="J40" s="58"/>
      <c r="K40" s="59"/>
      <c r="L40" s="58"/>
      <c r="M40" s="3" t="s">
        <v>73</v>
      </c>
      <c r="N40" s="54" t="n">
        <v>0.446808511</v>
      </c>
      <c r="O40" s="3" t="s">
        <v>76</v>
      </c>
      <c r="P40" s="54" t="n">
        <v>0.370460048</v>
      </c>
      <c r="Q40" s="3" t="s">
        <v>75</v>
      </c>
      <c r="R40" s="54" t="n">
        <v>0.2614</v>
      </c>
      <c r="S40" s="3" t="n">
        <f aca="false">IF(AND(X40&lt;1,Y40&lt;1,Z40&lt;1,AA40&lt;3),1,0)</f>
        <v>0</v>
      </c>
      <c r="T40" s="27" t="n">
        <f aca="false">R40*P40*N40*L47*J49*H71*F81*D70*B180</f>
        <v>2.99732177446109E-005</v>
      </c>
      <c r="V40" s="15"/>
      <c r="W40" s="3" t="n">
        <v>301</v>
      </c>
      <c r="X40" s="0" t="n">
        <v>0.48</v>
      </c>
      <c r="Y40" s="0" t="n">
        <v>3.7</v>
      </c>
      <c r="Z40" s="0" t="n">
        <v>0.89</v>
      </c>
      <c r="AA40" s="0" t="n">
        <v>2.75</v>
      </c>
      <c r="AB40" s="0" t="n">
        <v>3.3</v>
      </c>
      <c r="AC40" s="0" t="n">
        <v>10916.4510962666</v>
      </c>
      <c r="AD40" s="0" t="n">
        <v>76466.3042177485</v>
      </c>
      <c r="AE40" s="0" t="n">
        <v>79015.9929737197</v>
      </c>
      <c r="AF40" s="0" t="n">
        <v>0</v>
      </c>
      <c r="AG40" s="0" t="n">
        <v>0</v>
      </c>
      <c r="AH40" s="0" t="n">
        <v>0.6</v>
      </c>
      <c r="AI40" s="4" t="n">
        <v>1</v>
      </c>
      <c r="AJ40" s="5" t="n">
        <v>0</v>
      </c>
      <c r="AK40" s="5" t="n">
        <v>0</v>
      </c>
      <c r="AL40" s="6" t="n">
        <v>0</v>
      </c>
      <c r="AM40" s="0" t="n">
        <v>0</v>
      </c>
      <c r="AN40" s="0" t="n">
        <v>1</v>
      </c>
      <c r="AO40" s="6" t="n">
        <v>0</v>
      </c>
      <c r="AP40" s="0" t="n">
        <v>0</v>
      </c>
      <c r="AQ40" s="0" t="n">
        <v>0</v>
      </c>
      <c r="AR40" s="0" t="n">
        <v>1</v>
      </c>
      <c r="AS40" s="6" t="n">
        <v>0</v>
      </c>
    </row>
    <row r="41" customFormat="false" ht="15" hidden="false" customHeight="false" outlineLevel="0" collapsed="false">
      <c r="D41" s="3"/>
      <c r="F41" s="58"/>
      <c r="G41" s="57"/>
      <c r="H41" s="58"/>
      <c r="I41" s="57"/>
      <c r="J41" s="58"/>
      <c r="K41" s="59"/>
      <c r="L41" s="58"/>
      <c r="M41" s="3"/>
      <c r="N41" s="3"/>
      <c r="O41" s="3"/>
      <c r="P41" s="3"/>
      <c r="Q41" s="3" t="s">
        <v>77</v>
      </c>
      <c r="R41" s="54" t="n">
        <v>0.5371</v>
      </c>
      <c r="S41" s="3" t="n">
        <f aca="false">IF(AND(X41&lt;1,Y41&lt;1,Z41&lt;1,AA41&lt;3),1,0)</f>
        <v>0</v>
      </c>
      <c r="T41" s="27" t="n">
        <f aca="false">R41*P42*N44*L47*J49*H71*F81*D70*B180</f>
        <v>0.00013436878266233</v>
      </c>
      <c r="V41" s="15"/>
      <c r="W41" s="3" t="n">
        <v>301</v>
      </c>
      <c r="X41" s="0" t="n">
        <v>0.48</v>
      </c>
      <c r="Y41" s="0" t="n">
        <v>3.7</v>
      </c>
      <c r="Z41" s="0" t="n">
        <v>0.89</v>
      </c>
      <c r="AA41" s="0" t="n">
        <v>2.75</v>
      </c>
      <c r="AB41" s="0" t="n">
        <v>3.3</v>
      </c>
      <c r="AC41" s="0" t="n">
        <v>10916.4510962666</v>
      </c>
      <c r="AD41" s="0" t="n">
        <v>76466.3042177485</v>
      </c>
      <c r="AE41" s="0" t="n">
        <v>79015.9929737197</v>
      </c>
      <c r="AF41" s="0" t="n">
        <v>0</v>
      </c>
      <c r="AG41" s="0" t="n">
        <v>0</v>
      </c>
      <c r="AH41" s="0" t="n">
        <v>0.6</v>
      </c>
      <c r="AI41" s="4" t="n">
        <v>0</v>
      </c>
      <c r="AJ41" s="5" t="n">
        <v>1</v>
      </c>
      <c r="AK41" s="5" t="n">
        <v>0</v>
      </c>
      <c r="AL41" s="6" t="n">
        <v>0</v>
      </c>
      <c r="AM41" s="0" t="n">
        <v>1</v>
      </c>
      <c r="AN41" s="0" t="n">
        <v>0</v>
      </c>
      <c r="AO41" s="6" t="n">
        <v>0</v>
      </c>
      <c r="AP41" s="0" t="n">
        <v>0</v>
      </c>
      <c r="AQ41" s="0" t="n">
        <v>1</v>
      </c>
      <c r="AR41" s="0" t="n">
        <v>0</v>
      </c>
      <c r="AS41" s="6" t="n">
        <v>0</v>
      </c>
    </row>
    <row r="42" customFormat="false" ht="15" hidden="false" customHeight="false" outlineLevel="0" collapsed="false">
      <c r="D42" s="3"/>
      <c r="F42" s="58"/>
      <c r="G42" s="57"/>
      <c r="H42" s="58"/>
      <c r="I42" s="57"/>
      <c r="J42" s="58"/>
      <c r="K42" s="59"/>
      <c r="L42" s="58"/>
      <c r="M42" s="3"/>
      <c r="N42" s="3"/>
      <c r="O42" s="3" t="s">
        <v>74</v>
      </c>
      <c r="P42" s="54" t="n">
        <v>0.808270677</v>
      </c>
      <c r="Q42" s="3" t="s">
        <v>75</v>
      </c>
      <c r="R42" s="54" t="n">
        <v>0.4629</v>
      </c>
      <c r="S42" s="3" t="n">
        <f aca="false">IF(AND(X42&lt;1,Y42&lt;1,Z42&lt;1,AA42&lt;3),1,0)</f>
        <v>0</v>
      </c>
      <c r="T42" s="27" t="n">
        <f aca="false">R42*P42*N44*L47*J49*H71*F81*D70*B180</f>
        <v>0.000115805826651261</v>
      </c>
      <c r="V42" s="15"/>
      <c r="W42" s="3" t="n">
        <v>301</v>
      </c>
      <c r="X42" s="0" t="n">
        <v>0.48</v>
      </c>
      <c r="Y42" s="0" t="n">
        <v>3.7</v>
      </c>
      <c r="Z42" s="0" t="n">
        <v>0.89</v>
      </c>
      <c r="AA42" s="0" t="n">
        <v>2.75</v>
      </c>
      <c r="AB42" s="0" t="n">
        <v>3.3</v>
      </c>
      <c r="AC42" s="0" t="n">
        <v>10916.4510962666</v>
      </c>
      <c r="AD42" s="0" t="n">
        <v>76466.3042177485</v>
      </c>
      <c r="AE42" s="0" t="n">
        <v>79015.9929737197</v>
      </c>
      <c r="AF42" s="0" t="n">
        <v>0</v>
      </c>
      <c r="AG42" s="0" t="n">
        <v>0</v>
      </c>
      <c r="AH42" s="0" t="n">
        <v>0.6</v>
      </c>
      <c r="AI42" s="4" t="n">
        <v>0</v>
      </c>
      <c r="AJ42" s="5" t="n">
        <v>1</v>
      </c>
      <c r="AK42" s="5" t="n">
        <v>0</v>
      </c>
      <c r="AL42" s="6" t="n">
        <v>0</v>
      </c>
      <c r="AM42" s="0" t="n">
        <v>1</v>
      </c>
      <c r="AN42" s="0" t="n">
        <v>0</v>
      </c>
      <c r="AO42" s="6" t="n">
        <v>0</v>
      </c>
      <c r="AP42" s="0" t="n">
        <v>0</v>
      </c>
      <c r="AQ42" s="0" t="n">
        <v>0</v>
      </c>
      <c r="AR42" s="0" t="n">
        <v>1</v>
      </c>
      <c r="AS42" s="6" t="n">
        <v>0</v>
      </c>
    </row>
    <row r="43" customFormat="false" ht="15" hidden="false" customHeight="false" outlineLevel="0" collapsed="false">
      <c r="D43" s="3"/>
      <c r="F43" s="3"/>
      <c r="H43" s="3"/>
      <c r="J43" s="3"/>
      <c r="K43" s="3"/>
      <c r="L43" s="3"/>
      <c r="M43" s="3"/>
      <c r="N43" s="3"/>
      <c r="O43" s="3"/>
      <c r="P43" s="3"/>
      <c r="Q43" s="3" t="s">
        <v>77</v>
      </c>
      <c r="R43" s="54" t="n">
        <v>0.5371</v>
      </c>
      <c r="S43" s="3" t="n">
        <f aca="false">IF(AND(X43&lt;1,Y43&lt;1,Z43&lt;1,AA43&lt;3),1,0)</f>
        <v>0</v>
      </c>
      <c r="T43" s="27" t="n">
        <f aca="false">R43*P44*N44*L47*J49*H71*F81*D70*B180</f>
        <v>3.18735251262648E-005</v>
      </c>
      <c r="V43" s="15"/>
      <c r="W43" s="3" t="n">
        <v>301</v>
      </c>
      <c r="X43" s="0" t="n">
        <v>0.48</v>
      </c>
      <c r="Y43" s="0" t="n">
        <v>3.7</v>
      </c>
      <c r="Z43" s="0" t="n">
        <v>0.89</v>
      </c>
      <c r="AA43" s="0" t="n">
        <v>2.75</v>
      </c>
      <c r="AB43" s="0" t="n">
        <v>3.3</v>
      </c>
      <c r="AC43" s="0" t="n">
        <v>10916.4510962666</v>
      </c>
      <c r="AD43" s="0" t="n">
        <v>76466.3042177485</v>
      </c>
      <c r="AE43" s="0" t="n">
        <v>79015.9929737197</v>
      </c>
      <c r="AF43" s="0" t="n">
        <v>0</v>
      </c>
      <c r="AG43" s="0" t="n">
        <v>0</v>
      </c>
      <c r="AH43" s="0" t="n">
        <v>0.6</v>
      </c>
      <c r="AI43" s="4" t="n">
        <v>0</v>
      </c>
      <c r="AJ43" s="5" t="n">
        <v>1</v>
      </c>
      <c r="AK43" s="5" t="n">
        <v>0</v>
      </c>
      <c r="AL43" s="6" t="n">
        <v>0</v>
      </c>
      <c r="AM43" s="0" t="n">
        <v>0</v>
      </c>
      <c r="AN43" s="0" t="n">
        <v>1</v>
      </c>
      <c r="AO43" s="6" t="n">
        <v>0</v>
      </c>
      <c r="AP43" s="0" t="n">
        <v>0</v>
      </c>
      <c r="AQ43" s="0" t="n">
        <v>1</v>
      </c>
      <c r="AR43" s="0" t="n">
        <v>0</v>
      </c>
      <c r="AS43" s="6" t="n">
        <v>0</v>
      </c>
    </row>
    <row r="44" customFormat="false" ht="15" hidden="false" customHeight="false" outlineLevel="0" collapsed="false">
      <c r="D44" s="3"/>
      <c r="F44" s="3"/>
      <c r="H44" s="3"/>
      <c r="J44" s="3"/>
      <c r="K44" s="3"/>
      <c r="L44" s="3"/>
      <c r="M44" s="3" t="s">
        <v>77</v>
      </c>
      <c r="N44" s="54" t="n">
        <v>0.446808511</v>
      </c>
      <c r="O44" s="3" t="s">
        <v>78</v>
      </c>
      <c r="P44" s="54" t="n">
        <v>0.191729323</v>
      </c>
      <c r="Q44" s="3" t="s">
        <v>75</v>
      </c>
      <c r="R44" s="54" t="n">
        <v>0.4629</v>
      </c>
      <c r="S44" s="3" t="n">
        <f aca="false">IF(AND(X44&lt;1,Y44&lt;1,Z44&lt;1,AA44&lt;3),1,0)</f>
        <v>0</v>
      </c>
      <c r="T44" s="27" t="n">
        <f aca="false">R44*P44*N44*L47*J49*H71*F81*D70*B180</f>
        <v>2.7470219290538E-005</v>
      </c>
      <c r="V44" s="15"/>
      <c r="W44" s="3" t="n">
        <v>301</v>
      </c>
      <c r="X44" s="0" t="n">
        <v>0.48</v>
      </c>
      <c r="Y44" s="0" t="n">
        <v>3.7</v>
      </c>
      <c r="Z44" s="0" t="n">
        <v>0.89</v>
      </c>
      <c r="AA44" s="0" t="n">
        <v>2.75</v>
      </c>
      <c r="AB44" s="0" t="n">
        <v>3.3</v>
      </c>
      <c r="AC44" s="0" t="n">
        <v>10916.4510962666</v>
      </c>
      <c r="AD44" s="0" t="n">
        <v>76466.3042177485</v>
      </c>
      <c r="AE44" s="0" t="n">
        <v>79015.9929737197</v>
      </c>
      <c r="AF44" s="0" t="n">
        <v>0</v>
      </c>
      <c r="AG44" s="0" t="n">
        <v>0</v>
      </c>
      <c r="AH44" s="0" t="n">
        <v>0.6</v>
      </c>
      <c r="AI44" s="4" t="n">
        <v>0</v>
      </c>
      <c r="AJ44" s="5" t="n">
        <v>1</v>
      </c>
      <c r="AK44" s="5" t="n">
        <v>0</v>
      </c>
      <c r="AL44" s="6" t="n">
        <v>0</v>
      </c>
      <c r="AM44" s="0" t="n">
        <v>0</v>
      </c>
      <c r="AN44" s="0" t="n">
        <v>1</v>
      </c>
      <c r="AO44" s="6" t="n">
        <v>0</v>
      </c>
      <c r="AP44" s="0" t="n">
        <v>0</v>
      </c>
      <c r="AQ44" s="0" t="n">
        <v>0</v>
      </c>
      <c r="AR44" s="0" t="n">
        <v>1</v>
      </c>
      <c r="AS44" s="6" t="n">
        <v>0</v>
      </c>
    </row>
    <row r="45" customFormat="false" ht="15" hidden="false" customHeight="false" outlineLevel="0" collapsed="false">
      <c r="D45" s="3"/>
      <c r="F45" s="3"/>
      <c r="H45" s="3"/>
      <c r="J45" s="3"/>
      <c r="K45" s="3"/>
      <c r="L45" s="3"/>
      <c r="M45" s="3" t="s">
        <v>75</v>
      </c>
      <c r="N45" s="54" t="n">
        <v>0.021276596</v>
      </c>
      <c r="O45" s="3" t="s">
        <v>30</v>
      </c>
      <c r="P45" s="54" t="n">
        <v>1</v>
      </c>
      <c r="Q45" s="3" t="s">
        <v>75</v>
      </c>
      <c r="R45" s="54" t="n">
        <v>1</v>
      </c>
      <c r="S45" s="3" t="n">
        <f aca="false">IF(AND(X45&lt;1,Y45&lt;1,Z45&lt;1,AA45&lt;3),1,0)</f>
        <v>0</v>
      </c>
      <c r="T45" s="27" t="n">
        <f aca="false">R45*P45*N45*L47*J49*H71*F81*D70*B180</f>
        <v>1.47389693901929E-005</v>
      </c>
      <c r="V45" s="15"/>
      <c r="W45" s="3" t="n">
        <v>301</v>
      </c>
      <c r="X45" s="0" t="n">
        <v>0.48</v>
      </c>
      <c r="Y45" s="0" t="n">
        <v>3.7</v>
      </c>
      <c r="Z45" s="0" t="n">
        <v>0.89</v>
      </c>
      <c r="AA45" s="0" t="n">
        <v>2.75</v>
      </c>
      <c r="AB45" s="0" t="n">
        <v>3.3</v>
      </c>
      <c r="AC45" s="0" t="n">
        <v>10916.4510962666</v>
      </c>
      <c r="AD45" s="0" t="n">
        <v>76466.3042177485</v>
      </c>
      <c r="AE45" s="0" t="n">
        <v>79015.9929737197</v>
      </c>
      <c r="AF45" s="0" t="n">
        <v>0</v>
      </c>
      <c r="AG45" s="0" t="n">
        <v>0</v>
      </c>
      <c r="AH45" s="0" t="n">
        <v>0.6</v>
      </c>
      <c r="AI45" s="4" t="n">
        <v>0</v>
      </c>
      <c r="AJ45" s="5" t="n">
        <v>0</v>
      </c>
      <c r="AK45" s="5" t="n">
        <v>1</v>
      </c>
      <c r="AL45" s="6" t="n">
        <v>0</v>
      </c>
      <c r="AM45" s="0" t="n">
        <v>0</v>
      </c>
      <c r="AN45" s="0" t="n">
        <v>0</v>
      </c>
      <c r="AO45" s="6" t="n">
        <v>1</v>
      </c>
      <c r="AP45" s="0" t="n">
        <v>0</v>
      </c>
      <c r="AQ45" s="0" t="n">
        <v>0</v>
      </c>
      <c r="AR45" s="0" t="n">
        <v>1</v>
      </c>
      <c r="AS45" s="6" t="n">
        <v>0</v>
      </c>
    </row>
    <row r="46" customFormat="false" ht="15" hidden="false" customHeight="false" outlineLevel="0" collapsed="false">
      <c r="D46" s="3"/>
      <c r="F46" s="3"/>
      <c r="H46" s="3"/>
      <c r="J46" s="3"/>
      <c r="K46" s="3"/>
      <c r="L46" s="3"/>
      <c r="M46" s="3"/>
      <c r="N46" s="3"/>
      <c r="O46" s="3" t="s">
        <v>74</v>
      </c>
      <c r="P46" s="54" t="n">
        <v>0.159106071</v>
      </c>
      <c r="Q46" s="3" t="s">
        <v>79</v>
      </c>
      <c r="R46" s="54" t="n">
        <v>1</v>
      </c>
      <c r="S46" s="3" t="n">
        <f aca="false">IF(AND(X46&lt;1,Y46&lt;1,Z46&lt;1,AA46&lt;3),1,0)</f>
        <v>0</v>
      </c>
      <c r="T46" s="27" t="n">
        <f aca="false">R46*P46*N47*L47*J49*H71*F81*D70*B180</f>
        <v>9.38023793083365E-006</v>
      </c>
      <c r="V46" s="15"/>
      <c r="W46" s="3" t="n">
        <v>301</v>
      </c>
      <c r="X46" s="0" t="n">
        <v>0.48</v>
      </c>
      <c r="Y46" s="0" t="n">
        <v>3.7</v>
      </c>
      <c r="Z46" s="0" t="n">
        <v>0.89</v>
      </c>
      <c r="AA46" s="0" t="n">
        <v>2.75</v>
      </c>
      <c r="AB46" s="0" t="n">
        <v>3.3</v>
      </c>
      <c r="AC46" s="0" t="n">
        <v>10916.4510962666</v>
      </c>
      <c r="AD46" s="0" t="n">
        <v>76466.3042177485</v>
      </c>
      <c r="AE46" s="0" t="n">
        <v>79015.9929737197</v>
      </c>
      <c r="AF46" s="0" t="n">
        <v>0</v>
      </c>
      <c r="AG46" s="0" t="n">
        <v>0</v>
      </c>
      <c r="AH46" s="0" t="n">
        <v>0.6</v>
      </c>
      <c r="AI46" s="4" t="n">
        <v>0</v>
      </c>
      <c r="AJ46" s="5" t="n">
        <v>0</v>
      </c>
      <c r="AK46" s="5" t="n">
        <v>0</v>
      </c>
      <c r="AL46" s="6" t="n">
        <v>1</v>
      </c>
      <c r="AM46" s="0" t="n">
        <v>1</v>
      </c>
      <c r="AN46" s="0" t="n">
        <v>0</v>
      </c>
      <c r="AO46" s="6" t="n">
        <v>0</v>
      </c>
      <c r="AP46" s="0" t="n">
        <v>0</v>
      </c>
      <c r="AQ46" s="0" t="n">
        <v>0</v>
      </c>
      <c r="AR46" s="0" t="n">
        <v>0</v>
      </c>
      <c r="AS46" s="6" t="n">
        <v>1</v>
      </c>
    </row>
    <row r="47" customFormat="false" ht="15" hidden="false" customHeight="false" outlineLevel="0" collapsed="false">
      <c r="D47" s="3"/>
      <c r="F47" s="3"/>
      <c r="H47" s="3"/>
      <c r="J47" s="3"/>
      <c r="K47" s="55" t="s">
        <v>83</v>
      </c>
      <c r="L47" s="54" t="n">
        <f aca="false">1-L59</f>
        <v>0.0111</v>
      </c>
      <c r="M47" s="3" t="s">
        <v>79</v>
      </c>
      <c r="N47" s="54" t="n">
        <v>0.085106383</v>
      </c>
      <c r="O47" s="3" t="s">
        <v>76</v>
      </c>
      <c r="P47" s="54" t="n">
        <v>0.840893929</v>
      </c>
      <c r="Q47" s="3" t="s">
        <v>79</v>
      </c>
      <c r="R47" s="54" t="n">
        <v>1</v>
      </c>
      <c r="S47" s="3" t="n">
        <f aca="false">IF(AND(X47&lt;1,Y47&lt;1,Z47&lt;1,AA47&lt;3),1,0)</f>
        <v>0</v>
      </c>
      <c r="T47" s="27" t="n">
        <f aca="false">R47*P47*N47*L47*J49*H71*F81*D70*B180</f>
        <v>4.95756389372065E-005</v>
      </c>
      <c r="V47" s="15"/>
      <c r="W47" s="3" t="n">
        <v>301</v>
      </c>
      <c r="X47" s="0" t="n">
        <v>0.48</v>
      </c>
      <c r="Y47" s="0" t="n">
        <v>3.7</v>
      </c>
      <c r="Z47" s="0" t="n">
        <v>0.89</v>
      </c>
      <c r="AA47" s="0" t="n">
        <v>2.75</v>
      </c>
      <c r="AB47" s="0" t="n">
        <v>3.3</v>
      </c>
      <c r="AC47" s="0" t="n">
        <v>10916.4510962666</v>
      </c>
      <c r="AD47" s="0" t="n">
        <v>76466.3042177485</v>
      </c>
      <c r="AE47" s="0" t="n">
        <v>79015.9929737197</v>
      </c>
      <c r="AF47" s="0" t="n">
        <v>0</v>
      </c>
      <c r="AG47" s="0" t="n">
        <v>0</v>
      </c>
      <c r="AH47" s="0" t="n">
        <v>0.6</v>
      </c>
      <c r="AI47" s="4" t="n">
        <v>0</v>
      </c>
      <c r="AJ47" s="5" t="n">
        <v>0</v>
      </c>
      <c r="AK47" s="5" t="n">
        <v>0</v>
      </c>
      <c r="AL47" s="6" t="n">
        <v>1</v>
      </c>
      <c r="AM47" s="0" t="n">
        <v>0</v>
      </c>
      <c r="AN47" s="0" t="n">
        <v>1</v>
      </c>
      <c r="AO47" s="6" t="n">
        <v>0</v>
      </c>
      <c r="AP47" s="0" t="n">
        <v>0</v>
      </c>
      <c r="AQ47" s="0" t="n">
        <v>0</v>
      </c>
      <c r="AR47" s="0" t="n">
        <v>0</v>
      </c>
      <c r="AS47" s="6" t="n">
        <v>1</v>
      </c>
    </row>
    <row r="48" s="56" customFormat="true" ht="15" hidden="false" customHeight="false" outlineLevel="0" collapsed="false">
      <c r="A48" s="56" t="n">
        <v>-1</v>
      </c>
      <c r="B48" s="56" t="n">
        <v>-1</v>
      </c>
      <c r="C48" s="56" t="n">
        <v>-1</v>
      </c>
      <c r="D48" s="56" t="n">
        <v>-1</v>
      </c>
      <c r="E48" s="56" t="n">
        <v>-1</v>
      </c>
      <c r="F48" s="56" t="n">
        <v>-1</v>
      </c>
      <c r="G48" s="56" t="n">
        <v>-1</v>
      </c>
      <c r="H48" s="56" t="n">
        <v>-1</v>
      </c>
      <c r="I48" s="56" t="n">
        <v>-1</v>
      </c>
      <c r="J48" s="56" t="n">
        <v>-1</v>
      </c>
      <c r="K48" s="56" t="n">
        <v>-1</v>
      </c>
      <c r="L48" s="56" t="n">
        <v>-1</v>
      </c>
      <c r="M48" s="56" t="n">
        <v>-1</v>
      </c>
      <c r="N48" s="56" t="n">
        <v>-1</v>
      </c>
      <c r="O48" s="56" t="n">
        <v>-1</v>
      </c>
      <c r="P48" s="56" t="n">
        <v>-1</v>
      </c>
      <c r="Q48" s="56" t="n">
        <v>-1</v>
      </c>
      <c r="R48" s="56" t="n">
        <v>-1</v>
      </c>
      <c r="S48" s="56" t="n">
        <v>-1</v>
      </c>
      <c r="T48" s="56" t="n">
        <v>-1</v>
      </c>
      <c r="U48" s="56" t="n">
        <v>-1</v>
      </c>
      <c r="V48" s="56" t="n">
        <v>-1</v>
      </c>
      <c r="W48" s="56" t="n">
        <v>-1</v>
      </c>
      <c r="X48" s="56" t="n">
        <v>-1</v>
      </c>
      <c r="Y48" s="56" t="n">
        <v>-1</v>
      </c>
      <c r="Z48" s="56" t="n">
        <v>-1</v>
      </c>
      <c r="AA48" s="56" t="n">
        <v>-1</v>
      </c>
      <c r="AB48" s="56" t="n">
        <v>-1</v>
      </c>
      <c r="AC48" s="56" t="n">
        <v>-1</v>
      </c>
      <c r="AD48" s="56" t="n">
        <v>-1</v>
      </c>
      <c r="AE48" s="56" t="n">
        <v>-1</v>
      </c>
      <c r="AF48" s="56" t="n">
        <v>-1</v>
      </c>
      <c r="AG48" s="56" t="n">
        <v>-1</v>
      </c>
      <c r="AH48" s="56" t="n">
        <v>-1</v>
      </c>
      <c r="AI48" s="56" t="n">
        <v>-1</v>
      </c>
      <c r="AJ48" s="56" t="n">
        <v>-1</v>
      </c>
      <c r="AK48" s="56" t="n">
        <v>-1</v>
      </c>
      <c r="AL48" s="56" t="n">
        <v>-1</v>
      </c>
      <c r="AM48" s="56" t="n">
        <v>-1</v>
      </c>
      <c r="AN48" s="56" t="n">
        <v>-1</v>
      </c>
      <c r="AO48" s="56" t="n">
        <v>-1</v>
      </c>
      <c r="AP48" s="56" t="n">
        <v>-1</v>
      </c>
      <c r="AQ48" s="56" t="n">
        <v>-1</v>
      </c>
      <c r="AR48" s="56" t="n">
        <v>-1</v>
      </c>
      <c r="AS48" s="56" t="n">
        <v>-1</v>
      </c>
      <c r="AT48" s="56" t="n">
        <v>-1</v>
      </c>
      <c r="AU48" s="56" t="n">
        <v>-1</v>
      </c>
    </row>
    <row r="49" customFormat="false" ht="15" hidden="false" customHeight="false" outlineLevel="0" collapsed="false">
      <c r="D49" s="3"/>
      <c r="F49" s="3"/>
      <c r="H49" s="3"/>
      <c r="I49" s="0" t="s">
        <v>82</v>
      </c>
      <c r="J49" s="54" t="n">
        <f aca="false">1-J81</f>
        <v>0.5903</v>
      </c>
      <c r="K49" s="3"/>
      <c r="L49" s="3"/>
      <c r="M49" s="3"/>
      <c r="N49" s="3"/>
      <c r="O49" s="3"/>
      <c r="P49" s="3"/>
      <c r="Q49" s="3" t="s">
        <v>73</v>
      </c>
      <c r="R49" s="54" t="n">
        <v>0.7386</v>
      </c>
      <c r="S49" s="3" t="n">
        <f aca="false">IF(AND(X49&lt;1,Y49&lt;1,Z49&lt;1,AA49&lt;3),1,0)</f>
        <v>0</v>
      </c>
      <c r="T49" s="27" t="n">
        <f aca="false">R49*P50*N52*L59*J49*H71*F81*D70*B180</f>
        <v>0.0128217824788418</v>
      </c>
      <c r="V49" s="15"/>
      <c r="W49" s="3" t="n">
        <v>301</v>
      </c>
      <c r="X49" s="0" t="n">
        <v>0.48</v>
      </c>
      <c r="Y49" s="0" t="n">
        <v>3.7</v>
      </c>
      <c r="Z49" s="0" t="n">
        <v>7.9</v>
      </c>
      <c r="AA49" s="0" t="n">
        <v>2.75</v>
      </c>
      <c r="AB49" s="0" t="n">
        <v>3.3</v>
      </c>
      <c r="AC49" s="0" t="n">
        <v>10916.4510962666</v>
      </c>
      <c r="AD49" s="0" t="n">
        <v>76466.3042177485</v>
      </c>
      <c r="AE49" s="0" t="n">
        <v>67352.6477337376</v>
      </c>
      <c r="AF49" s="0" t="n">
        <v>0</v>
      </c>
      <c r="AG49" s="0" t="n">
        <v>0</v>
      </c>
      <c r="AH49" s="0" t="n">
        <v>0.6</v>
      </c>
      <c r="AI49" s="4" t="n">
        <v>1</v>
      </c>
      <c r="AJ49" s="5" t="n">
        <v>0</v>
      </c>
      <c r="AK49" s="5" t="n">
        <v>0</v>
      </c>
      <c r="AL49" s="6" t="n">
        <v>0</v>
      </c>
      <c r="AM49" s="0" t="n">
        <v>1</v>
      </c>
      <c r="AN49" s="0" t="n">
        <v>0</v>
      </c>
      <c r="AO49" s="6" t="n">
        <v>0</v>
      </c>
      <c r="AP49" s="0" t="n">
        <v>1</v>
      </c>
      <c r="AQ49" s="0" t="n">
        <v>0</v>
      </c>
      <c r="AR49" s="0" t="n">
        <v>0</v>
      </c>
      <c r="AS49" s="6" t="n">
        <v>0</v>
      </c>
    </row>
    <row r="50" customFormat="false" ht="15" hidden="false" customHeight="false" outlineLevel="0" collapsed="false">
      <c r="D50" s="3"/>
      <c r="F50" s="3"/>
      <c r="H50" s="3"/>
      <c r="J50" s="58"/>
      <c r="K50" s="3"/>
      <c r="L50" s="3"/>
      <c r="M50" s="3"/>
      <c r="N50" s="3"/>
      <c r="O50" s="3" t="s">
        <v>74</v>
      </c>
      <c r="P50" s="54" t="n">
        <v>0.629539952</v>
      </c>
      <c r="Q50" s="3" t="s">
        <v>75</v>
      </c>
      <c r="R50" s="54" t="n">
        <v>0.2614</v>
      </c>
      <c r="S50" s="3" t="n">
        <f aca="false">IF(AND(X50&lt;1,Y50&lt;1,Z50&lt;1,AA50&lt;3),1,0)</f>
        <v>0</v>
      </c>
      <c r="T50" s="27" t="n">
        <f aca="false">R50*P50*N52*L59*J49*H71*F81*D70*B180</f>
        <v>0.00453779304084652</v>
      </c>
      <c r="V50" s="15"/>
      <c r="W50" s="3" t="n">
        <v>301</v>
      </c>
      <c r="X50" s="0" t="n">
        <v>0.48</v>
      </c>
      <c r="Y50" s="0" t="n">
        <v>3.7</v>
      </c>
      <c r="Z50" s="0" t="n">
        <v>7.9</v>
      </c>
      <c r="AA50" s="0" t="n">
        <v>2.75</v>
      </c>
      <c r="AB50" s="0" t="n">
        <v>3.3</v>
      </c>
      <c r="AC50" s="0" t="n">
        <v>10916.4510962666</v>
      </c>
      <c r="AD50" s="0" t="n">
        <v>76466.3042177485</v>
      </c>
      <c r="AE50" s="0" t="n">
        <v>67352.6477337376</v>
      </c>
      <c r="AF50" s="0" t="n">
        <v>0</v>
      </c>
      <c r="AG50" s="0" t="n">
        <v>0</v>
      </c>
      <c r="AH50" s="0" t="n">
        <v>0.6</v>
      </c>
      <c r="AI50" s="4" t="n">
        <v>1</v>
      </c>
      <c r="AJ50" s="5" t="n">
        <v>0</v>
      </c>
      <c r="AK50" s="5" t="n">
        <v>0</v>
      </c>
      <c r="AL50" s="6" t="n">
        <v>0</v>
      </c>
      <c r="AM50" s="0" t="n">
        <v>1</v>
      </c>
      <c r="AN50" s="0" t="n">
        <v>0</v>
      </c>
      <c r="AO50" s="6" t="n">
        <v>0</v>
      </c>
      <c r="AP50" s="0" t="n">
        <v>0</v>
      </c>
      <c r="AQ50" s="0" t="n">
        <v>0</v>
      </c>
      <c r="AR50" s="0" t="n">
        <v>1</v>
      </c>
      <c r="AS50" s="6" t="n">
        <v>0</v>
      </c>
    </row>
    <row r="51" customFormat="false" ht="15" hidden="false" customHeight="false" outlineLevel="0" collapsed="false">
      <c r="D51" s="3"/>
      <c r="F51" s="3"/>
      <c r="H51" s="3"/>
      <c r="J51" s="58"/>
      <c r="K51" s="3"/>
      <c r="L51" s="3"/>
      <c r="M51" s="3"/>
      <c r="N51" s="3"/>
      <c r="O51" s="3"/>
      <c r="P51" s="3"/>
      <c r="Q51" s="3" t="s">
        <v>73</v>
      </c>
      <c r="R51" s="54" t="n">
        <v>0.7386</v>
      </c>
      <c r="S51" s="3" t="n">
        <f aca="false">IF(AND(X51&lt;1,Y51&lt;1,Z51&lt;1,AA51&lt;3),1,0)</f>
        <v>0</v>
      </c>
      <c r="T51" s="27" t="n">
        <f aca="false">R51*P52*N52*L59*J49*H71*F81*D70*B180</f>
        <v>0.00754512582953159</v>
      </c>
      <c r="V51" s="15"/>
      <c r="W51" s="3" t="n">
        <v>301</v>
      </c>
      <c r="X51" s="0" t="n">
        <v>0.48</v>
      </c>
      <c r="Y51" s="0" t="n">
        <v>3.7</v>
      </c>
      <c r="Z51" s="0" t="n">
        <v>7.9</v>
      </c>
      <c r="AA51" s="0" t="n">
        <v>2.75</v>
      </c>
      <c r="AB51" s="0" t="n">
        <v>3.3</v>
      </c>
      <c r="AC51" s="0" t="n">
        <v>10916.4510962666</v>
      </c>
      <c r="AD51" s="0" t="n">
        <v>76466.3042177485</v>
      </c>
      <c r="AE51" s="0" t="n">
        <v>67352.6477337376</v>
      </c>
      <c r="AF51" s="0" t="n">
        <v>0</v>
      </c>
      <c r="AG51" s="0" t="n">
        <v>0</v>
      </c>
      <c r="AH51" s="0" t="n">
        <v>0.6</v>
      </c>
      <c r="AI51" s="4" t="n">
        <v>1</v>
      </c>
      <c r="AJ51" s="5" t="n">
        <v>0</v>
      </c>
      <c r="AK51" s="5" t="n">
        <v>0</v>
      </c>
      <c r="AL51" s="6" t="n">
        <v>0</v>
      </c>
      <c r="AM51" s="0" t="n">
        <v>0</v>
      </c>
      <c r="AN51" s="0" t="n">
        <v>1</v>
      </c>
      <c r="AO51" s="6" t="n">
        <v>0</v>
      </c>
      <c r="AP51" s="0" t="n">
        <v>1</v>
      </c>
      <c r="AQ51" s="0" t="n">
        <v>0</v>
      </c>
      <c r="AR51" s="0" t="n">
        <v>0</v>
      </c>
      <c r="AS51" s="6" t="n">
        <v>0</v>
      </c>
    </row>
    <row r="52" customFormat="false" ht="15" hidden="false" customHeight="false" outlineLevel="0" collapsed="false">
      <c r="D52" s="3"/>
      <c r="F52" s="3"/>
      <c r="H52" s="3"/>
      <c r="J52" s="58"/>
      <c r="K52" s="3"/>
      <c r="L52" s="3"/>
      <c r="M52" s="3" t="s">
        <v>73</v>
      </c>
      <c r="N52" s="54" t="n">
        <v>0.446808511</v>
      </c>
      <c r="O52" s="3" t="s">
        <v>76</v>
      </c>
      <c r="P52" s="54" t="n">
        <v>0.370460048</v>
      </c>
      <c r="Q52" s="3" t="s">
        <v>75</v>
      </c>
      <c r="R52" s="54" t="n">
        <v>0.2614</v>
      </c>
      <c r="S52" s="3" t="n">
        <f aca="false">IF(AND(X52&lt;1,Y52&lt;1,Z52&lt;1,AA52&lt;3),1,0)</f>
        <v>0</v>
      </c>
      <c r="T52" s="27" t="n">
        <f aca="false">R52*P52*N52*L59*J49*H71*F81*D70*B180</f>
        <v>0.00267031666915727</v>
      </c>
      <c r="V52" s="15"/>
      <c r="W52" s="3" t="n">
        <v>301</v>
      </c>
      <c r="X52" s="0" t="n">
        <v>0.48</v>
      </c>
      <c r="Y52" s="0" t="n">
        <v>3.7</v>
      </c>
      <c r="Z52" s="0" t="n">
        <v>7.9</v>
      </c>
      <c r="AA52" s="0" t="n">
        <v>2.75</v>
      </c>
      <c r="AB52" s="0" t="n">
        <v>3.3</v>
      </c>
      <c r="AC52" s="0" t="n">
        <v>10916.4510962666</v>
      </c>
      <c r="AD52" s="0" t="n">
        <v>76466.3042177485</v>
      </c>
      <c r="AE52" s="0" t="n">
        <v>67352.6477337376</v>
      </c>
      <c r="AF52" s="0" t="n">
        <v>0</v>
      </c>
      <c r="AG52" s="0" t="n">
        <v>0</v>
      </c>
      <c r="AH52" s="0" t="n">
        <v>0.6</v>
      </c>
      <c r="AI52" s="4" t="n">
        <v>1</v>
      </c>
      <c r="AJ52" s="5" t="n">
        <v>0</v>
      </c>
      <c r="AK52" s="5" t="n">
        <v>0</v>
      </c>
      <c r="AL52" s="6" t="n">
        <v>0</v>
      </c>
      <c r="AM52" s="0" t="n">
        <v>0</v>
      </c>
      <c r="AN52" s="0" t="n">
        <v>1</v>
      </c>
      <c r="AO52" s="6" t="n">
        <v>0</v>
      </c>
      <c r="AP52" s="0" t="n">
        <v>0</v>
      </c>
      <c r="AQ52" s="0" t="n">
        <v>0</v>
      </c>
      <c r="AR52" s="0" t="n">
        <v>1</v>
      </c>
      <c r="AS52" s="6" t="n">
        <v>0</v>
      </c>
    </row>
    <row r="53" customFormat="false" ht="15" hidden="false" customHeight="false" outlineLevel="0" collapsed="false">
      <c r="D53" s="3"/>
      <c r="F53" s="3"/>
      <c r="H53" s="3"/>
      <c r="J53" s="58"/>
      <c r="K53" s="3"/>
      <c r="L53" s="3"/>
      <c r="M53" s="3"/>
      <c r="N53" s="3"/>
      <c r="O53" s="3"/>
      <c r="P53" s="3"/>
      <c r="Q53" s="3" t="s">
        <v>77</v>
      </c>
      <c r="R53" s="54" t="n">
        <v>0.5371</v>
      </c>
      <c r="S53" s="3" t="n">
        <f aca="false">IF(AND(X53&lt;1,Y53&lt;1,Z53&lt;1,AA53&lt;3),1,0)</f>
        <v>0</v>
      </c>
      <c r="T53" s="27" t="n">
        <f aca="false">R53*P54*N56*L59*J49*H71*F81*D70*B180</f>
        <v>0.0119709269526827</v>
      </c>
      <c r="V53" s="15"/>
      <c r="W53" s="3" t="n">
        <v>301</v>
      </c>
      <c r="X53" s="0" t="n">
        <v>0.48</v>
      </c>
      <c r="Y53" s="0" t="n">
        <v>3.7</v>
      </c>
      <c r="Z53" s="0" t="n">
        <v>7.9</v>
      </c>
      <c r="AA53" s="0" t="n">
        <v>2.75</v>
      </c>
      <c r="AB53" s="0" t="n">
        <v>3.3</v>
      </c>
      <c r="AC53" s="0" t="n">
        <v>10916.4510962666</v>
      </c>
      <c r="AD53" s="0" t="n">
        <v>76466.3042177485</v>
      </c>
      <c r="AE53" s="0" t="n">
        <v>67352.6477337376</v>
      </c>
      <c r="AF53" s="0" t="n">
        <v>0</v>
      </c>
      <c r="AG53" s="0" t="n">
        <v>0</v>
      </c>
      <c r="AH53" s="0" t="n">
        <v>0.6</v>
      </c>
      <c r="AI53" s="4" t="n">
        <v>0</v>
      </c>
      <c r="AJ53" s="5" t="n">
        <v>1</v>
      </c>
      <c r="AK53" s="5" t="n">
        <v>0</v>
      </c>
      <c r="AL53" s="6" t="n">
        <v>0</v>
      </c>
      <c r="AM53" s="0" t="n">
        <v>1</v>
      </c>
      <c r="AN53" s="0" t="n">
        <v>0</v>
      </c>
      <c r="AO53" s="6" t="n">
        <v>0</v>
      </c>
      <c r="AP53" s="0" t="n">
        <v>0</v>
      </c>
      <c r="AQ53" s="0" t="n">
        <v>1</v>
      </c>
      <c r="AR53" s="0" t="n">
        <v>0</v>
      </c>
      <c r="AS53" s="6" t="n">
        <v>0</v>
      </c>
    </row>
    <row r="54" customFormat="false" ht="15" hidden="false" customHeight="false" outlineLevel="0" collapsed="false">
      <c r="D54" s="3"/>
      <c r="F54" s="3"/>
      <c r="H54" s="3"/>
      <c r="J54" s="58"/>
      <c r="K54" s="3"/>
      <c r="L54" s="3"/>
      <c r="M54" s="3"/>
      <c r="N54" s="3"/>
      <c r="O54" s="3" t="s">
        <v>74</v>
      </c>
      <c r="P54" s="54" t="n">
        <v>0.808270677</v>
      </c>
      <c r="Q54" s="3" t="s">
        <v>75</v>
      </c>
      <c r="R54" s="54" t="n">
        <v>0.4629</v>
      </c>
      <c r="S54" s="3" t="n">
        <f aca="false">IF(AND(X54&lt;1,Y54&lt;1,Z54&lt;1,AA54&lt;3),1,0)</f>
        <v>0</v>
      </c>
      <c r="T54" s="27" t="n">
        <f aca="false">R54*P54*N56*L59*J49*H71*F81*D70*B180</f>
        <v>0.0103171515293182</v>
      </c>
      <c r="V54" s="15"/>
      <c r="W54" s="3" t="n">
        <v>301</v>
      </c>
      <c r="X54" s="0" t="n">
        <v>0.48</v>
      </c>
      <c r="Y54" s="0" t="n">
        <v>3.7</v>
      </c>
      <c r="Z54" s="0" t="n">
        <v>7.9</v>
      </c>
      <c r="AA54" s="0" t="n">
        <v>2.75</v>
      </c>
      <c r="AB54" s="0" t="n">
        <v>3.3</v>
      </c>
      <c r="AC54" s="0" t="n">
        <v>10916.4510962666</v>
      </c>
      <c r="AD54" s="0" t="n">
        <v>76466.3042177485</v>
      </c>
      <c r="AE54" s="0" t="n">
        <v>67352.6477337376</v>
      </c>
      <c r="AF54" s="0" t="n">
        <v>0</v>
      </c>
      <c r="AG54" s="0" t="n">
        <v>0</v>
      </c>
      <c r="AH54" s="0" t="n">
        <v>0.6</v>
      </c>
      <c r="AI54" s="4" t="n">
        <v>0</v>
      </c>
      <c r="AJ54" s="5" t="n">
        <v>1</v>
      </c>
      <c r="AK54" s="5" t="n">
        <v>0</v>
      </c>
      <c r="AL54" s="6" t="n">
        <v>0</v>
      </c>
      <c r="AM54" s="0" t="n">
        <v>1</v>
      </c>
      <c r="AN54" s="0" t="n">
        <v>0</v>
      </c>
      <c r="AO54" s="6" t="n">
        <v>0</v>
      </c>
      <c r="AP54" s="0" t="n">
        <v>0</v>
      </c>
      <c r="AQ54" s="0" t="n">
        <v>0</v>
      </c>
      <c r="AR54" s="0" t="n">
        <v>1</v>
      </c>
      <c r="AS54" s="6" t="n">
        <v>0</v>
      </c>
    </row>
    <row r="55" customFormat="false" ht="15" hidden="false" customHeight="false" outlineLevel="0" collapsed="false">
      <c r="D55" s="3"/>
      <c r="F55" s="3"/>
      <c r="H55" s="3"/>
      <c r="J55" s="58"/>
      <c r="K55" s="3"/>
      <c r="L55" s="3"/>
      <c r="M55" s="3"/>
      <c r="N55" s="3"/>
      <c r="O55" s="3"/>
      <c r="P55" s="3"/>
      <c r="Q55" s="3" t="s">
        <v>77</v>
      </c>
      <c r="R55" s="54" t="n">
        <v>0.5371</v>
      </c>
      <c r="S55" s="3" t="n">
        <f aca="false">IF(AND(X55&lt;1,Y55&lt;1,Z55&lt;1,AA55&lt;3),1,0)</f>
        <v>0</v>
      </c>
      <c r="T55" s="27" t="n">
        <f aca="false">R55*P56*N56*L59*J49*H71*F81*D70*B180</f>
        <v>0.00283961522498768</v>
      </c>
      <c r="V55" s="15"/>
      <c r="W55" s="3" t="n">
        <v>301</v>
      </c>
      <c r="X55" s="0" t="n">
        <v>0.48</v>
      </c>
      <c r="Y55" s="0" t="n">
        <v>3.7</v>
      </c>
      <c r="Z55" s="0" t="n">
        <v>7.9</v>
      </c>
      <c r="AA55" s="0" t="n">
        <v>2.75</v>
      </c>
      <c r="AB55" s="0" t="n">
        <v>3.3</v>
      </c>
      <c r="AC55" s="0" t="n">
        <v>10916.4510962666</v>
      </c>
      <c r="AD55" s="0" t="n">
        <v>76466.3042177485</v>
      </c>
      <c r="AE55" s="0" t="n">
        <v>67352.6477337376</v>
      </c>
      <c r="AF55" s="0" t="n">
        <v>0</v>
      </c>
      <c r="AG55" s="0" t="n">
        <v>0</v>
      </c>
      <c r="AH55" s="0" t="n">
        <v>0.6</v>
      </c>
      <c r="AI55" s="4" t="n">
        <v>0</v>
      </c>
      <c r="AJ55" s="5" t="n">
        <v>1</v>
      </c>
      <c r="AK55" s="5" t="n">
        <v>0</v>
      </c>
      <c r="AL55" s="6" t="n">
        <v>0</v>
      </c>
      <c r="AM55" s="0" t="n">
        <v>0</v>
      </c>
      <c r="AN55" s="0" t="n">
        <v>1</v>
      </c>
      <c r="AO55" s="6" t="n">
        <v>0</v>
      </c>
      <c r="AP55" s="0" t="n">
        <v>0</v>
      </c>
      <c r="AQ55" s="0" t="n">
        <v>1</v>
      </c>
      <c r="AR55" s="0" t="n">
        <v>0</v>
      </c>
      <c r="AS55" s="6" t="n">
        <v>0</v>
      </c>
    </row>
    <row r="56" customFormat="false" ht="15" hidden="false" customHeight="false" outlineLevel="0" collapsed="false">
      <c r="D56" s="3"/>
      <c r="F56" s="3"/>
      <c r="H56" s="3"/>
      <c r="J56" s="58"/>
      <c r="K56" s="3"/>
      <c r="L56" s="3"/>
      <c r="M56" s="3" t="s">
        <v>77</v>
      </c>
      <c r="N56" s="54" t="n">
        <v>0.446808511</v>
      </c>
      <c r="O56" s="3" t="s">
        <v>78</v>
      </c>
      <c r="P56" s="54" t="n">
        <v>0.191729323</v>
      </c>
      <c r="Q56" s="3" t="s">
        <v>75</v>
      </c>
      <c r="R56" s="54" t="n">
        <v>0.4629</v>
      </c>
      <c r="S56" s="3" t="n">
        <f aca="false">IF(AND(X56&lt;1,Y56&lt;1,Z56&lt;1,AA56&lt;3),1,0)</f>
        <v>0</v>
      </c>
      <c r="T56" s="27" t="n">
        <f aca="false">R56*P56*N56*L59*J49*H71*F81*D70*B180</f>
        <v>0.00244732431138857</v>
      </c>
      <c r="V56" s="15"/>
      <c r="W56" s="3" t="n">
        <v>301</v>
      </c>
      <c r="X56" s="0" t="n">
        <v>0.48</v>
      </c>
      <c r="Y56" s="0" t="n">
        <v>3.7</v>
      </c>
      <c r="Z56" s="0" t="n">
        <v>7.9</v>
      </c>
      <c r="AA56" s="0" t="n">
        <v>2.75</v>
      </c>
      <c r="AB56" s="0" t="n">
        <v>3.3</v>
      </c>
      <c r="AC56" s="0" t="n">
        <v>10916.4510962666</v>
      </c>
      <c r="AD56" s="0" t="n">
        <v>76466.3042177485</v>
      </c>
      <c r="AE56" s="0" t="n">
        <v>67352.6477337376</v>
      </c>
      <c r="AF56" s="0" t="n">
        <v>0</v>
      </c>
      <c r="AG56" s="0" t="n">
        <v>0</v>
      </c>
      <c r="AH56" s="0" t="n">
        <v>0.6</v>
      </c>
      <c r="AI56" s="4" t="n">
        <v>0</v>
      </c>
      <c r="AJ56" s="5" t="n">
        <v>1</v>
      </c>
      <c r="AK56" s="5" t="n">
        <v>0</v>
      </c>
      <c r="AL56" s="6" t="n">
        <v>0</v>
      </c>
      <c r="AM56" s="0" t="n">
        <v>0</v>
      </c>
      <c r="AN56" s="0" t="n">
        <v>1</v>
      </c>
      <c r="AO56" s="6" t="n">
        <v>0</v>
      </c>
      <c r="AP56" s="0" t="n">
        <v>0</v>
      </c>
      <c r="AQ56" s="0" t="n">
        <v>0</v>
      </c>
      <c r="AR56" s="0" t="n">
        <v>1</v>
      </c>
      <c r="AS56" s="6" t="n">
        <v>0</v>
      </c>
    </row>
    <row r="57" customFormat="false" ht="15" hidden="false" customHeight="false" outlineLevel="0" collapsed="false">
      <c r="D57" s="3"/>
      <c r="F57" s="3"/>
      <c r="H57" s="3"/>
      <c r="J57" s="58"/>
      <c r="K57" s="3"/>
      <c r="L57" s="3"/>
      <c r="M57" s="3" t="s">
        <v>75</v>
      </c>
      <c r="N57" s="54" t="n">
        <v>0.021276596</v>
      </c>
      <c r="O57" s="3" t="s">
        <v>30</v>
      </c>
      <c r="P57" s="54" t="n">
        <v>1</v>
      </c>
      <c r="Q57" s="3" t="s">
        <v>75</v>
      </c>
      <c r="R57" s="54" t="n">
        <v>1</v>
      </c>
      <c r="S57" s="3" t="n">
        <f aca="false">IF(AND(X57&lt;1,Y57&lt;1,Z57&lt;1,AA57&lt;3),1,0)</f>
        <v>0</v>
      </c>
      <c r="T57" s="27" t="n">
        <f aca="false">R57*P57*N57*L59*J49*H71*F81*D70*B180</f>
        <v>0.00131309611080737</v>
      </c>
      <c r="V57" s="15"/>
      <c r="W57" s="3" t="n">
        <v>301</v>
      </c>
      <c r="X57" s="0" t="n">
        <v>0.48</v>
      </c>
      <c r="Y57" s="0" t="n">
        <v>3.7</v>
      </c>
      <c r="Z57" s="0" t="n">
        <v>7.9</v>
      </c>
      <c r="AA57" s="0" t="n">
        <v>2.75</v>
      </c>
      <c r="AB57" s="0" t="n">
        <v>3.3</v>
      </c>
      <c r="AC57" s="0" t="n">
        <v>10916.4510962666</v>
      </c>
      <c r="AD57" s="0" t="n">
        <v>76466.3042177485</v>
      </c>
      <c r="AE57" s="0" t="n">
        <v>67352.6477337376</v>
      </c>
      <c r="AF57" s="0" t="n">
        <v>0</v>
      </c>
      <c r="AG57" s="0" t="n">
        <v>0</v>
      </c>
      <c r="AH57" s="0" t="n">
        <v>0.6</v>
      </c>
      <c r="AI57" s="4" t="n">
        <v>0</v>
      </c>
      <c r="AJ57" s="5" t="n">
        <v>0</v>
      </c>
      <c r="AK57" s="5" t="n">
        <v>1</v>
      </c>
      <c r="AL57" s="6" t="n">
        <v>0</v>
      </c>
      <c r="AM57" s="0" t="n">
        <v>0</v>
      </c>
      <c r="AN57" s="0" t="n">
        <v>0</v>
      </c>
      <c r="AO57" s="6" t="n">
        <v>1</v>
      </c>
      <c r="AP57" s="0" t="n">
        <v>0</v>
      </c>
      <c r="AQ57" s="0" t="n">
        <v>0</v>
      </c>
      <c r="AR57" s="0" t="n">
        <v>1</v>
      </c>
      <c r="AS57" s="6" t="n">
        <v>0</v>
      </c>
    </row>
    <row r="58" customFormat="false" ht="15" hidden="false" customHeight="false" outlineLevel="0" collapsed="false">
      <c r="D58" s="3"/>
      <c r="F58" s="3"/>
      <c r="H58" s="3"/>
      <c r="J58" s="3"/>
      <c r="K58" s="3"/>
      <c r="L58" s="3"/>
      <c r="M58" s="3"/>
      <c r="N58" s="3"/>
      <c r="O58" s="3" t="s">
        <v>74</v>
      </c>
      <c r="P58" s="54" t="n">
        <v>0.159106071</v>
      </c>
      <c r="Q58" s="3" t="s">
        <v>79</v>
      </c>
      <c r="R58" s="54" t="n">
        <v>1</v>
      </c>
      <c r="S58" s="3" t="n">
        <f aca="false">IF(AND(X58&lt;1,Y58&lt;1,Z58&lt;1,AA58&lt;3),1,0)</f>
        <v>0</v>
      </c>
      <c r="T58" s="27" t="n">
        <f aca="false">R58*P58*N59*L59*J49*H71*F81*D70*B180</f>
        <v>0.00083568624232445</v>
      </c>
      <c r="V58" s="15"/>
      <c r="W58" s="3" t="n">
        <v>301</v>
      </c>
      <c r="X58" s="0" t="n">
        <v>0.48</v>
      </c>
      <c r="Y58" s="0" t="n">
        <v>3.7</v>
      </c>
      <c r="Z58" s="0" t="n">
        <v>7.9</v>
      </c>
      <c r="AA58" s="0" t="n">
        <v>2.75</v>
      </c>
      <c r="AB58" s="0" t="n">
        <v>3.3</v>
      </c>
      <c r="AC58" s="0" t="n">
        <v>10916.4510962666</v>
      </c>
      <c r="AD58" s="0" t="n">
        <v>76466.3042177485</v>
      </c>
      <c r="AE58" s="0" t="n">
        <v>67352.6477337376</v>
      </c>
      <c r="AF58" s="0" t="n">
        <v>0</v>
      </c>
      <c r="AG58" s="0" t="n">
        <v>0</v>
      </c>
      <c r="AH58" s="0" t="n">
        <v>0.6</v>
      </c>
      <c r="AI58" s="4" t="n">
        <v>0</v>
      </c>
      <c r="AJ58" s="5" t="n">
        <v>0</v>
      </c>
      <c r="AK58" s="5" t="n">
        <v>0</v>
      </c>
      <c r="AL58" s="6" t="n">
        <v>1</v>
      </c>
      <c r="AM58" s="0" t="n">
        <v>1</v>
      </c>
      <c r="AN58" s="0" t="n">
        <v>0</v>
      </c>
      <c r="AO58" s="6" t="n">
        <v>0</v>
      </c>
      <c r="AP58" s="0" t="n">
        <v>0</v>
      </c>
      <c r="AQ58" s="0" t="n">
        <v>0</v>
      </c>
      <c r="AR58" s="0" t="n">
        <v>0</v>
      </c>
      <c r="AS58" s="6" t="n">
        <v>1</v>
      </c>
    </row>
    <row r="59" customFormat="false" ht="15" hidden="false" customHeight="false" outlineLevel="0" collapsed="false">
      <c r="D59" s="3"/>
      <c r="F59" s="3"/>
      <c r="H59" s="3"/>
      <c r="J59" s="3"/>
      <c r="K59" s="55" t="s">
        <v>85</v>
      </c>
      <c r="L59" s="54" t="n">
        <v>0.9889</v>
      </c>
      <c r="M59" s="3" t="s">
        <v>79</v>
      </c>
      <c r="N59" s="54" t="n">
        <v>0.085106383</v>
      </c>
      <c r="O59" s="3" t="s">
        <v>76</v>
      </c>
      <c r="P59" s="54" t="n">
        <v>0.840893929</v>
      </c>
      <c r="Q59" s="3" t="s">
        <v>79</v>
      </c>
      <c r="R59" s="54" t="n">
        <v>1</v>
      </c>
      <c r="S59" s="3" t="n">
        <f aca="false">IF(AND(X59&lt;1,Y59&lt;1,Z59&lt;1,AA59&lt;3),1,0)</f>
        <v>0</v>
      </c>
      <c r="T59" s="27" t="n">
        <f aca="false">R59*P59*N59*L59*J49*H71*F81*D70*B180</f>
        <v>0.0044166981391895</v>
      </c>
      <c r="V59" s="15"/>
      <c r="W59" s="3" t="n">
        <v>301</v>
      </c>
      <c r="X59" s="0" t="n">
        <v>0.48</v>
      </c>
      <c r="Y59" s="0" t="n">
        <v>3.7</v>
      </c>
      <c r="Z59" s="0" t="n">
        <v>7.9</v>
      </c>
      <c r="AA59" s="0" t="n">
        <v>2.75</v>
      </c>
      <c r="AB59" s="0" t="n">
        <v>3.3</v>
      </c>
      <c r="AC59" s="0" t="n">
        <v>10916.4510962666</v>
      </c>
      <c r="AD59" s="0" t="n">
        <v>76466.3042177485</v>
      </c>
      <c r="AE59" s="0" t="n">
        <v>67352.6477337376</v>
      </c>
      <c r="AF59" s="0" t="n">
        <v>0</v>
      </c>
      <c r="AG59" s="0" t="n">
        <v>0</v>
      </c>
      <c r="AH59" s="0" t="n">
        <v>0.6</v>
      </c>
      <c r="AI59" s="4" t="n">
        <v>0</v>
      </c>
      <c r="AJ59" s="5" t="n">
        <v>0</v>
      </c>
      <c r="AK59" s="5" t="n">
        <v>0</v>
      </c>
      <c r="AL59" s="6" t="n">
        <v>1</v>
      </c>
      <c r="AM59" s="0" t="n">
        <v>0</v>
      </c>
      <c r="AN59" s="0" t="n">
        <v>1</v>
      </c>
      <c r="AO59" s="6" t="n">
        <v>0</v>
      </c>
      <c r="AP59" s="0" t="n">
        <v>0</v>
      </c>
      <c r="AQ59" s="0" t="n">
        <v>0</v>
      </c>
      <c r="AR59" s="0" t="n">
        <v>0</v>
      </c>
      <c r="AS59" s="6" t="n">
        <v>1</v>
      </c>
    </row>
    <row r="60" s="56" customFormat="true" ht="15" hidden="false" customHeight="false" outlineLevel="0" collapsed="false">
      <c r="A60" s="56" t="n">
        <v>-1</v>
      </c>
      <c r="B60" s="56" t="n">
        <v>-1</v>
      </c>
      <c r="C60" s="56" t="n">
        <v>-1</v>
      </c>
      <c r="D60" s="56" t="n">
        <v>-1</v>
      </c>
      <c r="E60" s="56" t="n">
        <v>-1</v>
      </c>
      <c r="F60" s="56" t="n">
        <v>-1</v>
      </c>
      <c r="G60" s="56" t="n">
        <v>-1</v>
      </c>
      <c r="H60" s="56" t="n">
        <v>-1</v>
      </c>
      <c r="I60" s="56" t="n">
        <v>-1</v>
      </c>
      <c r="J60" s="56" t="n">
        <v>-1</v>
      </c>
      <c r="K60" s="56" t="n">
        <v>-1</v>
      </c>
      <c r="L60" s="56" t="n">
        <v>-1</v>
      </c>
      <c r="M60" s="56" t="n">
        <v>-1</v>
      </c>
      <c r="N60" s="56" t="n">
        <v>-1</v>
      </c>
      <c r="O60" s="56" t="n">
        <v>-1</v>
      </c>
      <c r="P60" s="56" t="n">
        <v>-1</v>
      </c>
      <c r="Q60" s="56" t="n">
        <v>-1</v>
      </c>
      <c r="R60" s="56" t="n">
        <v>-1</v>
      </c>
      <c r="S60" s="56" t="n">
        <v>-1</v>
      </c>
      <c r="T60" s="56" t="n">
        <v>-1</v>
      </c>
      <c r="U60" s="56" t="n">
        <v>-1</v>
      </c>
      <c r="V60" s="56" t="n">
        <v>-1</v>
      </c>
      <c r="W60" s="56" t="n">
        <v>-1</v>
      </c>
      <c r="X60" s="56" t="n">
        <v>-1</v>
      </c>
      <c r="Y60" s="56" t="n">
        <v>-1</v>
      </c>
      <c r="Z60" s="56" t="n">
        <v>-1</v>
      </c>
      <c r="AA60" s="56" t="n">
        <v>-1</v>
      </c>
      <c r="AB60" s="56" t="n">
        <v>-1</v>
      </c>
      <c r="AC60" s="56" t="n">
        <v>-1</v>
      </c>
      <c r="AD60" s="56" t="n">
        <v>-1</v>
      </c>
      <c r="AE60" s="56" t="n">
        <v>-1</v>
      </c>
      <c r="AF60" s="56" t="n">
        <v>-1</v>
      </c>
      <c r="AG60" s="56" t="n">
        <v>-1</v>
      </c>
      <c r="AH60" s="56" t="n">
        <v>-1</v>
      </c>
      <c r="AI60" s="56" t="n">
        <v>-1</v>
      </c>
      <c r="AJ60" s="56" t="n">
        <v>-1</v>
      </c>
      <c r="AK60" s="56" t="n">
        <v>-1</v>
      </c>
      <c r="AL60" s="56" t="n">
        <v>-1</v>
      </c>
      <c r="AM60" s="56" t="n">
        <v>-1</v>
      </c>
      <c r="AN60" s="56" t="n">
        <v>-1</v>
      </c>
      <c r="AO60" s="56" t="n">
        <v>-1</v>
      </c>
      <c r="AP60" s="56" t="n">
        <v>-1</v>
      </c>
      <c r="AQ60" s="56" t="n">
        <v>-1</v>
      </c>
      <c r="AR60" s="56" t="n">
        <v>-1</v>
      </c>
      <c r="AS60" s="56" t="n">
        <v>-1</v>
      </c>
      <c r="AT60" s="56" t="n">
        <v>-1</v>
      </c>
      <c r="AU60" s="56" t="n">
        <v>-1</v>
      </c>
    </row>
    <row r="61" customFormat="false" ht="15" hidden="false" customHeight="false" outlineLevel="0" collapsed="false">
      <c r="D61" s="3"/>
      <c r="F61" s="3"/>
      <c r="H61" s="3"/>
      <c r="J61" s="3"/>
      <c r="K61" s="55"/>
      <c r="L61" s="58"/>
      <c r="M61" s="3"/>
      <c r="N61" s="3"/>
      <c r="O61" s="3"/>
      <c r="P61" s="3"/>
      <c r="Q61" s="3" t="s">
        <v>73</v>
      </c>
      <c r="R61" s="54" t="n">
        <v>0.7386</v>
      </c>
      <c r="S61" s="3" t="n">
        <f aca="false">IF(AND(X61&lt;1,Y61&lt;1,Z61&lt;1,AA61&lt;3),1,0)</f>
        <v>0</v>
      </c>
      <c r="T61" s="27" t="n">
        <f aca="false">R61*P62*N64*L71*J81*H71*F81*D70*B180</f>
        <v>0</v>
      </c>
      <c r="V61" s="15"/>
      <c r="W61" s="3" t="n">
        <v>301</v>
      </c>
      <c r="X61" s="0" t="n">
        <v>14.1</v>
      </c>
      <c r="Y61" s="0" t="n">
        <v>3.7</v>
      </c>
      <c r="Z61" s="0" t="n">
        <v>0.89</v>
      </c>
      <c r="AA61" s="0" t="n">
        <v>2.75</v>
      </c>
      <c r="AB61" s="0" t="n">
        <v>3.3</v>
      </c>
      <c r="AC61" s="0" t="n">
        <v>7211.53387715278</v>
      </c>
      <c r="AD61" s="0" t="n">
        <v>76466.3042177485</v>
      </c>
      <c r="AE61" s="0" t="n">
        <v>79015.9929737197</v>
      </c>
      <c r="AF61" s="0" t="n">
        <v>0</v>
      </c>
      <c r="AG61" s="0" t="n">
        <v>0</v>
      </c>
      <c r="AH61" s="0" t="n">
        <v>0.6</v>
      </c>
      <c r="AI61" s="4" t="n">
        <v>1</v>
      </c>
      <c r="AJ61" s="5" t="n">
        <v>0</v>
      </c>
      <c r="AK61" s="5" t="n">
        <v>0</v>
      </c>
      <c r="AL61" s="6" t="n">
        <v>0</v>
      </c>
      <c r="AM61" s="0" t="n">
        <v>1</v>
      </c>
      <c r="AN61" s="0" t="n">
        <v>0</v>
      </c>
      <c r="AO61" s="6" t="n">
        <v>0</v>
      </c>
      <c r="AP61" s="0" t="n">
        <v>1</v>
      </c>
      <c r="AQ61" s="0" t="n">
        <v>0</v>
      </c>
      <c r="AR61" s="0" t="n">
        <v>0</v>
      </c>
      <c r="AS61" s="6" t="n">
        <v>0</v>
      </c>
    </row>
    <row r="62" customFormat="false" ht="15" hidden="false" customHeight="false" outlineLevel="0" collapsed="false">
      <c r="D62" s="3"/>
      <c r="F62" s="3"/>
      <c r="H62" s="3"/>
      <c r="J62" s="3"/>
      <c r="K62" s="55"/>
      <c r="L62" s="58"/>
      <c r="M62" s="3"/>
      <c r="N62" s="3"/>
      <c r="O62" s="3" t="s">
        <v>74</v>
      </c>
      <c r="P62" s="54" t="n">
        <v>0.629539952</v>
      </c>
      <c r="Q62" s="3" t="s">
        <v>75</v>
      </c>
      <c r="R62" s="54" t="n">
        <v>0.2614</v>
      </c>
      <c r="S62" s="3" t="n">
        <f aca="false">IF(AND(X62&lt;1,Y62&lt;1,Z62&lt;1,AA62&lt;3),1,0)</f>
        <v>0</v>
      </c>
      <c r="T62" s="27" t="n">
        <f aca="false">R62*P62*N64*L71*J81*H71*F81*D70*B180</f>
        <v>0</v>
      </c>
      <c r="V62" s="15"/>
      <c r="W62" s="3" t="n">
        <v>301</v>
      </c>
      <c r="X62" s="0" t="n">
        <v>14.1</v>
      </c>
      <c r="Y62" s="0" t="n">
        <v>3.7</v>
      </c>
      <c r="Z62" s="0" t="n">
        <v>0.89</v>
      </c>
      <c r="AA62" s="0" t="n">
        <v>2.75</v>
      </c>
      <c r="AB62" s="0" t="n">
        <v>3.3</v>
      </c>
      <c r="AC62" s="0" t="n">
        <v>7211.53387715278</v>
      </c>
      <c r="AD62" s="0" t="n">
        <v>76466.3042177485</v>
      </c>
      <c r="AE62" s="0" t="n">
        <v>79015.9929737197</v>
      </c>
      <c r="AF62" s="0" t="n">
        <v>0</v>
      </c>
      <c r="AG62" s="0" t="n">
        <v>0</v>
      </c>
      <c r="AH62" s="0" t="n">
        <v>0.6</v>
      </c>
      <c r="AI62" s="4" t="n">
        <v>1</v>
      </c>
      <c r="AJ62" s="5" t="n">
        <v>0</v>
      </c>
      <c r="AK62" s="5" t="n">
        <v>0</v>
      </c>
      <c r="AL62" s="6" t="n">
        <v>0</v>
      </c>
      <c r="AM62" s="0" t="n">
        <v>1</v>
      </c>
      <c r="AN62" s="0" t="n">
        <v>0</v>
      </c>
      <c r="AO62" s="6" t="n">
        <v>0</v>
      </c>
      <c r="AP62" s="0" t="n">
        <v>0</v>
      </c>
      <c r="AQ62" s="0" t="n">
        <v>0</v>
      </c>
      <c r="AR62" s="0" t="n">
        <v>1</v>
      </c>
      <c r="AS62" s="6" t="n">
        <v>0</v>
      </c>
    </row>
    <row r="63" customFormat="false" ht="15" hidden="false" customHeight="false" outlineLevel="0" collapsed="false">
      <c r="D63" s="3"/>
      <c r="F63" s="3"/>
      <c r="H63" s="3"/>
      <c r="J63" s="3"/>
      <c r="K63" s="55"/>
      <c r="L63" s="58"/>
      <c r="M63" s="3"/>
      <c r="N63" s="3"/>
      <c r="O63" s="3"/>
      <c r="P63" s="3"/>
      <c r="Q63" s="3" t="s">
        <v>73</v>
      </c>
      <c r="R63" s="54" t="n">
        <v>0.7386</v>
      </c>
      <c r="S63" s="3" t="n">
        <f aca="false">IF(AND(X63&lt;1,Y63&lt;1,Z63&lt;1,AA63&lt;3),1,0)</f>
        <v>0</v>
      </c>
      <c r="T63" s="27" t="n">
        <f aca="false">R63*P64*N64*L71*J81*H71*F81*D70*B180</f>
        <v>0</v>
      </c>
      <c r="V63" s="15"/>
      <c r="W63" s="3" t="n">
        <v>301</v>
      </c>
      <c r="X63" s="0" t="n">
        <v>14.1</v>
      </c>
      <c r="Y63" s="0" t="n">
        <v>3.7</v>
      </c>
      <c r="Z63" s="0" t="n">
        <v>0.89</v>
      </c>
      <c r="AA63" s="0" t="n">
        <v>2.75</v>
      </c>
      <c r="AB63" s="0" t="n">
        <v>3.3</v>
      </c>
      <c r="AC63" s="0" t="n">
        <v>7211.53387715278</v>
      </c>
      <c r="AD63" s="0" t="n">
        <v>76466.3042177485</v>
      </c>
      <c r="AE63" s="0" t="n">
        <v>79015.9929737197</v>
      </c>
      <c r="AF63" s="0" t="n">
        <v>0</v>
      </c>
      <c r="AG63" s="0" t="n">
        <v>0</v>
      </c>
      <c r="AH63" s="0" t="n">
        <v>0.6</v>
      </c>
      <c r="AI63" s="4" t="n">
        <v>1</v>
      </c>
      <c r="AJ63" s="5" t="n">
        <v>0</v>
      </c>
      <c r="AK63" s="5" t="n">
        <v>0</v>
      </c>
      <c r="AL63" s="6" t="n">
        <v>0</v>
      </c>
      <c r="AM63" s="0" t="n">
        <v>0</v>
      </c>
      <c r="AN63" s="0" t="n">
        <v>1</v>
      </c>
      <c r="AO63" s="6" t="n">
        <v>0</v>
      </c>
      <c r="AP63" s="0" t="n">
        <v>1</v>
      </c>
      <c r="AQ63" s="0" t="n">
        <v>0</v>
      </c>
      <c r="AR63" s="0" t="n">
        <v>0</v>
      </c>
      <c r="AS63" s="6" t="n">
        <v>0</v>
      </c>
    </row>
    <row r="64" customFormat="false" ht="15" hidden="false" customHeight="false" outlineLevel="0" collapsed="false">
      <c r="D64" s="3"/>
      <c r="F64" s="3"/>
      <c r="H64" s="3"/>
      <c r="J64" s="3"/>
      <c r="K64" s="55"/>
      <c r="L64" s="58"/>
      <c r="M64" s="3" t="s">
        <v>73</v>
      </c>
      <c r="N64" s="54" t="n">
        <v>0.446808511</v>
      </c>
      <c r="O64" s="3" t="s">
        <v>76</v>
      </c>
      <c r="P64" s="54" t="n">
        <v>0.370460048</v>
      </c>
      <c r="Q64" s="3" t="s">
        <v>75</v>
      </c>
      <c r="R64" s="54" t="n">
        <v>0.2614</v>
      </c>
      <c r="S64" s="3" t="n">
        <f aca="false">IF(AND(X64&lt;1,Y64&lt;1,Z64&lt;1,AA64&lt;3),1,0)</f>
        <v>0</v>
      </c>
      <c r="T64" s="27" t="n">
        <f aca="false">R64*P64*N64*L71*J81*H71*F81*D70*B180</f>
        <v>0</v>
      </c>
      <c r="V64" s="15"/>
      <c r="W64" s="3" t="n">
        <v>301</v>
      </c>
      <c r="X64" s="0" t="n">
        <v>14.1</v>
      </c>
      <c r="Y64" s="0" t="n">
        <v>3.7</v>
      </c>
      <c r="Z64" s="0" t="n">
        <v>0.89</v>
      </c>
      <c r="AA64" s="0" t="n">
        <v>2.75</v>
      </c>
      <c r="AB64" s="0" t="n">
        <v>3.3</v>
      </c>
      <c r="AC64" s="0" t="n">
        <v>7211.53387715278</v>
      </c>
      <c r="AD64" s="0" t="n">
        <v>76466.3042177485</v>
      </c>
      <c r="AE64" s="0" t="n">
        <v>79015.9929737197</v>
      </c>
      <c r="AF64" s="0" t="n">
        <v>0</v>
      </c>
      <c r="AG64" s="0" t="n">
        <v>0</v>
      </c>
      <c r="AH64" s="0" t="n">
        <v>0.6</v>
      </c>
      <c r="AI64" s="4" t="n">
        <v>1</v>
      </c>
      <c r="AJ64" s="5" t="n">
        <v>0</v>
      </c>
      <c r="AK64" s="5" t="n">
        <v>0</v>
      </c>
      <c r="AL64" s="6" t="n">
        <v>0</v>
      </c>
      <c r="AM64" s="0" t="n">
        <v>0</v>
      </c>
      <c r="AN64" s="0" t="n">
        <v>1</v>
      </c>
      <c r="AO64" s="6" t="n">
        <v>0</v>
      </c>
      <c r="AP64" s="0" t="n">
        <v>0</v>
      </c>
      <c r="AQ64" s="0" t="n">
        <v>0</v>
      </c>
      <c r="AR64" s="0" t="n">
        <v>1</v>
      </c>
      <c r="AS64" s="6" t="n">
        <v>0</v>
      </c>
    </row>
    <row r="65" customFormat="false" ht="15" hidden="false" customHeight="false" outlineLevel="0" collapsed="false">
      <c r="D65" s="3"/>
      <c r="F65" s="3"/>
      <c r="H65" s="3"/>
      <c r="J65" s="3"/>
      <c r="K65" s="55"/>
      <c r="L65" s="58"/>
      <c r="M65" s="3"/>
      <c r="N65" s="3"/>
      <c r="O65" s="3"/>
      <c r="P65" s="3"/>
      <c r="Q65" s="3" t="s">
        <v>77</v>
      </c>
      <c r="R65" s="54" t="n">
        <v>0.5371</v>
      </c>
      <c r="S65" s="3" t="n">
        <f aca="false">IF(AND(X65&lt;1,Y65&lt;1,Z65&lt;1,AA65&lt;3),1,0)</f>
        <v>0</v>
      </c>
      <c r="T65" s="27" t="n">
        <f aca="false">R65*P66*N68*L71*J81*H71*F81*D70*B180</f>
        <v>0</v>
      </c>
      <c r="V65" s="15"/>
      <c r="W65" s="3" t="n">
        <v>301</v>
      </c>
      <c r="X65" s="0" t="n">
        <v>14.1</v>
      </c>
      <c r="Y65" s="0" t="n">
        <v>3.7</v>
      </c>
      <c r="Z65" s="0" t="n">
        <v>0.89</v>
      </c>
      <c r="AA65" s="0" t="n">
        <v>2.75</v>
      </c>
      <c r="AB65" s="0" t="n">
        <v>3.3</v>
      </c>
      <c r="AC65" s="0" t="n">
        <v>7211.53387715278</v>
      </c>
      <c r="AD65" s="0" t="n">
        <v>76466.3042177485</v>
      </c>
      <c r="AE65" s="0" t="n">
        <v>79015.9929737197</v>
      </c>
      <c r="AF65" s="0" t="n">
        <v>0</v>
      </c>
      <c r="AG65" s="0" t="n">
        <v>0</v>
      </c>
      <c r="AH65" s="0" t="n">
        <v>0.6</v>
      </c>
      <c r="AI65" s="4" t="n">
        <v>0</v>
      </c>
      <c r="AJ65" s="5" t="n">
        <v>1</v>
      </c>
      <c r="AK65" s="5" t="n">
        <v>0</v>
      </c>
      <c r="AL65" s="6" t="n">
        <v>0</v>
      </c>
      <c r="AM65" s="0" t="n">
        <v>1</v>
      </c>
      <c r="AN65" s="0" t="n">
        <v>0</v>
      </c>
      <c r="AO65" s="6" t="n">
        <v>0</v>
      </c>
      <c r="AP65" s="0" t="n">
        <v>0</v>
      </c>
      <c r="AQ65" s="0" t="n">
        <v>1</v>
      </c>
      <c r="AR65" s="0" t="n">
        <v>0</v>
      </c>
      <c r="AS65" s="6" t="n">
        <v>0</v>
      </c>
    </row>
    <row r="66" customFormat="false" ht="15" hidden="false" customHeight="false" outlineLevel="0" collapsed="false">
      <c r="D66" s="3"/>
      <c r="F66" s="3"/>
      <c r="H66" s="3"/>
      <c r="J66" s="3"/>
      <c r="K66" s="55"/>
      <c r="L66" s="58"/>
      <c r="M66" s="3"/>
      <c r="N66" s="3"/>
      <c r="O66" s="3" t="s">
        <v>74</v>
      </c>
      <c r="P66" s="54" t="n">
        <v>0.808270677</v>
      </c>
      <c r="Q66" s="3" t="s">
        <v>75</v>
      </c>
      <c r="R66" s="54" t="n">
        <v>0.4629</v>
      </c>
      <c r="S66" s="3" t="n">
        <f aca="false">IF(AND(X66&lt;1,Y66&lt;1,Z66&lt;1,AA66&lt;3),1,0)</f>
        <v>0</v>
      </c>
      <c r="T66" s="27" t="n">
        <f aca="false">R66*P66*N68*L71*J81*H71*F81*D70*B180</f>
        <v>0</v>
      </c>
      <c r="V66" s="15"/>
      <c r="W66" s="3" t="n">
        <v>301</v>
      </c>
      <c r="X66" s="0" t="n">
        <v>14.1</v>
      </c>
      <c r="Y66" s="0" t="n">
        <v>3.7</v>
      </c>
      <c r="Z66" s="0" t="n">
        <v>0.89</v>
      </c>
      <c r="AA66" s="0" t="n">
        <v>2.75</v>
      </c>
      <c r="AB66" s="0" t="n">
        <v>3.3</v>
      </c>
      <c r="AC66" s="0" t="n">
        <v>7211.53387715278</v>
      </c>
      <c r="AD66" s="0" t="n">
        <v>76466.3042177485</v>
      </c>
      <c r="AE66" s="0" t="n">
        <v>79015.9929737197</v>
      </c>
      <c r="AF66" s="0" t="n">
        <v>0</v>
      </c>
      <c r="AG66" s="0" t="n">
        <v>0</v>
      </c>
      <c r="AH66" s="0" t="n">
        <v>0.6</v>
      </c>
      <c r="AI66" s="4" t="n">
        <v>0</v>
      </c>
      <c r="AJ66" s="5" t="n">
        <v>1</v>
      </c>
      <c r="AK66" s="5" t="n">
        <v>0</v>
      </c>
      <c r="AL66" s="6" t="n">
        <v>0</v>
      </c>
      <c r="AM66" s="0" t="n">
        <v>1</v>
      </c>
      <c r="AN66" s="0" t="n">
        <v>0</v>
      </c>
      <c r="AO66" s="6" t="n">
        <v>0</v>
      </c>
      <c r="AP66" s="0" t="n">
        <v>0</v>
      </c>
      <c r="AQ66" s="0" t="n">
        <v>0</v>
      </c>
      <c r="AR66" s="0" t="n">
        <v>1</v>
      </c>
      <c r="AS66" s="6" t="n">
        <v>0</v>
      </c>
    </row>
    <row r="67" customFormat="false" ht="15" hidden="false" customHeight="false" outlineLevel="0" collapsed="false">
      <c r="D67" s="3"/>
      <c r="F67" s="3"/>
      <c r="H67" s="3"/>
      <c r="J67" s="3"/>
      <c r="K67" s="55"/>
      <c r="L67" s="58"/>
      <c r="M67" s="3"/>
      <c r="N67" s="3"/>
      <c r="O67" s="3"/>
      <c r="P67" s="3"/>
      <c r="Q67" s="3" t="s">
        <v>77</v>
      </c>
      <c r="R67" s="54" t="n">
        <v>0.5371</v>
      </c>
      <c r="S67" s="3" t="n">
        <f aca="false">IF(AND(X67&lt;1,Y67&lt;1,Z67&lt;1,AA67&lt;3),1,0)</f>
        <v>0</v>
      </c>
      <c r="T67" s="27" t="n">
        <f aca="false">R67*P68*N68*L71*J81*H71*F81*D70*B180</f>
        <v>0</v>
      </c>
      <c r="V67" s="15"/>
      <c r="W67" s="3" t="n">
        <v>301</v>
      </c>
      <c r="X67" s="0" t="n">
        <v>14.1</v>
      </c>
      <c r="Y67" s="0" t="n">
        <v>3.7</v>
      </c>
      <c r="Z67" s="0" t="n">
        <v>0.89</v>
      </c>
      <c r="AA67" s="0" t="n">
        <v>2.75</v>
      </c>
      <c r="AB67" s="0" t="n">
        <v>3.3</v>
      </c>
      <c r="AC67" s="0" t="n">
        <v>7211.53387715278</v>
      </c>
      <c r="AD67" s="0" t="n">
        <v>76466.3042177485</v>
      </c>
      <c r="AE67" s="0" t="n">
        <v>79015.9929737197</v>
      </c>
      <c r="AF67" s="0" t="n">
        <v>0</v>
      </c>
      <c r="AG67" s="0" t="n">
        <v>0</v>
      </c>
      <c r="AH67" s="0" t="n">
        <v>0.6</v>
      </c>
      <c r="AI67" s="4" t="n">
        <v>0</v>
      </c>
      <c r="AJ67" s="5" t="n">
        <v>1</v>
      </c>
      <c r="AK67" s="5" t="n">
        <v>0</v>
      </c>
      <c r="AL67" s="6" t="n">
        <v>0</v>
      </c>
      <c r="AM67" s="0" t="n">
        <v>0</v>
      </c>
      <c r="AN67" s="0" t="n">
        <v>1</v>
      </c>
      <c r="AO67" s="6" t="n">
        <v>0</v>
      </c>
      <c r="AP67" s="0" t="n">
        <v>0</v>
      </c>
      <c r="AQ67" s="0" t="n">
        <v>1</v>
      </c>
      <c r="AR67" s="0" t="n">
        <v>0</v>
      </c>
      <c r="AS67" s="6" t="n">
        <v>0</v>
      </c>
    </row>
    <row r="68" customFormat="false" ht="15" hidden="false" customHeight="false" outlineLevel="0" collapsed="false">
      <c r="D68" s="3"/>
      <c r="F68" s="3"/>
      <c r="H68" s="3"/>
      <c r="J68" s="3"/>
      <c r="K68" s="55"/>
      <c r="L68" s="58"/>
      <c r="M68" s="3" t="s">
        <v>77</v>
      </c>
      <c r="N68" s="54" t="n">
        <v>0.446808511</v>
      </c>
      <c r="O68" s="3" t="s">
        <v>78</v>
      </c>
      <c r="P68" s="54" t="n">
        <v>0.191729323</v>
      </c>
      <c r="Q68" s="3" t="s">
        <v>75</v>
      </c>
      <c r="R68" s="54" t="n">
        <v>0.4629</v>
      </c>
      <c r="S68" s="3" t="n">
        <f aca="false">IF(AND(X68&lt;1,Y68&lt;1,Z68&lt;1,AA68&lt;3),1,0)</f>
        <v>0</v>
      </c>
      <c r="T68" s="27" t="n">
        <f aca="false">R68*P68*N68*L71*J81*H71*F81*D70*B180</f>
        <v>0</v>
      </c>
      <c r="V68" s="15"/>
      <c r="W68" s="3" t="n">
        <v>301</v>
      </c>
      <c r="X68" s="0" t="n">
        <v>14.1</v>
      </c>
      <c r="Y68" s="0" t="n">
        <v>3.7</v>
      </c>
      <c r="Z68" s="0" t="n">
        <v>0.89</v>
      </c>
      <c r="AA68" s="0" t="n">
        <v>2.75</v>
      </c>
      <c r="AB68" s="0" t="n">
        <v>3.3</v>
      </c>
      <c r="AC68" s="0" t="n">
        <v>7211.53387715278</v>
      </c>
      <c r="AD68" s="0" t="n">
        <v>76466.3042177485</v>
      </c>
      <c r="AE68" s="0" t="n">
        <v>79015.9929737197</v>
      </c>
      <c r="AF68" s="0" t="n">
        <v>0</v>
      </c>
      <c r="AG68" s="0" t="n">
        <v>0</v>
      </c>
      <c r="AH68" s="0" t="n">
        <v>0.6</v>
      </c>
      <c r="AI68" s="4" t="n">
        <v>0</v>
      </c>
      <c r="AJ68" s="5" t="n">
        <v>1</v>
      </c>
      <c r="AK68" s="5" t="n">
        <v>0</v>
      </c>
      <c r="AL68" s="6" t="n">
        <v>0</v>
      </c>
      <c r="AM68" s="0" t="n">
        <v>0</v>
      </c>
      <c r="AN68" s="0" t="n">
        <v>1</v>
      </c>
      <c r="AO68" s="6" t="n">
        <v>0</v>
      </c>
      <c r="AP68" s="0" t="n">
        <v>0</v>
      </c>
      <c r="AQ68" s="0" t="n">
        <v>0</v>
      </c>
      <c r="AR68" s="0" t="n">
        <v>1</v>
      </c>
      <c r="AS68" s="6" t="n">
        <v>0</v>
      </c>
    </row>
    <row r="69" customFormat="false" ht="15" hidden="false" customHeight="false" outlineLevel="0" collapsed="false">
      <c r="D69" s="3"/>
      <c r="F69" s="3"/>
      <c r="H69" s="3"/>
      <c r="J69" s="3"/>
      <c r="K69" s="55"/>
      <c r="L69" s="58"/>
      <c r="M69" s="3" t="s">
        <v>75</v>
      </c>
      <c r="N69" s="54" t="n">
        <v>0.021276596</v>
      </c>
      <c r="O69" s="3" t="s">
        <v>30</v>
      </c>
      <c r="P69" s="54" t="n">
        <v>1</v>
      </c>
      <c r="Q69" s="3" t="s">
        <v>75</v>
      </c>
      <c r="R69" s="54" t="n">
        <v>1</v>
      </c>
      <c r="S69" s="3" t="n">
        <f aca="false">IF(AND(X69&lt;1,Y69&lt;1,Z69&lt;1,AA69&lt;3),1,0)</f>
        <v>0</v>
      </c>
      <c r="T69" s="27" t="n">
        <f aca="false">R69*P69*N69*L71*J81*H71*F81*D70*B180</f>
        <v>0</v>
      </c>
      <c r="V69" s="15"/>
      <c r="W69" s="3" t="n">
        <v>301</v>
      </c>
      <c r="X69" s="0" t="n">
        <v>14.1</v>
      </c>
      <c r="Y69" s="0" t="n">
        <v>3.7</v>
      </c>
      <c r="Z69" s="0" t="n">
        <v>0.89</v>
      </c>
      <c r="AA69" s="0" t="n">
        <v>2.75</v>
      </c>
      <c r="AB69" s="0" t="n">
        <v>3.3</v>
      </c>
      <c r="AC69" s="0" t="n">
        <v>7211.53387715278</v>
      </c>
      <c r="AD69" s="0" t="n">
        <v>76466.3042177485</v>
      </c>
      <c r="AE69" s="0" t="n">
        <v>79015.9929737197</v>
      </c>
      <c r="AF69" s="0" t="n">
        <v>0</v>
      </c>
      <c r="AG69" s="0" t="n">
        <v>0</v>
      </c>
      <c r="AH69" s="0" t="n">
        <v>0.6</v>
      </c>
      <c r="AI69" s="4" t="n">
        <v>0</v>
      </c>
      <c r="AJ69" s="5" t="n">
        <v>0</v>
      </c>
      <c r="AK69" s="5" t="n">
        <v>1</v>
      </c>
      <c r="AL69" s="6" t="n">
        <v>0</v>
      </c>
      <c r="AM69" s="0" t="n">
        <v>0</v>
      </c>
      <c r="AN69" s="0" t="n">
        <v>0</v>
      </c>
      <c r="AO69" s="6" t="n">
        <v>1</v>
      </c>
      <c r="AP69" s="0" t="n">
        <v>0</v>
      </c>
      <c r="AQ69" s="0" t="n">
        <v>0</v>
      </c>
      <c r="AR69" s="0" t="n">
        <v>1</v>
      </c>
      <c r="AS69" s="6" t="n">
        <v>0</v>
      </c>
    </row>
    <row r="70" customFormat="false" ht="15" hidden="false" customHeight="false" outlineLevel="0" collapsed="false">
      <c r="C70" s="0" t="s">
        <v>86</v>
      </c>
      <c r="D70" s="54" t="n">
        <v>0.6546</v>
      </c>
      <c r="F70" s="3"/>
      <c r="H70" s="3"/>
      <c r="J70" s="3"/>
      <c r="K70" s="3"/>
      <c r="L70" s="3"/>
      <c r="M70" s="3"/>
      <c r="N70" s="3"/>
      <c r="O70" s="3" t="s">
        <v>74</v>
      </c>
      <c r="P70" s="54" t="n">
        <v>0.159106071</v>
      </c>
      <c r="Q70" s="3" t="s">
        <v>79</v>
      </c>
      <c r="R70" s="54" t="n">
        <v>1</v>
      </c>
      <c r="S70" s="3" t="n">
        <f aca="false">IF(AND(X70&lt;1,Y70&lt;1,Z70&lt;1,AA70&lt;3),1,0)</f>
        <v>0</v>
      </c>
      <c r="T70" s="27" t="n">
        <f aca="false">R70*P70*N71*L71*J81*H71*F81*D70*B180</f>
        <v>0</v>
      </c>
      <c r="V70" s="15"/>
      <c r="W70" s="3" t="n">
        <v>301</v>
      </c>
      <c r="X70" s="0" t="n">
        <v>14.1</v>
      </c>
      <c r="Y70" s="0" t="n">
        <v>3.7</v>
      </c>
      <c r="Z70" s="0" t="n">
        <v>0.89</v>
      </c>
      <c r="AA70" s="0" t="n">
        <v>2.75</v>
      </c>
      <c r="AB70" s="0" t="n">
        <v>3.3</v>
      </c>
      <c r="AC70" s="0" t="n">
        <v>7211.53387715278</v>
      </c>
      <c r="AD70" s="0" t="n">
        <v>76466.3042177485</v>
      </c>
      <c r="AE70" s="0" t="n">
        <v>79015.9929737197</v>
      </c>
      <c r="AF70" s="0" t="n">
        <v>0</v>
      </c>
      <c r="AG70" s="0" t="n">
        <v>0</v>
      </c>
      <c r="AH70" s="0" t="n">
        <v>0.6</v>
      </c>
      <c r="AI70" s="4" t="n">
        <v>0</v>
      </c>
      <c r="AJ70" s="5" t="n">
        <v>0</v>
      </c>
      <c r="AK70" s="5" t="n">
        <v>0</v>
      </c>
      <c r="AL70" s="6" t="n">
        <v>1</v>
      </c>
      <c r="AM70" s="0" t="n">
        <v>1</v>
      </c>
      <c r="AN70" s="0" t="n">
        <v>0</v>
      </c>
      <c r="AO70" s="6" t="n">
        <v>0</v>
      </c>
      <c r="AP70" s="0" t="n">
        <v>0</v>
      </c>
      <c r="AQ70" s="0" t="n">
        <v>0</v>
      </c>
      <c r="AR70" s="0" t="n">
        <v>0</v>
      </c>
      <c r="AS70" s="6" t="n">
        <v>1</v>
      </c>
    </row>
    <row r="71" customFormat="false" ht="15" hidden="false" customHeight="false" outlineLevel="0" collapsed="false">
      <c r="D71" s="3"/>
      <c r="F71" s="3"/>
      <c r="G71" s="0" t="s">
        <v>87</v>
      </c>
      <c r="H71" s="54" t="n">
        <f aca="false">1-H95</f>
        <v>0.7494</v>
      </c>
      <c r="J71" s="3"/>
      <c r="K71" s="55" t="s">
        <v>83</v>
      </c>
      <c r="L71" s="54" t="n">
        <f aca="false">1-L83</f>
        <v>0</v>
      </c>
      <c r="M71" s="3" t="s">
        <v>79</v>
      </c>
      <c r="N71" s="54" t="n">
        <v>0.085106383</v>
      </c>
      <c r="O71" s="3" t="s">
        <v>76</v>
      </c>
      <c r="P71" s="54" t="n">
        <v>0.840893929</v>
      </c>
      <c r="Q71" s="3" t="s">
        <v>79</v>
      </c>
      <c r="R71" s="54" t="n">
        <v>1</v>
      </c>
      <c r="S71" s="3" t="n">
        <f aca="false">IF(AND(X71&lt;1,Y71&lt;1,Z71&lt;1,AA71&lt;3),1,0)</f>
        <v>0</v>
      </c>
      <c r="T71" s="27" t="n">
        <f aca="false">R71*P71*N71*L71*J81*H71*F81*D70*B180</f>
        <v>0</v>
      </c>
      <c r="V71" s="15"/>
      <c r="W71" s="3" t="n">
        <v>301</v>
      </c>
      <c r="X71" s="0" t="n">
        <v>14.1</v>
      </c>
      <c r="Y71" s="0" t="n">
        <v>3.7</v>
      </c>
      <c r="Z71" s="0" t="n">
        <v>0.89</v>
      </c>
      <c r="AA71" s="0" t="n">
        <v>2.75</v>
      </c>
      <c r="AB71" s="0" t="n">
        <v>3.3</v>
      </c>
      <c r="AC71" s="0" t="n">
        <v>7211.53387715278</v>
      </c>
      <c r="AD71" s="0" t="n">
        <v>76466.3042177485</v>
      </c>
      <c r="AE71" s="0" t="n">
        <v>79015.9929737197</v>
      </c>
      <c r="AF71" s="0" t="n">
        <v>0</v>
      </c>
      <c r="AG71" s="0" t="n">
        <v>0</v>
      </c>
      <c r="AH71" s="0" t="n">
        <v>0.6</v>
      </c>
      <c r="AI71" s="4" t="n">
        <v>0</v>
      </c>
      <c r="AJ71" s="5" t="n">
        <v>0</v>
      </c>
      <c r="AK71" s="5" t="n">
        <v>0</v>
      </c>
      <c r="AL71" s="6" t="n">
        <v>1</v>
      </c>
      <c r="AM71" s="0" t="n">
        <v>0</v>
      </c>
      <c r="AN71" s="0" t="n">
        <v>1</v>
      </c>
      <c r="AO71" s="6" t="n">
        <v>0</v>
      </c>
      <c r="AP71" s="0" t="n">
        <v>0</v>
      </c>
      <c r="AQ71" s="0" t="n">
        <v>0</v>
      </c>
      <c r="AR71" s="0" t="n">
        <v>0</v>
      </c>
      <c r="AS71" s="6" t="n">
        <v>1</v>
      </c>
    </row>
    <row r="72" s="56" customFormat="true" ht="15" hidden="false" customHeight="false" outlineLevel="0" collapsed="false">
      <c r="A72" s="56" t="n">
        <v>-1</v>
      </c>
      <c r="B72" s="56" t="n">
        <v>-1</v>
      </c>
      <c r="C72" s="56" t="n">
        <v>-1</v>
      </c>
      <c r="D72" s="56" t="n">
        <v>-1</v>
      </c>
      <c r="E72" s="56" t="n">
        <v>-1</v>
      </c>
      <c r="F72" s="56" t="n">
        <v>-1</v>
      </c>
      <c r="G72" s="56" t="n">
        <v>-1</v>
      </c>
      <c r="H72" s="56" t="n">
        <v>-1</v>
      </c>
      <c r="I72" s="56" t="n">
        <v>-1</v>
      </c>
      <c r="J72" s="56" t="n">
        <v>-1</v>
      </c>
      <c r="K72" s="56" t="n">
        <v>-1</v>
      </c>
      <c r="L72" s="56" t="n">
        <v>-1</v>
      </c>
      <c r="M72" s="56" t="n">
        <v>-1</v>
      </c>
      <c r="N72" s="56" t="n">
        <v>-1</v>
      </c>
      <c r="O72" s="56" t="n">
        <v>-1</v>
      </c>
      <c r="P72" s="56" t="n">
        <v>-1</v>
      </c>
      <c r="Q72" s="56" t="n">
        <v>-1</v>
      </c>
      <c r="R72" s="56" t="n">
        <v>-1</v>
      </c>
      <c r="S72" s="56" t="n">
        <v>-1</v>
      </c>
      <c r="T72" s="56" t="n">
        <v>-1</v>
      </c>
      <c r="U72" s="56" t="n">
        <v>-1</v>
      </c>
      <c r="V72" s="56" t="n">
        <v>-1</v>
      </c>
      <c r="W72" s="56" t="n">
        <v>-1</v>
      </c>
      <c r="X72" s="56" t="n">
        <v>-1</v>
      </c>
      <c r="Y72" s="56" t="n">
        <v>-1</v>
      </c>
      <c r="Z72" s="56" t="n">
        <v>-1</v>
      </c>
      <c r="AA72" s="56" t="n">
        <v>-1</v>
      </c>
      <c r="AB72" s="56" t="n">
        <v>-1</v>
      </c>
      <c r="AC72" s="56" t="n">
        <v>-1</v>
      </c>
      <c r="AD72" s="56" t="n">
        <v>-1</v>
      </c>
      <c r="AE72" s="56" t="n">
        <v>-1</v>
      </c>
      <c r="AF72" s="56" t="n">
        <v>-1</v>
      </c>
      <c r="AG72" s="56" t="n">
        <v>-1</v>
      </c>
      <c r="AH72" s="56" t="n">
        <v>-1</v>
      </c>
      <c r="AI72" s="56" t="n">
        <v>-1</v>
      </c>
      <c r="AJ72" s="56" t="n">
        <v>-1</v>
      </c>
      <c r="AK72" s="56" t="n">
        <v>-1</v>
      </c>
      <c r="AL72" s="56" t="n">
        <v>-1</v>
      </c>
      <c r="AM72" s="56" t="n">
        <v>-1</v>
      </c>
      <c r="AN72" s="56" t="n">
        <v>-1</v>
      </c>
      <c r="AO72" s="56" t="n">
        <v>-1</v>
      </c>
      <c r="AP72" s="56" t="n">
        <v>-1</v>
      </c>
      <c r="AQ72" s="56" t="n">
        <v>-1</v>
      </c>
      <c r="AR72" s="56" t="n">
        <v>-1</v>
      </c>
      <c r="AS72" s="56" t="n">
        <v>-1</v>
      </c>
      <c r="AT72" s="56" t="n">
        <v>-1</v>
      </c>
      <c r="AU72" s="56" t="n">
        <v>-1</v>
      </c>
    </row>
    <row r="73" customFormat="false" ht="15" hidden="false" customHeight="false" outlineLevel="0" collapsed="false">
      <c r="D73" s="3"/>
      <c r="F73" s="3"/>
      <c r="H73" s="58"/>
      <c r="J73" s="3"/>
      <c r="K73" s="55"/>
      <c r="L73" s="58"/>
      <c r="M73" s="3"/>
      <c r="N73" s="3"/>
      <c r="O73" s="3"/>
      <c r="P73" s="3"/>
      <c r="Q73" s="3" t="s">
        <v>73</v>
      </c>
      <c r="R73" s="54" t="n">
        <v>0.7386</v>
      </c>
      <c r="S73" s="3" t="n">
        <f aca="false">IF(AND(X73&lt;1,Y73&lt;1,Z73&lt;1,AA73&lt;3),1,0)</f>
        <v>0</v>
      </c>
      <c r="T73" s="27" t="n">
        <f aca="false">R73*P74*N76*L83*J81*H71*F81*D70*B180</f>
        <v>0.00899889550151261</v>
      </c>
      <c r="V73" s="15"/>
      <c r="W73" s="3" t="n">
        <v>301</v>
      </c>
      <c r="X73" s="0" t="n">
        <v>14.1</v>
      </c>
      <c r="Y73" s="0" t="n">
        <v>3.7</v>
      </c>
      <c r="Z73" s="0" t="n">
        <v>7.9</v>
      </c>
      <c r="AA73" s="0" t="n">
        <v>2.75</v>
      </c>
      <c r="AB73" s="0" t="n">
        <v>3.3</v>
      </c>
      <c r="AC73" s="0" t="n">
        <v>7211.53387715278</v>
      </c>
      <c r="AD73" s="0" t="n">
        <v>76466.3042177485</v>
      </c>
      <c r="AE73" s="0" t="n">
        <v>67352.6477337376</v>
      </c>
      <c r="AF73" s="0" t="n">
        <v>0</v>
      </c>
      <c r="AG73" s="0" t="n">
        <v>0</v>
      </c>
      <c r="AH73" s="0" t="n">
        <v>0.6</v>
      </c>
      <c r="AI73" s="4" t="n">
        <v>1</v>
      </c>
      <c r="AJ73" s="5" t="n">
        <v>0</v>
      </c>
      <c r="AK73" s="5" t="n">
        <v>0</v>
      </c>
      <c r="AL73" s="6" t="n">
        <v>0</v>
      </c>
      <c r="AM73" s="0" t="n">
        <v>1</v>
      </c>
      <c r="AN73" s="0" t="n">
        <v>0</v>
      </c>
      <c r="AO73" s="6" t="n">
        <v>0</v>
      </c>
      <c r="AP73" s="0" t="n">
        <v>1</v>
      </c>
      <c r="AQ73" s="0" t="n">
        <v>0</v>
      </c>
      <c r="AR73" s="0" t="n">
        <v>0</v>
      </c>
      <c r="AS73" s="6" t="n">
        <v>0</v>
      </c>
    </row>
    <row r="74" customFormat="false" ht="15" hidden="false" customHeight="false" outlineLevel="0" collapsed="false">
      <c r="D74" s="3"/>
      <c r="F74" s="3"/>
      <c r="H74" s="58"/>
      <c r="J74" s="3"/>
      <c r="K74" s="55"/>
      <c r="L74" s="58"/>
      <c r="M74" s="3"/>
      <c r="N74" s="3"/>
      <c r="O74" s="3" t="s">
        <v>74</v>
      </c>
      <c r="P74" s="54" t="n">
        <v>0.629539952</v>
      </c>
      <c r="Q74" s="3" t="s">
        <v>75</v>
      </c>
      <c r="R74" s="54" t="n">
        <v>0.2614</v>
      </c>
      <c r="S74" s="3" t="n">
        <f aca="false">IF(AND(X74&lt;1,Y74&lt;1,Z74&lt;1,AA74&lt;3),1,0)</f>
        <v>0</v>
      </c>
      <c r="T74" s="27" t="n">
        <f aca="false">R74*P74*N76*L83*J81*H71*F81*D70*B180</f>
        <v>0.00318482437597536</v>
      </c>
      <c r="V74" s="15"/>
      <c r="W74" s="3" t="n">
        <v>301</v>
      </c>
      <c r="X74" s="0" t="n">
        <v>14.1</v>
      </c>
      <c r="Y74" s="0" t="n">
        <v>3.7</v>
      </c>
      <c r="Z74" s="0" t="n">
        <v>7.9</v>
      </c>
      <c r="AA74" s="0" t="n">
        <v>2.75</v>
      </c>
      <c r="AB74" s="0" t="n">
        <v>3.3</v>
      </c>
      <c r="AC74" s="0" t="n">
        <v>7211.53387715278</v>
      </c>
      <c r="AD74" s="0" t="n">
        <v>76466.3042177485</v>
      </c>
      <c r="AE74" s="0" t="n">
        <v>67352.6477337376</v>
      </c>
      <c r="AF74" s="0" t="n">
        <v>0</v>
      </c>
      <c r="AG74" s="0" t="n">
        <v>0</v>
      </c>
      <c r="AH74" s="0" t="n">
        <v>0.6</v>
      </c>
      <c r="AI74" s="4" t="n">
        <v>1</v>
      </c>
      <c r="AJ74" s="5" t="n">
        <v>0</v>
      </c>
      <c r="AK74" s="5" t="n">
        <v>0</v>
      </c>
      <c r="AL74" s="6" t="n">
        <v>0</v>
      </c>
      <c r="AM74" s="0" t="n">
        <v>1</v>
      </c>
      <c r="AN74" s="0" t="n">
        <v>0</v>
      </c>
      <c r="AO74" s="6" t="n">
        <v>0</v>
      </c>
      <c r="AP74" s="0" t="n">
        <v>0</v>
      </c>
      <c r="AQ74" s="0" t="n">
        <v>0</v>
      </c>
      <c r="AR74" s="0" t="n">
        <v>1</v>
      </c>
      <c r="AS74" s="6" t="n">
        <v>0</v>
      </c>
    </row>
    <row r="75" customFormat="false" ht="15" hidden="false" customHeight="false" outlineLevel="0" collapsed="false">
      <c r="D75" s="3"/>
      <c r="F75" s="3"/>
      <c r="H75" s="58"/>
      <c r="J75" s="3"/>
      <c r="K75" s="55"/>
      <c r="L75" s="58"/>
      <c r="M75" s="3"/>
      <c r="N75" s="3"/>
      <c r="O75" s="3"/>
      <c r="P75" s="3"/>
      <c r="Q75" s="3" t="s">
        <v>73</v>
      </c>
      <c r="R75" s="54" t="n">
        <v>0.7386</v>
      </c>
      <c r="S75" s="3" t="n">
        <f aca="false">IF(AND(X75&lt;1,Y75&lt;1,Z75&lt;1,AA75&lt;3),1,0)</f>
        <v>0</v>
      </c>
      <c r="T75" s="27" t="n">
        <f aca="false">R75*P76*N76*L83*J81*H71*F81*D70*B180</f>
        <v>0.00529550388159852</v>
      </c>
      <c r="V75" s="15"/>
      <c r="W75" s="3" t="n">
        <v>301</v>
      </c>
      <c r="X75" s="0" t="n">
        <v>14.1</v>
      </c>
      <c r="Y75" s="0" t="n">
        <v>3.7</v>
      </c>
      <c r="Z75" s="0" t="n">
        <v>7.9</v>
      </c>
      <c r="AA75" s="0" t="n">
        <v>2.75</v>
      </c>
      <c r="AB75" s="0" t="n">
        <v>3.3</v>
      </c>
      <c r="AC75" s="0" t="n">
        <v>7211.53387715278</v>
      </c>
      <c r="AD75" s="0" t="n">
        <v>76466.3042177485</v>
      </c>
      <c r="AE75" s="0" t="n">
        <v>67352.6477337376</v>
      </c>
      <c r="AF75" s="0" t="n">
        <v>0</v>
      </c>
      <c r="AG75" s="0" t="n">
        <v>0</v>
      </c>
      <c r="AH75" s="0" t="n">
        <v>0.6</v>
      </c>
      <c r="AI75" s="4" t="n">
        <v>1</v>
      </c>
      <c r="AJ75" s="5" t="n">
        <v>0</v>
      </c>
      <c r="AK75" s="5" t="n">
        <v>0</v>
      </c>
      <c r="AL75" s="6" t="n">
        <v>0</v>
      </c>
      <c r="AM75" s="0" t="n">
        <v>0</v>
      </c>
      <c r="AN75" s="0" t="n">
        <v>1</v>
      </c>
      <c r="AO75" s="6" t="n">
        <v>0</v>
      </c>
      <c r="AP75" s="0" t="n">
        <v>1</v>
      </c>
      <c r="AQ75" s="0" t="n">
        <v>0</v>
      </c>
      <c r="AR75" s="0" t="n">
        <v>0</v>
      </c>
      <c r="AS75" s="6" t="n">
        <v>0</v>
      </c>
    </row>
    <row r="76" customFormat="false" ht="15" hidden="false" customHeight="false" outlineLevel="0" collapsed="false">
      <c r="D76" s="3"/>
      <c r="F76" s="3"/>
      <c r="H76" s="58"/>
      <c r="J76" s="3"/>
      <c r="K76" s="55"/>
      <c r="L76" s="58"/>
      <c r="M76" s="3" t="s">
        <v>73</v>
      </c>
      <c r="N76" s="54" t="n">
        <v>0.446808511</v>
      </c>
      <c r="O76" s="3" t="s">
        <v>76</v>
      </c>
      <c r="P76" s="54" t="n">
        <v>0.370460048</v>
      </c>
      <c r="Q76" s="3" t="s">
        <v>75</v>
      </c>
      <c r="R76" s="54" t="n">
        <v>0.2614</v>
      </c>
      <c r="S76" s="3" t="n">
        <f aca="false">IF(AND(X76&lt;1,Y76&lt;1,Z76&lt;1,AA76&lt;3),1,0)</f>
        <v>0</v>
      </c>
      <c r="T76" s="27" t="n">
        <f aca="false">R76*P76*N76*L83*J81*H71*F81*D70*B180</f>
        <v>0.00187414664859173</v>
      </c>
      <c r="V76" s="15"/>
      <c r="W76" s="3" t="n">
        <v>301</v>
      </c>
      <c r="X76" s="0" t="n">
        <v>14.1</v>
      </c>
      <c r="Y76" s="0" t="n">
        <v>3.7</v>
      </c>
      <c r="Z76" s="0" t="n">
        <v>7.9</v>
      </c>
      <c r="AA76" s="0" t="n">
        <v>2.75</v>
      </c>
      <c r="AB76" s="0" t="n">
        <v>3.3</v>
      </c>
      <c r="AC76" s="0" t="n">
        <v>7211.53387715278</v>
      </c>
      <c r="AD76" s="0" t="n">
        <v>76466.3042177485</v>
      </c>
      <c r="AE76" s="0" t="n">
        <v>67352.6477337376</v>
      </c>
      <c r="AF76" s="0" t="n">
        <v>0</v>
      </c>
      <c r="AG76" s="0" t="n">
        <v>0</v>
      </c>
      <c r="AH76" s="0" t="n">
        <v>0.6</v>
      </c>
      <c r="AI76" s="4" t="n">
        <v>1</v>
      </c>
      <c r="AJ76" s="5" t="n">
        <v>0</v>
      </c>
      <c r="AK76" s="5" t="n">
        <v>0</v>
      </c>
      <c r="AL76" s="6" t="n">
        <v>0</v>
      </c>
      <c r="AM76" s="0" t="n">
        <v>0</v>
      </c>
      <c r="AN76" s="0" t="n">
        <v>1</v>
      </c>
      <c r="AO76" s="6" t="n">
        <v>0</v>
      </c>
      <c r="AP76" s="0" t="n">
        <v>0</v>
      </c>
      <c r="AQ76" s="0" t="n">
        <v>0</v>
      </c>
      <c r="AR76" s="0" t="n">
        <v>1</v>
      </c>
      <c r="AS76" s="6" t="n">
        <v>0</v>
      </c>
    </row>
    <row r="77" customFormat="false" ht="15" hidden="false" customHeight="false" outlineLevel="0" collapsed="false">
      <c r="D77" s="3"/>
      <c r="F77" s="3"/>
      <c r="H77" s="58"/>
      <c r="J77" s="3"/>
      <c r="K77" s="55"/>
      <c r="L77" s="58"/>
      <c r="M77" s="3"/>
      <c r="N77" s="3"/>
      <c r="O77" s="3"/>
      <c r="P77" s="3"/>
      <c r="Q77" s="3" t="s">
        <v>77</v>
      </c>
      <c r="R77" s="54" t="n">
        <v>0.5371</v>
      </c>
      <c r="S77" s="3" t="n">
        <f aca="false">IF(AND(X77&lt;1,Y77&lt;1,Z77&lt;1,AA77&lt;3),1,0)</f>
        <v>0</v>
      </c>
      <c r="T77" s="27" t="n">
        <f aca="false">R77*P78*N80*L83*J81*H71*F81*D70*B180</f>
        <v>0.00840172736366398</v>
      </c>
      <c r="V77" s="15"/>
      <c r="W77" s="3" t="n">
        <v>301</v>
      </c>
      <c r="X77" s="0" t="n">
        <v>14.1</v>
      </c>
      <c r="Y77" s="0" t="n">
        <v>3.7</v>
      </c>
      <c r="Z77" s="0" t="n">
        <v>7.9</v>
      </c>
      <c r="AA77" s="0" t="n">
        <v>2.75</v>
      </c>
      <c r="AB77" s="0" t="n">
        <v>3.3</v>
      </c>
      <c r="AC77" s="0" t="n">
        <v>7211.53387715278</v>
      </c>
      <c r="AD77" s="0" t="n">
        <v>76466.3042177485</v>
      </c>
      <c r="AE77" s="0" t="n">
        <v>67352.6477337376</v>
      </c>
      <c r="AF77" s="0" t="n">
        <v>0</v>
      </c>
      <c r="AG77" s="0" t="n">
        <v>0</v>
      </c>
      <c r="AH77" s="0" t="n">
        <v>0.6</v>
      </c>
      <c r="AI77" s="4" t="n">
        <v>0</v>
      </c>
      <c r="AJ77" s="5" t="n">
        <v>1</v>
      </c>
      <c r="AK77" s="5" t="n">
        <v>0</v>
      </c>
      <c r="AL77" s="6" t="n">
        <v>0</v>
      </c>
      <c r="AM77" s="0" t="n">
        <v>1</v>
      </c>
      <c r="AN77" s="0" t="n">
        <v>0</v>
      </c>
      <c r="AO77" s="6" t="n">
        <v>0</v>
      </c>
      <c r="AP77" s="0" t="n">
        <v>0</v>
      </c>
      <c r="AQ77" s="0" t="n">
        <v>1</v>
      </c>
      <c r="AR77" s="0" t="n">
        <v>0</v>
      </c>
      <c r="AS77" s="6" t="n">
        <v>0</v>
      </c>
    </row>
    <row r="78" customFormat="false" ht="15" hidden="false" customHeight="false" outlineLevel="0" collapsed="false">
      <c r="D78" s="3"/>
      <c r="F78" s="3"/>
      <c r="H78" s="58"/>
      <c r="J78" s="3"/>
      <c r="K78" s="55"/>
      <c r="L78" s="58"/>
      <c r="M78" s="3"/>
      <c r="N78" s="3"/>
      <c r="O78" s="3" t="s">
        <v>74</v>
      </c>
      <c r="P78" s="54" t="n">
        <v>0.808270677</v>
      </c>
      <c r="Q78" s="3" t="s">
        <v>75</v>
      </c>
      <c r="R78" s="54" t="n">
        <v>0.4629</v>
      </c>
      <c r="S78" s="3" t="n">
        <f aca="false">IF(AND(X78&lt;1,Y78&lt;1,Z78&lt;1,AA78&lt;3),1,0)</f>
        <v>0</v>
      </c>
      <c r="T78" s="27" t="n">
        <f aca="false">R78*P78*N80*L83*J81*H71*F81*D70*B180</f>
        <v>0.00724103443798186</v>
      </c>
      <c r="V78" s="15"/>
      <c r="W78" s="3" t="n">
        <v>301</v>
      </c>
      <c r="X78" s="0" t="n">
        <v>14.1</v>
      </c>
      <c r="Y78" s="0" t="n">
        <v>3.7</v>
      </c>
      <c r="Z78" s="0" t="n">
        <v>7.9</v>
      </c>
      <c r="AA78" s="0" t="n">
        <v>2.75</v>
      </c>
      <c r="AB78" s="0" t="n">
        <v>3.3</v>
      </c>
      <c r="AC78" s="0" t="n">
        <v>7211.53387715278</v>
      </c>
      <c r="AD78" s="0" t="n">
        <v>76466.3042177485</v>
      </c>
      <c r="AE78" s="0" t="n">
        <v>67352.6477337376</v>
      </c>
      <c r="AF78" s="0" t="n">
        <v>0</v>
      </c>
      <c r="AG78" s="0" t="n">
        <v>0</v>
      </c>
      <c r="AH78" s="0" t="n">
        <v>0.6</v>
      </c>
      <c r="AI78" s="4" t="n">
        <v>0</v>
      </c>
      <c r="AJ78" s="5" t="n">
        <v>1</v>
      </c>
      <c r="AK78" s="5" t="n">
        <v>0</v>
      </c>
      <c r="AL78" s="6" t="n">
        <v>0</v>
      </c>
      <c r="AM78" s="0" t="n">
        <v>1</v>
      </c>
      <c r="AN78" s="0" t="n">
        <v>0</v>
      </c>
      <c r="AO78" s="6" t="n">
        <v>0</v>
      </c>
      <c r="AP78" s="0" t="n">
        <v>0</v>
      </c>
      <c r="AQ78" s="0" t="n">
        <v>0</v>
      </c>
      <c r="AR78" s="0" t="n">
        <v>1</v>
      </c>
      <c r="AS78" s="6" t="n">
        <v>0</v>
      </c>
    </row>
    <row r="79" customFormat="false" ht="15" hidden="false" customHeight="false" outlineLevel="0" collapsed="false">
      <c r="D79" s="3"/>
      <c r="F79" s="3"/>
      <c r="H79" s="58"/>
      <c r="J79" s="3"/>
      <c r="K79" s="55"/>
      <c r="L79" s="58"/>
      <c r="M79" s="3"/>
      <c r="N79" s="3"/>
      <c r="O79" s="3"/>
      <c r="P79" s="3"/>
      <c r="Q79" s="3" t="s">
        <v>77</v>
      </c>
      <c r="R79" s="54" t="n">
        <v>0.5371</v>
      </c>
      <c r="S79" s="3" t="n">
        <f aca="false">IF(AND(X79&lt;1,Y79&lt;1,Z79&lt;1,AA79&lt;3),1,0)</f>
        <v>0</v>
      </c>
      <c r="T79" s="27" t="n">
        <f aca="false">R79*P80*N80*L83*J81*H71*F81*D70*B180</f>
        <v>0.00199296788229999</v>
      </c>
      <c r="V79" s="15"/>
      <c r="W79" s="3" t="n">
        <v>301</v>
      </c>
      <c r="X79" s="0" t="n">
        <v>14.1</v>
      </c>
      <c r="Y79" s="0" t="n">
        <v>3.7</v>
      </c>
      <c r="Z79" s="0" t="n">
        <v>7.9</v>
      </c>
      <c r="AA79" s="0" t="n">
        <v>2.75</v>
      </c>
      <c r="AB79" s="0" t="n">
        <v>3.3</v>
      </c>
      <c r="AC79" s="0" t="n">
        <v>7211.53387715278</v>
      </c>
      <c r="AD79" s="0" t="n">
        <v>76466.3042177485</v>
      </c>
      <c r="AE79" s="0" t="n">
        <v>67352.6477337376</v>
      </c>
      <c r="AF79" s="0" t="n">
        <v>0</v>
      </c>
      <c r="AG79" s="0" t="n">
        <v>0</v>
      </c>
      <c r="AH79" s="0" t="n">
        <v>0.6</v>
      </c>
      <c r="AI79" s="4" t="n">
        <v>0</v>
      </c>
      <c r="AJ79" s="5" t="n">
        <v>1</v>
      </c>
      <c r="AK79" s="5" t="n">
        <v>0</v>
      </c>
      <c r="AL79" s="6" t="n">
        <v>0</v>
      </c>
      <c r="AM79" s="0" t="n">
        <v>0</v>
      </c>
      <c r="AN79" s="0" t="n">
        <v>1</v>
      </c>
      <c r="AO79" s="6" t="n">
        <v>0</v>
      </c>
      <c r="AP79" s="0" t="n">
        <v>0</v>
      </c>
      <c r="AQ79" s="0" t="n">
        <v>1</v>
      </c>
      <c r="AR79" s="0" t="n">
        <v>0</v>
      </c>
      <c r="AS79" s="6" t="n">
        <v>0</v>
      </c>
    </row>
    <row r="80" customFormat="false" ht="15" hidden="false" customHeight="false" outlineLevel="0" collapsed="false">
      <c r="D80" s="3"/>
      <c r="F80" s="3"/>
      <c r="H80" s="3"/>
      <c r="J80" s="3"/>
      <c r="K80" s="3"/>
      <c r="L80" s="3"/>
      <c r="M80" s="3" t="s">
        <v>77</v>
      </c>
      <c r="N80" s="54" t="n">
        <v>0.446808511</v>
      </c>
      <c r="O80" s="3" t="s">
        <v>78</v>
      </c>
      <c r="P80" s="54" t="n">
        <v>0.191729323</v>
      </c>
      <c r="Q80" s="3" t="s">
        <v>75</v>
      </c>
      <c r="R80" s="54" t="n">
        <v>0.4629</v>
      </c>
      <c r="S80" s="3" t="n">
        <f aca="false">IF(AND(X80&lt;1,Y80&lt;1,Z80&lt;1,AA80&lt;3),1,0)</f>
        <v>0</v>
      </c>
      <c r="T80" s="27" t="n">
        <f aca="false">R80*P80*N80*L83*J81*H71*F81*D70*B180</f>
        <v>0.00171764072373239</v>
      </c>
      <c r="V80" s="15"/>
      <c r="W80" s="3" t="n">
        <v>301</v>
      </c>
      <c r="X80" s="0" t="n">
        <v>14.1</v>
      </c>
      <c r="Y80" s="0" t="n">
        <v>3.7</v>
      </c>
      <c r="Z80" s="0" t="n">
        <v>7.9</v>
      </c>
      <c r="AA80" s="0" t="n">
        <v>2.75</v>
      </c>
      <c r="AB80" s="0" t="n">
        <v>3.3</v>
      </c>
      <c r="AC80" s="0" t="n">
        <v>7211.53387715278</v>
      </c>
      <c r="AD80" s="0" t="n">
        <v>76466.3042177485</v>
      </c>
      <c r="AE80" s="0" t="n">
        <v>67352.6477337376</v>
      </c>
      <c r="AF80" s="0" t="n">
        <v>0</v>
      </c>
      <c r="AG80" s="0" t="n">
        <v>0</v>
      </c>
      <c r="AH80" s="0" t="n">
        <v>0.6</v>
      </c>
      <c r="AI80" s="4" t="n">
        <v>0</v>
      </c>
      <c r="AJ80" s="5" t="n">
        <v>1</v>
      </c>
      <c r="AK80" s="5" t="n">
        <v>0</v>
      </c>
      <c r="AL80" s="6" t="n">
        <v>0</v>
      </c>
      <c r="AM80" s="0" t="n">
        <v>0</v>
      </c>
      <c r="AN80" s="0" t="n">
        <v>1</v>
      </c>
      <c r="AO80" s="6" t="n">
        <v>0</v>
      </c>
      <c r="AP80" s="0" t="n">
        <v>0</v>
      </c>
      <c r="AQ80" s="0" t="n">
        <v>0</v>
      </c>
      <c r="AR80" s="0" t="n">
        <v>1</v>
      </c>
      <c r="AS80" s="6" t="n">
        <v>0</v>
      </c>
    </row>
    <row r="81" customFormat="false" ht="15" hidden="false" customHeight="false" outlineLevel="0" collapsed="false">
      <c r="D81" s="3"/>
      <c r="E81" s="0" t="s">
        <v>88</v>
      </c>
      <c r="F81" s="54" t="n">
        <v>0.86</v>
      </c>
      <c r="H81" s="3"/>
      <c r="I81" s="0" t="s">
        <v>89</v>
      </c>
      <c r="J81" s="54" t="n">
        <v>0.4097</v>
      </c>
      <c r="K81" s="3"/>
      <c r="L81" s="3"/>
      <c r="M81" s="3" t="s">
        <v>75</v>
      </c>
      <c r="N81" s="54" t="n">
        <v>0.021276596</v>
      </c>
      <c r="O81" s="3" t="s">
        <v>30</v>
      </c>
      <c r="P81" s="3" t="n">
        <v>1</v>
      </c>
      <c r="Q81" s="3" t="s">
        <v>75</v>
      </c>
      <c r="R81" s="54" t="n">
        <v>1</v>
      </c>
      <c r="S81" s="3" t="n">
        <f aca="false">IF(AND(X81&lt;1,Y81&lt;1,Z81&lt;1,AA81&lt;3),1,0)</f>
        <v>0</v>
      </c>
      <c r="T81" s="27" t="n">
        <f aca="false">R81*P81*N81*L83*J81*H71*F81*D70*B180</f>
        <v>0.000921589077345316</v>
      </c>
      <c r="V81" s="15"/>
      <c r="W81" s="3" t="n">
        <v>301</v>
      </c>
      <c r="X81" s="0" t="n">
        <v>14.1</v>
      </c>
      <c r="Y81" s="0" t="n">
        <v>3.7</v>
      </c>
      <c r="Z81" s="0" t="n">
        <v>7.9</v>
      </c>
      <c r="AA81" s="0" t="n">
        <v>2.75</v>
      </c>
      <c r="AB81" s="0" t="n">
        <v>3.3</v>
      </c>
      <c r="AC81" s="0" t="n">
        <v>7211.53387715278</v>
      </c>
      <c r="AD81" s="0" t="n">
        <v>76466.3042177485</v>
      </c>
      <c r="AE81" s="0" t="n">
        <v>67352.6477337376</v>
      </c>
      <c r="AF81" s="0" t="n">
        <v>0</v>
      </c>
      <c r="AG81" s="0" t="n">
        <v>0</v>
      </c>
      <c r="AH81" s="0" t="n">
        <v>0.6</v>
      </c>
      <c r="AI81" s="4" t="n">
        <v>0</v>
      </c>
      <c r="AJ81" s="5" t="n">
        <v>0</v>
      </c>
      <c r="AK81" s="5" t="n">
        <v>1</v>
      </c>
      <c r="AL81" s="6" t="n">
        <v>0</v>
      </c>
      <c r="AM81" s="0" t="n">
        <v>0</v>
      </c>
      <c r="AN81" s="0" t="n">
        <v>0</v>
      </c>
      <c r="AO81" s="6" t="n">
        <v>1</v>
      </c>
      <c r="AP81" s="0" t="n">
        <v>0</v>
      </c>
      <c r="AQ81" s="0" t="n">
        <v>0</v>
      </c>
      <c r="AR81" s="0" t="n">
        <v>1</v>
      </c>
      <c r="AS81" s="6" t="n">
        <v>0</v>
      </c>
    </row>
    <row r="82" customFormat="false" ht="15" hidden="false" customHeight="false" outlineLevel="0" collapsed="false">
      <c r="D82" s="3"/>
      <c r="F82" s="3"/>
      <c r="H82" s="3"/>
      <c r="J82" s="3"/>
      <c r="K82" s="3"/>
      <c r="L82" s="3"/>
      <c r="M82" s="3"/>
      <c r="N82" s="3"/>
      <c r="O82" s="3" t="s">
        <v>74</v>
      </c>
      <c r="P82" s="54" t="n">
        <v>0.159106071</v>
      </c>
      <c r="Q82" s="3" t="s">
        <v>79</v>
      </c>
      <c r="R82" s="54" t="n">
        <v>1</v>
      </c>
      <c r="S82" s="3" t="n">
        <f aca="false">IF(AND(X82&lt;1,Y82&lt;1,Z82&lt;1,AA82&lt;3),1,0)</f>
        <v>0</v>
      </c>
      <c r="T82" s="27" t="n">
        <f aca="false">R82*P82*N83*L83*J81*H71*F81*D70*B180</f>
        <v>0.000586521661800084</v>
      </c>
      <c r="V82" s="15"/>
      <c r="W82" s="3" t="n">
        <v>301</v>
      </c>
      <c r="X82" s="0" t="n">
        <v>14.1</v>
      </c>
      <c r="Y82" s="0" t="n">
        <v>3.7</v>
      </c>
      <c r="Z82" s="0" t="n">
        <v>7.9</v>
      </c>
      <c r="AA82" s="0" t="n">
        <v>2.75</v>
      </c>
      <c r="AB82" s="0" t="n">
        <v>3.3</v>
      </c>
      <c r="AC82" s="0" t="n">
        <v>7211.53387715278</v>
      </c>
      <c r="AD82" s="0" t="n">
        <v>76466.3042177485</v>
      </c>
      <c r="AE82" s="0" t="n">
        <v>67352.6477337376</v>
      </c>
      <c r="AF82" s="0" t="n">
        <v>0</v>
      </c>
      <c r="AG82" s="0" t="n">
        <v>0</v>
      </c>
      <c r="AH82" s="0" t="n">
        <v>0.6</v>
      </c>
      <c r="AI82" s="4" t="n">
        <v>0</v>
      </c>
      <c r="AJ82" s="5" t="n">
        <v>0</v>
      </c>
      <c r="AK82" s="5" t="n">
        <v>0</v>
      </c>
      <c r="AL82" s="6" t="n">
        <v>1</v>
      </c>
      <c r="AM82" s="0" t="n">
        <v>1</v>
      </c>
      <c r="AN82" s="0" t="n">
        <v>0</v>
      </c>
      <c r="AO82" s="6" t="n">
        <v>0</v>
      </c>
      <c r="AP82" s="0" t="n">
        <v>0</v>
      </c>
      <c r="AQ82" s="0" t="n">
        <v>0</v>
      </c>
      <c r="AR82" s="0" t="n">
        <v>0</v>
      </c>
      <c r="AS82" s="6" t="n">
        <v>1</v>
      </c>
    </row>
    <row r="83" customFormat="false" ht="15" hidden="false" customHeight="false" outlineLevel="0" collapsed="false">
      <c r="D83" s="3"/>
      <c r="F83" s="3"/>
      <c r="H83" s="3"/>
      <c r="J83" s="3"/>
      <c r="K83" s="55" t="s">
        <v>85</v>
      </c>
      <c r="L83" s="54" t="n">
        <v>1</v>
      </c>
      <c r="M83" s="3" t="s">
        <v>79</v>
      </c>
      <c r="N83" s="54" t="n">
        <v>0.085106383</v>
      </c>
      <c r="O83" s="3" t="s">
        <v>76</v>
      </c>
      <c r="P83" s="54" t="n">
        <v>0.840893929</v>
      </c>
      <c r="Q83" s="3" t="s">
        <v>79</v>
      </c>
      <c r="R83" s="54" t="n">
        <v>1</v>
      </c>
      <c r="S83" s="3" t="n">
        <f aca="false">IF(AND(X83&lt;1,Y83&lt;1,Z83&lt;1,AA83&lt;3),1,0)</f>
        <v>0</v>
      </c>
      <c r="T83" s="27" t="n">
        <f aca="false">R83*P83*N83*L83*J81*H71*F81*D70*B180</f>
        <v>0.0030998346042665</v>
      </c>
      <c r="V83" s="15"/>
      <c r="W83" s="3" t="n">
        <v>301</v>
      </c>
      <c r="X83" s="0" t="n">
        <v>14.1</v>
      </c>
      <c r="Y83" s="0" t="n">
        <v>3.7</v>
      </c>
      <c r="Z83" s="0" t="n">
        <v>7.9</v>
      </c>
      <c r="AA83" s="0" t="n">
        <v>2.75</v>
      </c>
      <c r="AB83" s="0" t="n">
        <v>3.3</v>
      </c>
      <c r="AC83" s="0" t="n">
        <v>7211.53387715278</v>
      </c>
      <c r="AD83" s="0" t="n">
        <v>76466.3042177485</v>
      </c>
      <c r="AE83" s="0" t="n">
        <v>67352.6477337376</v>
      </c>
      <c r="AF83" s="0" t="n">
        <v>0</v>
      </c>
      <c r="AG83" s="0" t="n">
        <v>0</v>
      </c>
      <c r="AH83" s="0" t="n">
        <v>0.6</v>
      </c>
      <c r="AI83" s="4" t="n">
        <v>0</v>
      </c>
      <c r="AJ83" s="5" t="n">
        <v>0</v>
      </c>
      <c r="AK83" s="5" t="n">
        <v>0</v>
      </c>
      <c r="AL83" s="6" t="n">
        <v>1</v>
      </c>
      <c r="AM83" s="0" t="n">
        <v>0</v>
      </c>
      <c r="AN83" s="0" t="n">
        <v>1</v>
      </c>
      <c r="AO83" s="6" t="n">
        <v>0</v>
      </c>
      <c r="AP83" s="0" t="n">
        <v>0</v>
      </c>
      <c r="AQ83" s="0" t="n">
        <v>0</v>
      </c>
      <c r="AR83" s="0" t="n">
        <v>0</v>
      </c>
      <c r="AS83" s="6" t="n">
        <v>1</v>
      </c>
    </row>
    <row r="84" s="56" customFormat="true" ht="15" hidden="false" customHeight="false" outlineLevel="0" collapsed="false">
      <c r="A84" s="56" t="n">
        <v>-1</v>
      </c>
      <c r="B84" s="56" t="n">
        <v>-1</v>
      </c>
      <c r="C84" s="56" t="n">
        <v>-1</v>
      </c>
      <c r="D84" s="56" t="n">
        <v>-1</v>
      </c>
      <c r="E84" s="56" t="n">
        <v>-1</v>
      </c>
      <c r="F84" s="56" t="n">
        <v>-1</v>
      </c>
      <c r="G84" s="56" t="n">
        <v>-1</v>
      </c>
      <c r="H84" s="56" t="n">
        <v>-1</v>
      </c>
      <c r="I84" s="56" t="n">
        <v>-1</v>
      </c>
      <c r="J84" s="56" t="n">
        <v>-1</v>
      </c>
      <c r="K84" s="56" t="n">
        <v>-1</v>
      </c>
      <c r="L84" s="56" t="n">
        <v>-1</v>
      </c>
      <c r="M84" s="56" t="n">
        <v>-1</v>
      </c>
      <c r="N84" s="56" t="n">
        <v>-1</v>
      </c>
      <c r="O84" s="56" t="n">
        <v>-1</v>
      </c>
      <c r="P84" s="56" t="n">
        <v>-1</v>
      </c>
      <c r="Q84" s="56" t="n">
        <v>-1</v>
      </c>
      <c r="R84" s="56" t="n">
        <v>-1</v>
      </c>
      <c r="S84" s="56" t="n">
        <v>-1</v>
      </c>
      <c r="T84" s="56" t="n">
        <v>-1</v>
      </c>
      <c r="U84" s="56" t="n">
        <v>-1</v>
      </c>
      <c r="V84" s="56" t="n">
        <v>-1</v>
      </c>
      <c r="W84" s="56" t="n">
        <v>-1</v>
      </c>
      <c r="X84" s="56" t="n">
        <v>-1</v>
      </c>
      <c r="Y84" s="56" t="n">
        <v>-1</v>
      </c>
      <c r="Z84" s="56" t="n">
        <v>-1</v>
      </c>
      <c r="AA84" s="56" t="n">
        <v>-1</v>
      </c>
      <c r="AB84" s="56" t="n">
        <v>-1</v>
      </c>
      <c r="AC84" s="56" t="n">
        <v>-1</v>
      </c>
      <c r="AD84" s="56" t="n">
        <v>-1</v>
      </c>
      <c r="AE84" s="56" t="n">
        <v>-1</v>
      </c>
      <c r="AF84" s="56" t="n">
        <v>-1</v>
      </c>
      <c r="AG84" s="56" t="n">
        <v>-1</v>
      </c>
      <c r="AH84" s="56" t="n">
        <v>-1</v>
      </c>
      <c r="AI84" s="56" t="n">
        <v>-1</v>
      </c>
      <c r="AJ84" s="56" t="n">
        <v>-1</v>
      </c>
      <c r="AK84" s="56" t="n">
        <v>-1</v>
      </c>
      <c r="AL84" s="56" t="n">
        <v>-1</v>
      </c>
      <c r="AM84" s="56" t="n">
        <v>-1</v>
      </c>
      <c r="AN84" s="56" t="n">
        <v>-1</v>
      </c>
      <c r="AO84" s="56" t="n">
        <v>-1</v>
      </c>
      <c r="AP84" s="56" t="n">
        <v>-1</v>
      </c>
      <c r="AQ84" s="56" t="n">
        <v>-1</v>
      </c>
      <c r="AR84" s="56" t="n">
        <v>-1</v>
      </c>
      <c r="AS84" s="56" t="n">
        <v>-1</v>
      </c>
      <c r="AT84" s="56" t="n">
        <v>-1</v>
      </c>
      <c r="AU84" s="56" t="n">
        <v>-1</v>
      </c>
    </row>
    <row r="85" customFormat="false" ht="15" hidden="false" customHeight="false" outlineLevel="0" collapsed="false">
      <c r="D85" s="3"/>
      <c r="F85" s="3"/>
      <c r="H85" s="3"/>
      <c r="J85" s="3"/>
      <c r="K85" s="55"/>
      <c r="L85" s="58"/>
      <c r="M85" s="3"/>
      <c r="N85" s="3"/>
      <c r="O85" s="3"/>
      <c r="P85" s="3"/>
      <c r="Q85" s="3" t="s">
        <v>73</v>
      </c>
      <c r="R85" s="54" t="n">
        <v>0.7386</v>
      </c>
      <c r="S85" s="3" t="n">
        <f aca="false">IF(AND(X85&lt;1,Y85&lt;1,Z85&lt;1,AA85&lt;3),1,0)</f>
        <v>0</v>
      </c>
      <c r="T85" s="27" t="n">
        <f aca="false">R85*P86*N88*L95*J95*H95*F81*D70*B180</f>
        <v>0.00734498008521229</v>
      </c>
      <c r="V85" s="15"/>
      <c r="W85" s="3" t="n">
        <v>301</v>
      </c>
      <c r="X85" s="0" t="n">
        <v>14.1</v>
      </c>
      <c r="Y85" s="0" t="n">
        <v>3.7</v>
      </c>
      <c r="Z85" s="0" t="n">
        <v>7.9</v>
      </c>
      <c r="AA85" s="0" t="n">
        <v>5</v>
      </c>
      <c r="AB85" s="0" t="n">
        <v>3.3</v>
      </c>
      <c r="AC85" s="0" t="n">
        <v>7211.53387715278</v>
      </c>
      <c r="AD85" s="0" t="n">
        <v>76466.3042177485</v>
      </c>
      <c r="AE85" s="0" t="n">
        <v>67352.6477337376</v>
      </c>
      <c r="AF85" s="0" t="n">
        <v>0</v>
      </c>
      <c r="AG85" s="0" t="n">
        <v>0</v>
      </c>
      <c r="AH85" s="0" t="n">
        <v>0.87</v>
      </c>
      <c r="AI85" s="4" t="n">
        <v>1</v>
      </c>
      <c r="AJ85" s="5" t="n">
        <v>0</v>
      </c>
      <c r="AK85" s="5" t="n">
        <v>0</v>
      </c>
      <c r="AL85" s="6" t="n">
        <v>0</v>
      </c>
      <c r="AM85" s="0" t="n">
        <v>1</v>
      </c>
      <c r="AN85" s="0" t="n">
        <v>0</v>
      </c>
      <c r="AO85" s="6" t="n">
        <v>0</v>
      </c>
      <c r="AP85" s="0" t="n">
        <v>1</v>
      </c>
      <c r="AQ85" s="0" t="n">
        <v>0</v>
      </c>
      <c r="AR85" s="0" t="n">
        <v>0</v>
      </c>
      <c r="AS85" s="6" t="n">
        <v>0</v>
      </c>
    </row>
    <row r="86" customFormat="false" ht="15" hidden="false" customHeight="false" outlineLevel="0" collapsed="false">
      <c r="D86" s="3"/>
      <c r="F86" s="3"/>
      <c r="H86" s="3"/>
      <c r="J86" s="3"/>
      <c r="K86" s="55"/>
      <c r="L86" s="58"/>
      <c r="M86" s="3"/>
      <c r="N86" s="3"/>
      <c r="O86" s="3" t="s">
        <v>74</v>
      </c>
      <c r="P86" s="54" t="n">
        <v>0.629539952</v>
      </c>
      <c r="Q86" s="3" t="s">
        <v>75</v>
      </c>
      <c r="R86" s="54" t="n">
        <v>0.2614</v>
      </c>
      <c r="S86" s="3" t="n">
        <f aca="false">IF(AND(X86&lt;1,Y86&lt;1,Z86&lt;1,AA86&lt;3),1,0)</f>
        <v>0</v>
      </c>
      <c r="T86" s="27" t="n">
        <f aca="false">R86*P86*N88*L95*J95*H95*F81*D70*B180</f>
        <v>0.00259948252677294</v>
      </c>
      <c r="V86" s="15"/>
      <c r="W86" s="3" t="n">
        <v>301</v>
      </c>
      <c r="X86" s="0" t="n">
        <v>14.1</v>
      </c>
      <c r="Y86" s="0" t="n">
        <v>3.7</v>
      </c>
      <c r="Z86" s="0" t="n">
        <v>7.9</v>
      </c>
      <c r="AA86" s="0" t="n">
        <v>5</v>
      </c>
      <c r="AB86" s="0" t="n">
        <v>3.3</v>
      </c>
      <c r="AC86" s="0" t="n">
        <v>7211.53387715278</v>
      </c>
      <c r="AD86" s="0" t="n">
        <v>76466.3042177485</v>
      </c>
      <c r="AE86" s="0" t="n">
        <v>67352.6477337376</v>
      </c>
      <c r="AF86" s="0" t="n">
        <v>0</v>
      </c>
      <c r="AG86" s="0" t="n">
        <v>0</v>
      </c>
      <c r="AH86" s="0" t="n">
        <v>0.87</v>
      </c>
      <c r="AI86" s="4" t="n">
        <v>1</v>
      </c>
      <c r="AJ86" s="5" t="n">
        <v>0</v>
      </c>
      <c r="AK86" s="5" t="n">
        <v>0</v>
      </c>
      <c r="AL86" s="6" t="n">
        <v>0</v>
      </c>
      <c r="AM86" s="0" t="n">
        <v>1</v>
      </c>
      <c r="AN86" s="0" t="n">
        <v>0</v>
      </c>
      <c r="AO86" s="6" t="n">
        <v>0</v>
      </c>
      <c r="AP86" s="0" t="n">
        <v>0</v>
      </c>
      <c r="AQ86" s="0" t="n">
        <v>0</v>
      </c>
      <c r="AR86" s="0" t="n">
        <v>1</v>
      </c>
      <c r="AS86" s="6" t="n">
        <v>0</v>
      </c>
    </row>
    <row r="87" customFormat="false" ht="15" hidden="false" customHeight="false" outlineLevel="0" collapsed="false">
      <c r="D87" s="3"/>
      <c r="F87" s="3"/>
      <c r="H87" s="3"/>
      <c r="J87" s="3"/>
      <c r="K87" s="55"/>
      <c r="L87" s="58"/>
      <c r="M87" s="3"/>
      <c r="N87" s="3"/>
      <c r="O87" s="3"/>
      <c r="P87" s="3"/>
      <c r="Q87" s="3" t="s">
        <v>73</v>
      </c>
      <c r="R87" s="54" t="n">
        <v>0.7386</v>
      </c>
      <c r="S87" s="3" t="n">
        <f aca="false">IF(AND(X87&lt;1,Y87&lt;1,Z87&lt;1,AA87&lt;3),1,0)</f>
        <v>0</v>
      </c>
      <c r="T87" s="27" t="n">
        <f aca="false">R87*P88*N88*L95*J95*H95*F81*D70*B180</f>
        <v>0.00432223827301558</v>
      </c>
      <c r="V87" s="15"/>
      <c r="W87" s="3" t="n">
        <v>301</v>
      </c>
      <c r="X87" s="0" t="n">
        <v>14.1</v>
      </c>
      <c r="Y87" s="0" t="n">
        <v>3.7</v>
      </c>
      <c r="Z87" s="0" t="n">
        <v>7.9</v>
      </c>
      <c r="AA87" s="0" t="n">
        <v>5</v>
      </c>
      <c r="AB87" s="0" t="n">
        <v>3.3</v>
      </c>
      <c r="AC87" s="0" t="n">
        <v>7211.53387715278</v>
      </c>
      <c r="AD87" s="0" t="n">
        <v>76466.3042177485</v>
      </c>
      <c r="AE87" s="0" t="n">
        <v>67352.6477337376</v>
      </c>
      <c r="AF87" s="0" t="n">
        <v>0</v>
      </c>
      <c r="AG87" s="0" t="n">
        <v>0</v>
      </c>
      <c r="AH87" s="0" t="n">
        <v>0.87</v>
      </c>
      <c r="AI87" s="4" t="n">
        <v>1</v>
      </c>
      <c r="AJ87" s="5" t="n">
        <v>0</v>
      </c>
      <c r="AK87" s="5" t="n">
        <v>0</v>
      </c>
      <c r="AL87" s="6" t="n">
        <v>0</v>
      </c>
      <c r="AM87" s="0" t="n">
        <v>0</v>
      </c>
      <c r="AN87" s="0" t="n">
        <v>1</v>
      </c>
      <c r="AO87" s="6" t="n">
        <v>0</v>
      </c>
      <c r="AP87" s="0" t="n">
        <v>1</v>
      </c>
      <c r="AQ87" s="0" t="n">
        <v>0</v>
      </c>
      <c r="AR87" s="0" t="n">
        <v>0</v>
      </c>
      <c r="AS87" s="6" t="n">
        <v>0</v>
      </c>
    </row>
    <row r="88" customFormat="false" ht="15" hidden="false" customHeight="false" outlineLevel="0" collapsed="false">
      <c r="D88" s="3"/>
      <c r="F88" s="3"/>
      <c r="H88" s="3"/>
      <c r="J88" s="3"/>
      <c r="K88" s="55"/>
      <c r="L88" s="58"/>
      <c r="M88" s="3" t="s">
        <v>73</v>
      </c>
      <c r="N88" s="54" t="n">
        <v>0.446808511</v>
      </c>
      <c r="O88" s="3" t="s">
        <v>76</v>
      </c>
      <c r="P88" s="54" t="n">
        <v>0.370460048</v>
      </c>
      <c r="Q88" s="3" t="s">
        <v>75</v>
      </c>
      <c r="R88" s="54" t="n">
        <v>0.2614</v>
      </c>
      <c r="S88" s="3" t="n">
        <f aca="false">IF(AND(X88&lt;1,Y88&lt;1,Z88&lt;1,AA88&lt;3),1,0)</f>
        <v>0</v>
      </c>
      <c r="T88" s="27" t="n">
        <f aca="false">R88*P88*N88*L95*J95*H95*F81*D70*B180</f>
        <v>0.00152969548411356</v>
      </c>
      <c r="V88" s="15"/>
      <c r="W88" s="3" t="n">
        <v>301</v>
      </c>
      <c r="X88" s="0" t="n">
        <v>14.1</v>
      </c>
      <c r="Y88" s="0" t="n">
        <v>3.7</v>
      </c>
      <c r="Z88" s="0" t="n">
        <v>7.9</v>
      </c>
      <c r="AA88" s="0" t="n">
        <v>5</v>
      </c>
      <c r="AB88" s="0" t="n">
        <v>3.3</v>
      </c>
      <c r="AC88" s="0" t="n">
        <v>7211.53387715278</v>
      </c>
      <c r="AD88" s="0" t="n">
        <v>76466.3042177485</v>
      </c>
      <c r="AE88" s="0" t="n">
        <v>67352.6477337376</v>
      </c>
      <c r="AF88" s="0" t="n">
        <v>0</v>
      </c>
      <c r="AG88" s="0" t="n">
        <v>0</v>
      </c>
      <c r="AH88" s="0" t="n">
        <v>0.87</v>
      </c>
      <c r="AI88" s="4" t="n">
        <v>1</v>
      </c>
      <c r="AJ88" s="5" t="n">
        <v>0</v>
      </c>
      <c r="AK88" s="5" t="n">
        <v>0</v>
      </c>
      <c r="AL88" s="6" t="n">
        <v>0</v>
      </c>
      <c r="AM88" s="0" t="n">
        <v>0</v>
      </c>
      <c r="AN88" s="0" t="n">
        <v>1</v>
      </c>
      <c r="AO88" s="6" t="n">
        <v>0</v>
      </c>
      <c r="AP88" s="0" t="n">
        <v>0</v>
      </c>
      <c r="AQ88" s="0" t="n">
        <v>0</v>
      </c>
      <c r="AR88" s="0" t="n">
        <v>1</v>
      </c>
      <c r="AS88" s="6" t="n">
        <v>0</v>
      </c>
    </row>
    <row r="89" customFormat="false" ht="15" hidden="false" customHeight="false" outlineLevel="0" collapsed="false">
      <c r="D89" s="3"/>
      <c r="F89" s="3"/>
      <c r="H89" s="3"/>
      <c r="J89" s="3"/>
      <c r="K89" s="55"/>
      <c r="L89" s="58"/>
      <c r="M89" s="3"/>
      <c r="N89" s="3"/>
      <c r="O89" s="3"/>
      <c r="P89" s="3"/>
      <c r="Q89" s="3" t="s">
        <v>77</v>
      </c>
      <c r="R89" s="54" t="n">
        <v>0.5371</v>
      </c>
      <c r="S89" s="3" t="n">
        <f aca="false">IF(AND(X89&lt;1,Y89&lt;1,Z89&lt;1,AA89&lt;3),1,0)</f>
        <v>0</v>
      </c>
      <c r="T89" s="27" t="n">
        <f aca="false">R89*P90*N92*L95*J95*H95*F81*D70*B180</f>
        <v>0.00685756603764565</v>
      </c>
      <c r="V89" s="15"/>
      <c r="W89" s="3" t="n">
        <v>301</v>
      </c>
      <c r="X89" s="0" t="n">
        <v>14.1</v>
      </c>
      <c r="Y89" s="0" t="n">
        <v>3.7</v>
      </c>
      <c r="Z89" s="0" t="n">
        <v>7.9</v>
      </c>
      <c r="AA89" s="0" t="n">
        <v>5</v>
      </c>
      <c r="AB89" s="0" t="n">
        <v>3.3</v>
      </c>
      <c r="AC89" s="0" t="n">
        <v>7211.53387715278</v>
      </c>
      <c r="AD89" s="0" t="n">
        <v>76466.3042177485</v>
      </c>
      <c r="AE89" s="0" t="n">
        <v>67352.6477337376</v>
      </c>
      <c r="AF89" s="0" t="n">
        <v>0</v>
      </c>
      <c r="AG89" s="0" t="n">
        <v>0</v>
      </c>
      <c r="AH89" s="0" t="n">
        <v>0.87</v>
      </c>
      <c r="AI89" s="4" t="n">
        <v>0</v>
      </c>
      <c r="AJ89" s="5" t="n">
        <v>1</v>
      </c>
      <c r="AK89" s="5" t="n">
        <v>0</v>
      </c>
      <c r="AL89" s="6" t="n">
        <v>0</v>
      </c>
      <c r="AM89" s="0" t="n">
        <v>1</v>
      </c>
      <c r="AN89" s="0" t="n">
        <v>0</v>
      </c>
      <c r="AO89" s="6" t="n">
        <v>0</v>
      </c>
      <c r="AP89" s="0" t="n">
        <v>0</v>
      </c>
      <c r="AQ89" s="0" t="n">
        <v>1</v>
      </c>
      <c r="AR89" s="0" t="n">
        <v>0</v>
      </c>
      <c r="AS89" s="6" t="n">
        <v>0</v>
      </c>
    </row>
    <row r="90" customFormat="false" ht="15" hidden="false" customHeight="false" outlineLevel="0" collapsed="false">
      <c r="D90" s="3"/>
      <c r="F90" s="3"/>
      <c r="H90" s="3"/>
      <c r="J90" s="3"/>
      <c r="K90" s="55"/>
      <c r="L90" s="58"/>
      <c r="M90" s="3"/>
      <c r="N90" s="3"/>
      <c r="O90" s="3" t="s">
        <v>74</v>
      </c>
      <c r="P90" s="54" t="n">
        <v>0.808270677</v>
      </c>
      <c r="Q90" s="3" t="s">
        <v>75</v>
      </c>
      <c r="R90" s="54" t="n">
        <v>0.4629</v>
      </c>
      <c r="S90" s="3" t="n">
        <f aca="false">IF(AND(X90&lt;1,Y90&lt;1,Z90&lt;1,AA90&lt;3),1,0)</f>
        <v>0</v>
      </c>
      <c r="T90" s="27" t="n">
        <f aca="false">R90*P90*N92*L95*J95*H95*F81*D70*B180</f>
        <v>0.00591019794977876</v>
      </c>
      <c r="V90" s="15"/>
      <c r="W90" s="3" t="n">
        <v>301</v>
      </c>
      <c r="X90" s="0" t="n">
        <v>14.1</v>
      </c>
      <c r="Y90" s="0" t="n">
        <v>3.7</v>
      </c>
      <c r="Z90" s="0" t="n">
        <v>7.9</v>
      </c>
      <c r="AA90" s="0" t="n">
        <v>5</v>
      </c>
      <c r="AB90" s="0" t="n">
        <v>3.3</v>
      </c>
      <c r="AC90" s="0" t="n">
        <v>7211.53387715278</v>
      </c>
      <c r="AD90" s="0" t="n">
        <v>76466.3042177485</v>
      </c>
      <c r="AE90" s="0" t="n">
        <v>67352.6477337376</v>
      </c>
      <c r="AF90" s="0" t="n">
        <v>0</v>
      </c>
      <c r="AG90" s="0" t="n">
        <v>0</v>
      </c>
      <c r="AH90" s="0" t="n">
        <v>0.87</v>
      </c>
      <c r="AI90" s="4" t="n">
        <v>0</v>
      </c>
      <c r="AJ90" s="5" t="n">
        <v>1</v>
      </c>
      <c r="AK90" s="5" t="n">
        <v>0</v>
      </c>
      <c r="AL90" s="6" t="n">
        <v>0</v>
      </c>
      <c r="AM90" s="0" t="n">
        <v>1</v>
      </c>
      <c r="AN90" s="0" t="n">
        <v>0</v>
      </c>
      <c r="AO90" s="6" t="n">
        <v>0</v>
      </c>
      <c r="AP90" s="0" t="n">
        <v>0</v>
      </c>
      <c r="AQ90" s="0" t="n">
        <v>0</v>
      </c>
      <c r="AR90" s="0" t="n">
        <v>1</v>
      </c>
      <c r="AS90" s="6" t="n">
        <v>0</v>
      </c>
    </row>
    <row r="91" customFormat="false" ht="15" hidden="false" customHeight="false" outlineLevel="0" collapsed="false">
      <c r="D91" s="3"/>
      <c r="F91" s="3"/>
      <c r="H91" s="3"/>
      <c r="J91" s="3"/>
      <c r="K91" s="55"/>
      <c r="L91" s="58"/>
      <c r="M91" s="3"/>
      <c r="N91" s="3"/>
      <c r="O91" s="3"/>
      <c r="P91" s="3"/>
      <c r="Q91" s="3" t="s">
        <v>77</v>
      </c>
      <c r="R91" s="54" t="n">
        <v>0.5371</v>
      </c>
      <c r="S91" s="3" t="n">
        <f aca="false">IF(AND(X91&lt;1,Y91&lt;1,Z91&lt;1,AA91&lt;3),1,0)</f>
        <v>0</v>
      </c>
      <c r="T91" s="27" t="n">
        <f aca="false">R91*P92*N92*L95*J95*H95*F81*D70*B180</f>
        <v>0.00162667845220568</v>
      </c>
      <c r="V91" s="15"/>
      <c r="W91" s="3" t="n">
        <v>301</v>
      </c>
      <c r="X91" s="0" t="n">
        <v>14.1</v>
      </c>
      <c r="Y91" s="0" t="n">
        <v>3.7</v>
      </c>
      <c r="Z91" s="0" t="n">
        <v>7.9</v>
      </c>
      <c r="AA91" s="0" t="n">
        <v>5</v>
      </c>
      <c r="AB91" s="0" t="n">
        <v>3.3</v>
      </c>
      <c r="AC91" s="0" t="n">
        <v>7211.53387715278</v>
      </c>
      <c r="AD91" s="0" t="n">
        <v>76466.3042177485</v>
      </c>
      <c r="AE91" s="0" t="n">
        <v>67352.6477337376</v>
      </c>
      <c r="AF91" s="0" t="n">
        <v>0</v>
      </c>
      <c r="AG91" s="0" t="n">
        <v>0</v>
      </c>
      <c r="AH91" s="0" t="n">
        <v>0.87</v>
      </c>
      <c r="AI91" s="4" t="n">
        <v>0</v>
      </c>
      <c r="AJ91" s="5" t="n">
        <v>1</v>
      </c>
      <c r="AK91" s="5" t="n">
        <v>0</v>
      </c>
      <c r="AL91" s="6" t="n">
        <v>0</v>
      </c>
      <c r="AM91" s="0" t="n">
        <v>0</v>
      </c>
      <c r="AN91" s="0" t="n">
        <v>1</v>
      </c>
      <c r="AO91" s="6" t="n">
        <v>0</v>
      </c>
      <c r="AP91" s="0" t="n">
        <v>0</v>
      </c>
      <c r="AQ91" s="0" t="n">
        <v>1</v>
      </c>
      <c r="AR91" s="0" t="n">
        <v>0</v>
      </c>
      <c r="AS91" s="6" t="n">
        <v>0</v>
      </c>
    </row>
    <row r="92" customFormat="false" ht="15" hidden="false" customHeight="false" outlineLevel="0" collapsed="false">
      <c r="D92" s="3"/>
      <c r="F92" s="3"/>
      <c r="H92" s="3"/>
      <c r="J92" s="3"/>
      <c r="K92" s="55"/>
      <c r="L92" s="58"/>
      <c r="M92" s="3" t="s">
        <v>77</v>
      </c>
      <c r="N92" s="54" t="n">
        <v>0.446808511</v>
      </c>
      <c r="O92" s="3" t="s">
        <v>78</v>
      </c>
      <c r="P92" s="54" t="n">
        <v>0.191729323</v>
      </c>
      <c r="Q92" s="3" t="s">
        <v>75</v>
      </c>
      <c r="R92" s="54" t="n">
        <v>0.4629</v>
      </c>
      <c r="S92" s="3" t="n">
        <f aca="false">IF(AND(X92&lt;1,Y92&lt;1,Z92&lt;1,AA92&lt;3),1,0)</f>
        <v>0</v>
      </c>
      <c r="T92" s="27" t="n">
        <f aca="false">R92*P92*N92*L95*J95*H95*F81*D70*B180</f>
        <v>0.00140195392948428</v>
      </c>
      <c r="V92" s="15"/>
      <c r="W92" s="3" t="n">
        <v>301</v>
      </c>
      <c r="X92" s="0" t="n">
        <v>14.1</v>
      </c>
      <c r="Y92" s="0" t="n">
        <v>3.7</v>
      </c>
      <c r="Z92" s="0" t="n">
        <v>7.9</v>
      </c>
      <c r="AA92" s="0" t="n">
        <v>5</v>
      </c>
      <c r="AB92" s="0" t="n">
        <v>3.3</v>
      </c>
      <c r="AC92" s="0" t="n">
        <v>7211.53387715278</v>
      </c>
      <c r="AD92" s="0" t="n">
        <v>76466.3042177485</v>
      </c>
      <c r="AE92" s="0" t="n">
        <v>67352.6477337376</v>
      </c>
      <c r="AF92" s="0" t="n">
        <v>0</v>
      </c>
      <c r="AG92" s="0" t="n">
        <v>0</v>
      </c>
      <c r="AH92" s="0" t="n">
        <v>0.87</v>
      </c>
      <c r="AI92" s="4" t="n">
        <v>0</v>
      </c>
      <c r="AJ92" s="5" t="n">
        <v>1</v>
      </c>
      <c r="AK92" s="5" t="n">
        <v>0</v>
      </c>
      <c r="AL92" s="6" t="n">
        <v>0</v>
      </c>
      <c r="AM92" s="0" t="n">
        <v>0</v>
      </c>
      <c r="AN92" s="0" t="n">
        <v>1</v>
      </c>
      <c r="AO92" s="6" t="n">
        <v>0</v>
      </c>
      <c r="AP92" s="0" t="n">
        <v>0</v>
      </c>
      <c r="AQ92" s="0" t="n">
        <v>0</v>
      </c>
      <c r="AR92" s="0" t="n">
        <v>1</v>
      </c>
      <c r="AS92" s="6" t="n">
        <v>0</v>
      </c>
    </row>
    <row r="93" customFormat="false" ht="15" hidden="false" customHeight="false" outlineLevel="0" collapsed="false">
      <c r="D93" s="3"/>
      <c r="F93" s="3"/>
      <c r="H93" s="3"/>
      <c r="J93" s="3"/>
      <c r="M93" s="3" t="s">
        <v>75</v>
      </c>
      <c r="N93" s="54" t="n">
        <v>0.021276596</v>
      </c>
      <c r="O93" s="3" t="s">
        <v>30</v>
      </c>
      <c r="P93" s="54" t="n">
        <v>1</v>
      </c>
      <c r="Q93" s="3" t="s">
        <v>75</v>
      </c>
      <c r="R93" s="54" t="n">
        <v>1</v>
      </c>
      <c r="S93" s="3" t="n">
        <f aca="false">IF(AND(X93&lt;1,Y93&lt;1,Z93&lt;1,AA93&lt;3),1,0)</f>
        <v>0</v>
      </c>
      <c r="T93" s="27" t="n">
        <f aca="false">R93*P93*N93*L95*J95*H95*F81*D70*B180</f>
        <v>0.000752209359327789</v>
      </c>
      <c r="V93" s="15"/>
      <c r="W93" s="3" t="n">
        <v>301</v>
      </c>
      <c r="X93" s="0" t="n">
        <v>14.1</v>
      </c>
      <c r="Y93" s="0" t="n">
        <v>3.7</v>
      </c>
      <c r="Z93" s="0" t="n">
        <v>7.9</v>
      </c>
      <c r="AA93" s="0" t="n">
        <v>5</v>
      </c>
      <c r="AB93" s="0" t="n">
        <v>3.3</v>
      </c>
      <c r="AC93" s="0" t="n">
        <v>7211.53387715278</v>
      </c>
      <c r="AD93" s="0" t="n">
        <v>76466.3042177485</v>
      </c>
      <c r="AE93" s="0" t="n">
        <v>67352.6477337376</v>
      </c>
      <c r="AF93" s="0" t="n">
        <v>0</v>
      </c>
      <c r="AG93" s="0" t="n">
        <v>0</v>
      </c>
      <c r="AH93" s="0" t="n">
        <v>0.87</v>
      </c>
      <c r="AI93" s="4" t="n">
        <v>0</v>
      </c>
      <c r="AJ93" s="5" t="n">
        <v>0</v>
      </c>
      <c r="AK93" s="5" t="n">
        <v>1</v>
      </c>
      <c r="AL93" s="6" t="n">
        <v>0</v>
      </c>
      <c r="AM93" s="0" t="n">
        <v>0</v>
      </c>
      <c r="AN93" s="0" t="n">
        <v>0</v>
      </c>
      <c r="AO93" s="6" t="n">
        <v>1</v>
      </c>
      <c r="AP93" s="0" t="n">
        <v>0</v>
      </c>
      <c r="AQ93" s="0" t="n">
        <v>0</v>
      </c>
      <c r="AR93" s="0" t="n">
        <v>1</v>
      </c>
      <c r="AS93" s="6" t="n">
        <v>0</v>
      </c>
    </row>
    <row r="94" customFormat="false" ht="15" hidden="false" customHeight="false" outlineLevel="0" collapsed="false">
      <c r="D94" s="3"/>
      <c r="F94" s="3"/>
      <c r="H94" s="3"/>
      <c r="J94" s="3"/>
      <c r="K94" s="3"/>
      <c r="L94" s="3"/>
      <c r="M94" s="3"/>
      <c r="N94" s="3"/>
      <c r="O94" s="3" t="s">
        <v>74</v>
      </c>
      <c r="P94" s="54" t="n">
        <v>0.159106071</v>
      </c>
      <c r="Q94" s="3" t="s">
        <v>79</v>
      </c>
      <c r="R94" s="54" t="n">
        <v>1</v>
      </c>
      <c r="S94" s="3" t="n">
        <f aca="false">IF(AND(X94&lt;1,Y94&lt;1,Z94&lt;1,AA94&lt;3),1,0)</f>
        <v>0</v>
      </c>
      <c r="T94" s="27" t="n">
        <f aca="false">R94*P94*N95*L95*J95*H95*F81*D70*B180</f>
        <v>0.000478724297303276</v>
      </c>
      <c r="V94" s="15"/>
      <c r="W94" s="3" t="n">
        <v>301</v>
      </c>
      <c r="X94" s="0" t="n">
        <v>14.1</v>
      </c>
      <c r="Y94" s="0" t="n">
        <v>3.7</v>
      </c>
      <c r="Z94" s="0" t="n">
        <v>7.9</v>
      </c>
      <c r="AA94" s="0" t="n">
        <v>5</v>
      </c>
      <c r="AB94" s="0" t="n">
        <v>3.3</v>
      </c>
      <c r="AC94" s="0" t="n">
        <v>7211.53387715278</v>
      </c>
      <c r="AD94" s="0" t="n">
        <v>76466.3042177485</v>
      </c>
      <c r="AE94" s="0" t="n">
        <v>67352.6477337376</v>
      </c>
      <c r="AF94" s="0" t="n">
        <v>0</v>
      </c>
      <c r="AG94" s="0" t="n">
        <v>0</v>
      </c>
      <c r="AH94" s="0" t="n">
        <v>0.87</v>
      </c>
      <c r="AI94" s="4" t="n">
        <v>0</v>
      </c>
      <c r="AJ94" s="5" t="n">
        <v>0</v>
      </c>
      <c r="AK94" s="5" t="n">
        <v>0</v>
      </c>
      <c r="AL94" s="6" t="n">
        <v>1</v>
      </c>
      <c r="AM94" s="0" t="n">
        <v>1</v>
      </c>
      <c r="AN94" s="0" t="n">
        <v>0</v>
      </c>
      <c r="AO94" s="6" t="n">
        <v>0</v>
      </c>
      <c r="AP94" s="0" t="n">
        <v>0</v>
      </c>
      <c r="AQ94" s="0" t="n">
        <v>0</v>
      </c>
      <c r="AR94" s="0" t="n">
        <v>0</v>
      </c>
      <c r="AS94" s="6" t="n">
        <v>1</v>
      </c>
    </row>
    <row r="95" customFormat="false" ht="15" hidden="false" customHeight="false" outlineLevel="0" collapsed="false">
      <c r="D95" s="3"/>
      <c r="F95" s="3"/>
      <c r="G95" s="0" t="s">
        <v>90</v>
      </c>
      <c r="H95" s="54" t="n">
        <v>0.2506</v>
      </c>
      <c r="I95" s="0" t="s">
        <v>89</v>
      </c>
      <c r="J95" s="54" t="n">
        <v>1</v>
      </c>
      <c r="K95" s="55" t="s">
        <v>85</v>
      </c>
      <c r="L95" s="54" t="n">
        <v>1</v>
      </c>
      <c r="M95" s="3" t="s">
        <v>79</v>
      </c>
      <c r="N95" s="54" t="n">
        <v>0.085106383</v>
      </c>
      <c r="O95" s="3" t="s">
        <v>76</v>
      </c>
      <c r="P95" s="54" t="n">
        <v>0.840893929</v>
      </c>
      <c r="Q95" s="3" t="s">
        <v>79</v>
      </c>
      <c r="R95" s="54" t="n">
        <v>1</v>
      </c>
      <c r="S95" s="3" t="n">
        <f aca="false">IF(AND(X95&lt;1,Y95&lt;1,Z95&lt;1,AA95&lt;3),1,0)</f>
        <v>0</v>
      </c>
      <c r="T95" s="27" t="n">
        <f aca="false">R95*P95*N95*J95*H95*F81*D70*B180</f>
        <v>0.00253011310465404</v>
      </c>
      <c r="U95" s="64" t="s">
        <v>11</v>
      </c>
      <c r="V95" s="15"/>
      <c r="W95" s="3" t="n">
        <v>301</v>
      </c>
      <c r="X95" s="0" t="n">
        <v>14.1</v>
      </c>
      <c r="Y95" s="0" t="n">
        <v>3.7</v>
      </c>
      <c r="Z95" s="0" t="n">
        <v>7.9</v>
      </c>
      <c r="AA95" s="0" t="n">
        <v>5</v>
      </c>
      <c r="AB95" s="0" t="n">
        <v>3.3</v>
      </c>
      <c r="AC95" s="0" t="n">
        <v>7211.53387715278</v>
      </c>
      <c r="AD95" s="0" t="n">
        <v>76466.3042177485</v>
      </c>
      <c r="AE95" s="0" t="n">
        <v>67352.6477337376</v>
      </c>
      <c r="AF95" s="0" t="n">
        <v>0</v>
      </c>
      <c r="AG95" s="0" t="n">
        <v>0</v>
      </c>
      <c r="AH95" s="0" t="n">
        <v>0.87</v>
      </c>
      <c r="AI95" s="4" t="n">
        <v>0</v>
      </c>
      <c r="AJ95" s="5" t="n">
        <v>0</v>
      </c>
      <c r="AK95" s="5" t="n">
        <v>0</v>
      </c>
      <c r="AL95" s="6" t="n">
        <v>1</v>
      </c>
      <c r="AM95" s="0" t="n">
        <v>0</v>
      </c>
      <c r="AN95" s="0" t="n">
        <v>1</v>
      </c>
      <c r="AO95" s="6" t="n">
        <v>0</v>
      </c>
      <c r="AP95" s="0" t="n">
        <v>0</v>
      </c>
      <c r="AQ95" s="0" t="n">
        <v>0</v>
      </c>
      <c r="AR95" s="0" t="n">
        <v>0</v>
      </c>
      <c r="AS95" s="6" t="n">
        <v>1</v>
      </c>
    </row>
    <row r="96" s="56" customFormat="true" ht="15" hidden="false" customHeight="false" outlineLevel="0" collapsed="false">
      <c r="A96" s="56" t="n">
        <v>-1</v>
      </c>
      <c r="B96" s="56" t="n">
        <v>-1</v>
      </c>
      <c r="C96" s="56" t="n">
        <v>-1</v>
      </c>
      <c r="D96" s="56" t="n">
        <v>-1</v>
      </c>
      <c r="E96" s="56" t="n">
        <v>-1</v>
      </c>
      <c r="F96" s="56" t="n">
        <v>-1</v>
      </c>
      <c r="G96" s="56" t="n">
        <v>-1</v>
      </c>
      <c r="H96" s="56" t="n">
        <v>-1</v>
      </c>
      <c r="I96" s="56" t="n">
        <v>-1</v>
      </c>
      <c r="J96" s="56" t="n">
        <v>-1</v>
      </c>
      <c r="K96" s="56" t="n">
        <v>-1</v>
      </c>
      <c r="L96" s="56" t="n">
        <v>-1</v>
      </c>
      <c r="M96" s="56" t="n">
        <v>-1</v>
      </c>
      <c r="N96" s="56" t="n">
        <v>-1</v>
      </c>
      <c r="O96" s="56" t="n">
        <v>-1</v>
      </c>
      <c r="P96" s="56" t="n">
        <v>-1</v>
      </c>
      <c r="Q96" s="56" t="n">
        <v>-1</v>
      </c>
      <c r="R96" s="56" t="n">
        <v>-1</v>
      </c>
      <c r="S96" s="56" t="n">
        <v>-1</v>
      </c>
      <c r="T96" s="56" t="n">
        <v>-1</v>
      </c>
      <c r="U96" s="56" t="n">
        <v>-1</v>
      </c>
      <c r="V96" s="56" t="n">
        <v>-1</v>
      </c>
      <c r="W96" s="56" t="n">
        <v>-1</v>
      </c>
      <c r="X96" s="56" t="n">
        <v>-1</v>
      </c>
      <c r="Y96" s="56" t="n">
        <v>-1</v>
      </c>
      <c r="Z96" s="56" t="n">
        <v>-1</v>
      </c>
      <c r="AA96" s="56" t="n">
        <v>-1</v>
      </c>
      <c r="AB96" s="56" t="n">
        <v>-1</v>
      </c>
      <c r="AC96" s="56" t="n">
        <v>-1</v>
      </c>
      <c r="AD96" s="56" t="n">
        <v>-1</v>
      </c>
      <c r="AE96" s="56" t="n">
        <v>-1</v>
      </c>
      <c r="AF96" s="56" t="n">
        <v>-1</v>
      </c>
      <c r="AG96" s="56" t="n">
        <v>-1</v>
      </c>
      <c r="AH96" s="56" t="n">
        <v>-1</v>
      </c>
      <c r="AI96" s="56" t="n">
        <v>-1</v>
      </c>
      <c r="AJ96" s="56" t="n">
        <v>-1</v>
      </c>
      <c r="AK96" s="56" t="n">
        <v>-1</v>
      </c>
      <c r="AL96" s="56" t="n">
        <v>-1</v>
      </c>
      <c r="AM96" s="56" t="n">
        <v>-1</v>
      </c>
      <c r="AN96" s="56" t="n">
        <v>-1</v>
      </c>
      <c r="AO96" s="56" t="n">
        <v>-1</v>
      </c>
      <c r="AP96" s="56" t="n">
        <v>-1</v>
      </c>
      <c r="AQ96" s="56" t="n">
        <v>-1</v>
      </c>
      <c r="AR96" s="56" t="n">
        <v>-1</v>
      </c>
      <c r="AS96" s="56" t="n">
        <v>-1</v>
      </c>
      <c r="AT96" s="56" t="n">
        <v>-1</v>
      </c>
      <c r="AU96" s="56" t="n">
        <v>-1</v>
      </c>
    </row>
    <row r="97" s="57" customFormat="true" ht="15" hidden="false" customHeight="false" outlineLevel="0" collapsed="false">
      <c r="D97" s="58"/>
      <c r="F97" s="58"/>
      <c r="H97" s="58"/>
      <c r="J97" s="58"/>
      <c r="K97" s="58"/>
      <c r="L97" s="58"/>
      <c r="M97" s="58"/>
      <c r="N97" s="58"/>
      <c r="O97" s="58"/>
      <c r="P97" s="58"/>
      <c r="Q97" s="58" t="s">
        <v>73</v>
      </c>
      <c r="R97" s="54" t="n">
        <v>0.7386</v>
      </c>
      <c r="S97" s="3" t="n">
        <f aca="false">IF(AND(X97&lt;1,Y97&lt;1,Z97&lt;1,AA97&lt;3),1,0)</f>
        <v>1</v>
      </c>
      <c r="T97" s="27" t="n">
        <f aca="false">R97*P98*N100*L107*J107*H107*F107*D154*B180</f>
        <v>0.00269950331085724</v>
      </c>
      <c r="V97" s="15"/>
      <c r="W97" s="58" t="n">
        <v>302</v>
      </c>
      <c r="X97" s="0" t="n">
        <v>0.47</v>
      </c>
      <c r="Y97" s="0" t="n">
        <v>0.6</v>
      </c>
      <c r="Z97" s="0" t="n">
        <v>0.89</v>
      </c>
      <c r="AA97" s="0" t="n">
        <v>2.75</v>
      </c>
      <c r="AB97" s="0" t="n">
        <v>3.3</v>
      </c>
      <c r="AC97" s="0" t="n">
        <v>11617.1297180538</v>
      </c>
      <c r="AD97" s="0" t="n">
        <v>69341.450841082</v>
      </c>
      <c r="AE97" s="0" t="n">
        <v>79015.9929737197</v>
      </c>
      <c r="AF97" s="0" t="n">
        <v>0</v>
      </c>
      <c r="AG97" s="0" t="n">
        <v>0</v>
      </c>
      <c r="AH97" s="0" t="n">
        <v>0.6</v>
      </c>
      <c r="AI97" s="60" t="n">
        <v>1</v>
      </c>
      <c r="AJ97" s="61" t="n">
        <v>0</v>
      </c>
      <c r="AK97" s="61" t="n">
        <v>0</v>
      </c>
      <c r="AL97" s="62" t="n">
        <v>0</v>
      </c>
      <c r="AM97" s="57" t="n">
        <v>1</v>
      </c>
      <c r="AN97" s="57" t="n">
        <v>0</v>
      </c>
      <c r="AO97" s="62" t="n">
        <v>0</v>
      </c>
      <c r="AP97" s="57" t="n">
        <v>1</v>
      </c>
      <c r="AQ97" s="57" t="n">
        <v>0</v>
      </c>
      <c r="AR97" s="57" t="n">
        <v>0</v>
      </c>
      <c r="AS97" s="62" t="n">
        <v>0</v>
      </c>
    </row>
    <row r="98" customFormat="false" ht="15" hidden="false" customHeight="false" outlineLevel="0" collapsed="false">
      <c r="D98" s="3"/>
      <c r="F98" s="3"/>
      <c r="H98" s="3"/>
      <c r="J98" s="3"/>
      <c r="K98" s="3"/>
      <c r="L98" s="3"/>
      <c r="M98" s="3"/>
      <c r="N98" s="3"/>
      <c r="O98" s="3" t="s">
        <v>74</v>
      </c>
      <c r="P98" s="54" t="n">
        <v>0.629539952</v>
      </c>
      <c r="Q98" s="3" t="s">
        <v>75</v>
      </c>
      <c r="R98" s="54" t="n">
        <v>0.2614</v>
      </c>
      <c r="S98" s="3" t="n">
        <f aca="false">IF(AND(X98&lt;1,Y98&lt;1,Z98&lt;1,AA98&lt;3),1,0)</f>
        <v>1</v>
      </c>
      <c r="T98" s="27" t="n">
        <f aca="false">R98*P98*N100*L107*J107*H107*F107*D154*B180</f>
        <v>0.000955388796991718</v>
      </c>
      <c r="V98" s="15"/>
      <c r="W98" s="58" t="n">
        <v>302</v>
      </c>
      <c r="X98" s="0" t="n">
        <v>0.47</v>
      </c>
      <c r="Y98" s="0" t="n">
        <v>0.6</v>
      </c>
      <c r="Z98" s="0" t="n">
        <v>0.89</v>
      </c>
      <c r="AA98" s="0" t="n">
        <v>2.75</v>
      </c>
      <c r="AB98" s="0" t="n">
        <v>3.3</v>
      </c>
      <c r="AC98" s="0" t="n">
        <v>11617.1297180538</v>
      </c>
      <c r="AD98" s="0" t="n">
        <v>69341.450841082</v>
      </c>
      <c r="AE98" s="0" t="n">
        <v>79015.9929737197</v>
      </c>
      <c r="AF98" s="0" t="n">
        <v>0</v>
      </c>
      <c r="AG98" s="0" t="n">
        <v>0</v>
      </c>
      <c r="AH98" s="0" t="n">
        <v>0.6</v>
      </c>
      <c r="AI98" s="4" t="n">
        <v>1</v>
      </c>
      <c r="AJ98" s="5" t="n">
        <v>0</v>
      </c>
      <c r="AK98" s="5" t="n">
        <v>0</v>
      </c>
      <c r="AL98" s="6" t="n">
        <v>0</v>
      </c>
      <c r="AM98" s="0" t="n">
        <v>1</v>
      </c>
      <c r="AN98" s="0" t="n">
        <v>0</v>
      </c>
      <c r="AO98" s="6" t="n">
        <v>0</v>
      </c>
      <c r="AP98" s="0" t="n">
        <v>0</v>
      </c>
      <c r="AQ98" s="0" t="n">
        <v>0</v>
      </c>
      <c r="AR98" s="0" t="n">
        <v>1</v>
      </c>
      <c r="AS98" s="6" t="n">
        <v>0</v>
      </c>
    </row>
    <row r="99" customFormat="false" ht="15" hidden="false" customHeight="false" outlineLevel="0" collapsed="false">
      <c r="D99" s="3"/>
      <c r="F99" s="3"/>
      <c r="H99" s="3"/>
      <c r="J99" s="3"/>
      <c r="K99" s="3"/>
      <c r="L99" s="3"/>
      <c r="M99" s="3"/>
      <c r="N99" s="3"/>
      <c r="O99" s="3"/>
      <c r="P99" s="3"/>
      <c r="Q99" s="3" t="s">
        <v>73</v>
      </c>
      <c r="R99" s="54" t="n">
        <v>0.7386</v>
      </c>
      <c r="S99" s="3" t="n">
        <f aca="false">IF(AND(X99&lt;1,Y99&lt;1,Z99&lt;1,AA99&lt;3),1,0)</f>
        <v>1</v>
      </c>
      <c r="T99" s="27" t="n">
        <f aca="false">R99*P100*N100*L107*J107*H107*F107*D154*B180</f>
        <v>0.00158855386848638</v>
      </c>
      <c r="V99" s="15"/>
      <c r="W99" s="58" t="n">
        <v>302</v>
      </c>
      <c r="X99" s="0" t="n">
        <v>0.47</v>
      </c>
      <c r="Y99" s="0" t="n">
        <v>0.6</v>
      </c>
      <c r="Z99" s="0" t="n">
        <v>0.89</v>
      </c>
      <c r="AA99" s="0" t="n">
        <v>2.75</v>
      </c>
      <c r="AB99" s="0" t="n">
        <v>3.3</v>
      </c>
      <c r="AC99" s="0" t="n">
        <v>11617.1297180538</v>
      </c>
      <c r="AD99" s="0" t="n">
        <v>69341.450841082</v>
      </c>
      <c r="AE99" s="0" t="n">
        <v>79015.9929737197</v>
      </c>
      <c r="AF99" s="0" t="n">
        <v>0</v>
      </c>
      <c r="AG99" s="0" t="n">
        <v>0</v>
      </c>
      <c r="AH99" s="0" t="n">
        <v>0.6</v>
      </c>
      <c r="AI99" s="4" t="n">
        <v>1</v>
      </c>
      <c r="AJ99" s="5" t="n">
        <v>0</v>
      </c>
      <c r="AK99" s="5" t="n">
        <v>0</v>
      </c>
      <c r="AL99" s="6" t="n">
        <v>0</v>
      </c>
      <c r="AM99" s="0" t="n">
        <v>0</v>
      </c>
      <c r="AN99" s="0" t="n">
        <v>1</v>
      </c>
      <c r="AO99" s="6" t="n">
        <v>0</v>
      </c>
      <c r="AP99" s="0" t="n">
        <v>1</v>
      </c>
      <c r="AQ99" s="0" t="n">
        <v>0</v>
      </c>
      <c r="AR99" s="0" t="n">
        <v>0</v>
      </c>
      <c r="AS99" s="6" t="n">
        <v>0</v>
      </c>
    </row>
    <row r="100" customFormat="false" ht="15" hidden="false" customHeight="false" outlineLevel="0" collapsed="false">
      <c r="D100" s="3"/>
      <c r="F100" s="3"/>
      <c r="H100" s="3"/>
      <c r="J100" s="3"/>
      <c r="K100" s="3"/>
      <c r="L100" s="3"/>
      <c r="M100" s="3" t="s">
        <v>73</v>
      </c>
      <c r="N100" s="54" t="n">
        <v>0.446808511</v>
      </c>
      <c r="O100" s="3" t="s">
        <v>76</v>
      </c>
      <c r="P100" s="54" t="n">
        <v>0.370460048</v>
      </c>
      <c r="Q100" s="3" t="s">
        <v>75</v>
      </c>
      <c r="R100" s="54" t="n">
        <v>0.2614</v>
      </c>
      <c r="S100" s="3" t="n">
        <f aca="false">IF(AND(X100&lt;1,Y100&lt;1,Z100&lt;1,AA100&lt;3),1,0)</f>
        <v>1</v>
      </c>
      <c r="T100" s="27" t="n">
        <f aca="false">R100*P100*N100*L107*J107*H107*F107*D154*B180</f>
        <v>0.000562209560279367</v>
      </c>
      <c r="V100" s="15"/>
      <c r="W100" s="58" t="n">
        <v>302</v>
      </c>
      <c r="X100" s="0" t="n">
        <v>0.47</v>
      </c>
      <c r="Y100" s="0" t="n">
        <v>0.6</v>
      </c>
      <c r="Z100" s="0" t="n">
        <v>0.89</v>
      </c>
      <c r="AA100" s="0" t="n">
        <v>2.75</v>
      </c>
      <c r="AB100" s="0" t="n">
        <v>3.3</v>
      </c>
      <c r="AC100" s="0" t="n">
        <v>11617.1297180538</v>
      </c>
      <c r="AD100" s="0" t="n">
        <v>69341.450841082</v>
      </c>
      <c r="AE100" s="0" t="n">
        <v>79015.9929737197</v>
      </c>
      <c r="AF100" s="0" t="n">
        <v>0</v>
      </c>
      <c r="AG100" s="0" t="n">
        <v>0</v>
      </c>
      <c r="AH100" s="0" t="n">
        <v>0.6</v>
      </c>
      <c r="AI100" s="4" t="n">
        <v>1</v>
      </c>
      <c r="AJ100" s="5" t="n">
        <v>0</v>
      </c>
      <c r="AK100" s="5" t="n">
        <v>0</v>
      </c>
      <c r="AL100" s="6" t="n">
        <v>0</v>
      </c>
      <c r="AM100" s="0" t="n">
        <v>0</v>
      </c>
      <c r="AN100" s="0" t="n">
        <v>1</v>
      </c>
      <c r="AO100" s="6" t="n">
        <v>0</v>
      </c>
      <c r="AP100" s="0" t="n">
        <v>0</v>
      </c>
      <c r="AQ100" s="0" t="n">
        <v>0</v>
      </c>
      <c r="AR100" s="0" t="n">
        <v>1</v>
      </c>
      <c r="AS100" s="6" t="n">
        <v>0</v>
      </c>
    </row>
    <row r="101" customFormat="false" ht="15" hidden="false" customHeight="false" outlineLevel="0" collapsed="false">
      <c r="D101" s="3"/>
      <c r="F101" s="3"/>
      <c r="H101" s="3"/>
      <c r="J101" s="3"/>
      <c r="K101" s="3"/>
      <c r="L101" s="3"/>
      <c r="M101" s="3"/>
      <c r="N101" s="3"/>
      <c r="O101" s="3"/>
      <c r="P101" s="3"/>
      <c r="Q101" s="3" t="s">
        <v>77</v>
      </c>
      <c r="R101" s="54" t="n">
        <v>0.5371</v>
      </c>
      <c r="S101" s="3" t="n">
        <f aca="false">IF(AND(X101&lt;1,Y101&lt;1,Z101&lt;1,AA101&lt;3),1,0)</f>
        <v>1</v>
      </c>
      <c r="T101" s="27" t="n">
        <f aca="false">R101*P102*N104*L107*J107*H107*F107*D154*B180</f>
        <v>0.0025203638414646</v>
      </c>
      <c r="V101" s="15"/>
      <c r="W101" s="58" t="n">
        <v>302</v>
      </c>
      <c r="X101" s="0" t="n">
        <v>0.47</v>
      </c>
      <c r="Y101" s="0" t="n">
        <v>0.6</v>
      </c>
      <c r="Z101" s="0" t="n">
        <v>0.89</v>
      </c>
      <c r="AA101" s="0" t="n">
        <v>2.75</v>
      </c>
      <c r="AB101" s="0" t="n">
        <v>3.3</v>
      </c>
      <c r="AC101" s="0" t="n">
        <v>11617.1297180538</v>
      </c>
      <c r="AD101" s="0" t="n">
        <v>69341.450841082</v>
      </c>
      <c r="AE101" s="0" t="n">
        <v>79015.9929737197</v>
      </c>
      <c r="AF101" s="0" t="n">
        <v>0</v>
      </c>
      <c r="AG101" s="0" t="n">
        <v>0</v>
      </c>
      <c r="AH101" s="0" t="n">
        <v>0.6</v>
      </c>
      <c r="AI101" s="4" t="n">
        <v>0</v>
      </c>
      <c r="AJ101" s="5" t="n">
        <v>1</v>
      </c>
      <c r="AK101" s="5" t="n">
        <v>0</v>
      </c>
      <c r="AL101" s="6" t="n">
        <v>0</v>
      </c>
      <c r="AM101" s="0" t="n">
        <v>1</v>
      </c>
      <c r="AN101" s="0" t="n">
        <v>0</v>
      </c>
      <c r="AO101" s="6" t="n">
        <v>0</v>
      </c>
      <c r="AP101" s="0" t="n">
        <v>0</v>
      </c>
      <c r="AQ101" s="0" t="n">
        <v>1</v>
      </c>
      <c r="AR101" s="0" t="n">
        <v>0</v>
      </c>
      <c r="AS101" s="6" t="n">
        <v>0</v>
      </c>
    </row>
    <row r="102" customFormat="false" ht="15" hidden="false" customHeight="false" outlineLevel="0" collapsed="false">
      <c r="D102" s="3"/>
      <c r="F102" s="3"/>
      <c r="H102" s="3"/>
      <c r="J102" s="3"/>
      <c r="K102" s="3"/>
      <c r="L102" s="3"/>
      <c r="M102" s="3"/>
      <c r="N102" s="3"/>
      <c r="O102" s="3" t="s">
        <v>74</v>
      </c>
      <c r="P102" s="54" t="n">
        <v>0.808270677</v>
      </c>
      <c r="Q102" s="3" t="s">
        <v>75</v>
      </c>
      <c r="R102" s="54" t="n">
        <v>0.4629</v>
      </c>
      <c r="S102" s="3" t="n">
        <f aca="false">IF(AND(X102&lt;1,Y102&lt;1,Z102&lt;1,AA102&lt;3),1,0)</f>
        <v>1</v>
      </c>
      <c r="T102" s="27" t="n">
        <f aca="false">R102*P102*N104*L107*J107*H107*F107*D154*B180</f>
        <v>0.00217217728954377</v>
      </c>
      <c r="V102" s="15"/>
      <c r="W102" s="58" t="n">
        <v>302</v>
      </c>
      <c r="X102" s="0" t="n">
        <v>0.47</v>
      </c>
      <c r="Y102" s="0" t="n">
        <v>0.6</v>
      </c>
      <c r="Z102" s="0" t="n">
        <v>0.89</v>
      </c>
      <c r="AA102" s="0" t="n">
        <v>2.75</v>
      </c>
      <c r="AB102" s="0" t="n">
        <v>3.3</v>
      </c>
      <c r="AC102" s="0" t="n">
        <v>11617.1297180538</v>
      </c>
      <c r="AD102" s="0" t="n">
        <v>69341.450841082</v>
      </c>
      <c r="AE102" s="0" t="n">
        <v>79015.9929737197</v>
      </c>
      <c r="AF102" s="0" t="n">
        <v>0</v>
      </c>
      <c r="AG102" s="0" t="n">
        <v>0</v>
      </c>
      <c r="AH102" s="0" t="n">
        <v>0.6</v>
      </c>
      <c r="AI102" s="4" t="n">
        <v>0</v>
      </c>
      <c r="AJ102" s="5" t="n">
        <v>1</v>
      </c>
      <c r="AK102" s="5" t="n">
        <v>0</v>
      </c>
      <c r="AL102" s="6" t="n">
        <v>0</v>
      </c>
      <c r="AM102" s="0" t="n">
        <v>1</v>
      </c>
      <c r="AN102" s="0" t="n">
        <v>0</v>
      </c>
      <c r="AO102" s="6" t="n">
        <v>0</v>
      </c>
      <c r="AP102" s="0" t="n">
        <v>0</v>
      </c>
      <c r="AQ102" s="0" t="n">
        <v>0</v>
      </c>
      <c r="AR102" s="0" t="n">
        <v>1</v>
      </c>
      <c r="AS102" s="6" t="n">
        <v>0</v>
      </c>
    </row>
    <row r="103" customFormat="false" ht="15" hidden="false" customHeight="false" outlineLevel="0" collapsed="false">
      <c r="D103" s="3"/>
      <c r="F103" s="3"/>
      <c r="H103" s="3"/>
      <c r="J103" s="3"/>
      <c r="K103" s="3"/>
      <c r="L103" s="3"/>
      <c r="M103" s="3"/>
      <c r="N103" s="3"/>
      <c r="O103" s="3"/>
      <c r="P103" s="3"/>
      <c r="Q103" s="3" t="s">
        <v>77</v>
      </c>
      <c r="R103" s="54" t="n">
        <v>0.5371</v>
      </c>
      <c r="S103" s="3" t="n">
        <f aca="false">IF(AND(X103&lt;1,Y103&lt;1,Z103&lt;1,AA103&lt;3),1,0)</f>
        <v>1</v>
      </c>
      <c r="T103" s="27" t="n">
        <f aca="false">R103*P104*N104*L107*J107*H107*F107*D154*B180</f>
        <v>0.000597853747251165</v>
      </c>
      <c r="V103" s="15"/>
      <c r="W103" s="58" t="n">
        <v>302</v>
      </c>
      <c r="X103" s="0" t="n">
        <v>0.47</v>
      </c>
      <c r="Y103" s="0" t="n">
        <v>0.6</v>
      </c>
      <c r="Z103" s="0" t="n">
        <v>0.89</v>
      </c>
      <c r="AA103" s="0" t="n">
        <v>2.75</v>
      </c>
      <c r="AB103" s="0" t="n">
        <v>3.3</v>
      </c>
      <c r="AC103" s="0" t="n">
        <v>11617.1297180538</v>
      </c>
      <c r="AD103" s="0" t="n">
        <v>69341.450841082</v>
      </c>
      <c r="AE103" s="0" t="n">
        <v>79015.9929737197</v>
      </c>
      <c r="AF103" s="0" t="n">
        <v>0</v>
      </c>
      <c r="AG103" s="0" t="n">
        <v>0</v>
      </c>
      <c r="AH103" s="0" t="n">
        <v>0.6</v>
      </c>
      <c r="AI103" s="4" t="n">
        <v>0</v>
      </c>
      <c r="AJ103" s="5" t="n">
        <v>1</v>
      </c>
      <c r="AK103" s="5" t="n">
        <v>0</v>
      </c>
      <c r="AL103" s="6" t="n">
        <v>0</v>
      </c>
      <c r="AM103" s="0" t="n">
        <v>0</v>
      </c>
      <c r="AN103" s="0" t="n">
        <v>1</v>
      </c>
      <c r="AO103" s="6" t="n">
        <v>0</v>
      </c>
      <c r="AP103" s="0" t="n">
        <v>0</v>
      </c>
      <c r="AQ103" s="0" t="n">
        <v>1</v>
      </c>
      <c r="AR103" s="0" t="n">
        <v>0</v>
      </c>
      <c r="AS103" s="6" t="n">
        <v>0</v>
      </c>
    </row>
    <row r="104" customFormat="false" ht="15" hidden="false" customHeight="false" outlineLevel="0" collapsed="false">
      <c r="D104" s="3"/>
      <c r="F104" s="3"/>
      <c r="H104" s="3"/>
      <c r="J104" s="3"/>
      <c r="K104" s="3"/>
      <c r="L104" s="3"/>
      <c r="M104" s="3" t="s">
        <v>77</v>
      </c>
      <c r="N104" s="54" t="n">
        <v>0.446808511</v>
      </c>
      <c r="O104" s="3" t="s">
        <v>78</v>
      </c>
      <c r="P104" s="54" t="n">
        <v>0.191729323</v>
      </c>
      <c r="Q104" s="3" t="s">
        <v>75</v>
      </c>
      <c r="R104" s="54" t="n">
        <v>0.4629</v>
      </c>
      <c r="S104" s="3" t="n">
        <f aca="false">IF(AND(X104&lt;1,Y104&lt;1,Z104&lt;1,AA104&lt;3),1,0)</f>
        <v>1</v>
      </c>
      <c r="T104" s="27" t="n">
        <f aca="false">R104*P104*N104*L107*J107*H107*F107*D154*B180</f>
        <v>0.000515260658355175</v>
      </c>
      <c r="V104" s="15"/>
      <c r="W104" s="58" t="n">
        <v>302</v>
      </c>
      <c r="X104" s="0" t="n">
        <v>0.47</v>
      </c>
      <c r="Y104" s="0" t="n">
        <v>0.6</v>
      </c>
      <c r="Z104" s="0" t="n">
        <v>0.89</v>
      </c>
      <c r="AA104" s="0" t="n">
        <v>2.75</v>
      </c>
      <c r="AB104" s="0" t="n">
        <v>3.3</v>
      </c>
      <c r="AC104" s="0" t="n">
        <v>11617.1297180538</v>
      </c>
      <c r="AD104" s="0" t="n">
        <v>69341.450841082</v>
      </c>
      <c r="AE104" s="0" t="n">
        <v>79015.9929737197</v>
      </c>
      <c r="AF104" s="0" t="n">
        <v>0</v>
      </c>
      <c r="AG104" s="0" t="n">
        <v>0</v>
      </c>
      <c r="AH104" s="0" t="n">
        <v>0.6</v>
      </c>
      <c r="AI104" s="4" t="n">
        <v>0</v>
      </c>
      <c r="AJ104" s="5" t="n">
        <v>1</v>
      </c>
      <c r="AK104" s="5" t="n">
        <v>0</v>
      </c>
      <c r="AL104" s="6" t="n">
        <v>0</v>
      </c>
      <c r="AM104" s="0" t="n">
        <v>0</v>
      </c>
      <c r="AN104" s="0" t="n">
        <v>1</v>
      </c>
      <c r="AO104" s="6" t="n">
        <v>0</v>
      </c>
      <c r="AP104" s="0" t="n">
        <v>0</v>
      </c>
      <c r="AQ104" s="0" t="n">
        <v>0</v>
      </c>
      <c r="AR104" s="0" t="n">
        <v>1</v>
      </c>
      <c r="AS104" s="6" t="n">
        <v>0</v>
      </c>
    </row>
    <row r="105" customFormat="false" ht="15" hidden="false" customHeight="false" outlineLevel="0" collapsed="false">
      <c r="D105" s="3"/>
      <c r="F105" s="3"/>
      <c r="H105" s="3"/>
      <c r="J105" s="3"/>
      <c r="K105" s="3"/>
      <c r="L105" s="3"/>
      <c r="M105" s="3" t="s">
        <v>75</v>
      </c>
      <c r="N105" s="54" t="n">
        <v>0.021276596</v>
      </c>
      <c r="O105" s="3" t="s">
        <v>30</v>
      </c>
      <c r="P105" s="54" t="n">
        <v>1</v>
      </c>
      <c r="Q105" s="3" t="s">
        <v>75</v>
      </c>
      <c r="R105" s="54" t="n">
        <v>1</v>
      </c>
      <c r="S105" s="3" t="n">
        <f aca="false">IF(AND(X105&lt;1,Y105&lt;1,Z105&lt;1,AA105&lt;3),1,0)</f>
        <v>1</v>
      </c>
      <c r="T105" s="27" t="n">
        <f aca="false">R105*P105*N105*L107*J107*H107*F107*D154*B180</f>
        <v>0.00027645979055156</v>
      </c>
      <c r="V105" s="15"/>
      <c r="W105" s="58" t="n">
        <v>302</v>
      </c>
      <c r="X105" s="0" t="n">
        <v>0.47</v>
      </c>
      <c r="Y105" s="0" t="n">
        <v>0.6</v>
      </c>
      <c r="Z105" s="0" t="n">
        <v>0.89</v>
      </c>
      <c r="AA105" s="0" t="n">
        <v>2.75</v>
      </c>
      <c r="AB105" s="0" t="n">
        <v>3.3</v>
      </c>
      <c r="AC105" s="0" t="n">
        <v>11617.1297180538</v>
      </c>
      <c r="AD105" s="0" t="n">
        <v>69341.450841082</v>
      </c>
      <c r="AE105" s="0" t="n">
        <v>79015.9929737197</v>
      </c>
      <c r="AF105" s="0" t="n">
        <v>0</v>
      </c>
      <c r="AG105" s="0" t="n">
        <v>0</v>
      </c>
      <c r="AH105" s="0" t="n">
        <v>0.6</v>
      </c>
      <c r="AI105" s="4" t="n">
        <v>0</v>
      </c>
      <c r="AJ105" s="5" t="n">
        <v>0</v>
      </c>
      <c r="AK105" s="5" t="n">
        <v>1</v>
      </c>
      <c r="AL105" s="6" t="n">
        <v>0</v>
      </c>
      <c r="AM105" s="0" t="n">
        <v>0</v>
      </c>
      <c r="AN105" s="0" t="n">
        <v>0</v>
      </c>
      <c r="AO105" s="6" t="n">
        <v>1</v>
      </c>
      <c r="AP105" s="0" t="n">
        <v>0</v>
      </c>
      <c r="AQ105" s="0" t="n">
        <v>0</v>
      </c>
      <c r="AR105" s="0" t="n">
        <v>1</v>
      </c>
      <c r="AS105" s="6" t="n">
        <v>0</v>
      </c>
    </row>
    <row r="106" customFormat="false" ht="15" hidden="false" customHeight="false" outlineLevel="0" collapsed="false">
      <c r="D106" s="3"/>
      <c r="F106" s="3"/>
      <c r="H106" s="3"/>
      <c r="J106" s="3"/>
      <c r="K106" s="3"/>
      <c r="L106" s="3"/>
      <c r="M106" s="3"/>
      <c r="N106" s="3"/>
      <c r="O106" s="3" t="s">
        <v>74</v>
      </c>
      <c r="P106" s="54" t="n">
        <v>0.159106071</v>
      </c>
      <c r="Q106" s="3" t="s">
        <v>79</v>
      </c>
      <c r="R106" s="54" t="n">
        <v>1</v>
      </c>
      <c r="S106" s="3" t="n">
        <f aca="false">IF(AND(X106&lt;1,Y106&lt;1,Z106&lt;1,AA106&lt;3),1,0)</f>
        <v>1</v>
      </c>
      <c r="T106" s="27" t="n">
        <f aca="false">R106*P106*N107*L107*J107*H107*F107*D154*B180</f>
        <v>0.000175945722189204</v>
      </c>
      <c r="V106" s="15"/>
      <c r="W106" s="58" t="n">
        <v>302</v>
      </c>
      <c r="X106" s="0" t="n">
        <v>0.47</v>
      </c>
      <c r="Y106" s="0" t="n">
        <v>0.6</v>
      </c>
      <c r="Z106" s="0" t="n">
        <v>0.89</v>
      </c>
      <c r="AA106" s="0" t="n">
        <v>2.75</v>
      </c>
      <c r="AB106" s="0" t="n">
        <v>3.3</v>
      </c>
      <c r="AC106" s="0" t="n">
        <v>11617.1297180538</v>
      </c>
      <c r="AD106" s="0" t="n">
        <v>69341.450841082</v>
      </c>
      <c r="AE106" s="0" t="n">
        <v>79015.9929737197</v>
      </c>
      <c r="AF106" s="0" t="n">
        <v>0</v>
      </c>
      <c r="AG106" s="0" t="n">
        <v>0</v>
      </c>
      <c r="AH106" s="0" t="n">
        <v>0.6</v>
      </c>
      <c r="AI106" s="4" t="n">
        <v>0</v>
      </c>
      <c r="AJ106" s="5" t="n">
        <v>0</v>
      </c>
      <c r="AK106" s="5" t="n">
        <v>0</v>
      </c>
      <c r="AL106" s="6" t="n">
        <v>1</v>
      </c>
      <c r="AM106" s="0" t="n">
        <v>1</v>
      </c>
      <c r="AN106" s="0" t="n">
        <v>0</v>
      </c>
      <c r="AO106" s="6" t="n">
        <v>0</v>
      </c>
      <c r="AP106" s="0" t="n">
        <v>0</v>
      </c>
      <c r="AQ106" s="0" t="n">
        <v>0</v>
      </c>
      <c r="AR106" s="0" t="n">
        <v>0</v>
      </c>
      <c r="AS106" s="6" t="n">
        <v>1</v>
      </c>
    </row>
    <row r="107" customFormat="false" ht="15" hidden="false" customHeight="false" outlineLevel="0" collapsed="false">
      <c r="D107" s="3"/>
      <c r="E107" s="0" t="s">
        <v>80</v>
      </c>
      <c r="F107" s="54" t="n">
        <v>0.25</v>
      </c>
      <c r="G107" s="0" t="s">
        <v>81</v>
      </c>
      <c r="H107" s="54" t="n">
        <v>1</v>
      </c>
      <c r="I107" s="0" t="s">
        <v>82</v>
      </c>
      <c r="J107" s="54" t="n">
        <v>1</v>
      </c>
      <c r="K107" s="55" t="s">
        <v>83</v>
      </c>
      <c r="L107" s="54" t="n">
        <f aca="false">1-L119</f>
        <v>1</v>
      </c>
      <c r="M107" s="3" t="s">
        <v>79</v>
      </c>
      <c r="N107" s="54" t="n">
        <v>0.085106383</v>
      </c>
      <c r="O107" s="3" t="s">
        <v>76</v>
      </c>
      <c r="P107" s="54" t="n">
        <v>0.840893929</v>
      </c>
      <c r="Q107" s="3" t="s">
        <v>79</v>
      </c>
      <c r="R107" s="54" t="n">
        <v>1</v>
      </c>
      <c r="S107" s="3" t="n">
        <f aca="false">IF(AND(X107&lt;1,Y107&lt;1,Z107&lt;1,AA107&lt;3),1,0)</f>
        <v>1</v>
      </c>
      <c r="T107" s="27" t="n">
        <f aca="false">R107*P107*N107*L107*J107*H107*F107*D154*B180</f>
        <v>0.000929893427023426</v>
      </c>
      <c r="V107" s="15"/>
      <c r="W107" s="58" t="n">
        <v>302</v>
      </c>
      <c r="X107" s="0" t="n">
        <v>0.47</v>
      </c>
      <c r="Y107" s="0" t="n">
        <v>0.6</v>
      </c>
      <c r="Z107" s="0" t="n">
        <v>0.89</v>
      </c>
      <c r="AA107" s="0" t="n">
        <v>2.75</v>
      </c>
      <c r="AB107" s="0" t="n">
        <v>3.3</v>
      </c>
      <c r="AC107" s="0" t="n">
        <v>11617.1297180538</v>
      </c>
      <c r="AD107" s="0" t="n">
        <v>69341.450841082</v>
      </c>
      <c r="AE107" s="0" t="n">
        <v>79015.9929737197</v>
      </c>
      <c r="AF107" s="0" t="n">
        <v>0</v>
      </c>
      <c r="AG107" s="0" t="n">
        <v>0</v>
      </c>
      <c r="AH107" s="0" t="n">
        <v>0.6</v>
      </c>
      <c r="AI107" s="4" t="n">
        <v>0</v>
      </c>
      <c r="AJ107" s="5" t="n">
        <v>0</v>
      </c>
      <c r="AK107" s="5" t="n">
        <v>0</v>
      </c>
      <c r="AL107" s="6" t="n">
        <v>1</v>
      </c>
      <c r="AM107" s="0" t="n">
        <v>0</v>
      </c>
      <c r="AN107" s="0" t="n">
        <v>1</v>
      </c>
      <c r="AO107" s="6" t="n">
        <v>0</v>
      </c>
      <c r="AP107" s="0" t="n">
        <v>0</v>
      </c>
      <c r="AQ107" s="0" t="n">
        <v>0</v>
      </c>
      <c r="AR107" s="0" t="n">
        <v>0</v>
      </c>
      <c r="AS107" s="6" t="n">
        <v>1</v>
      </c>
    </row>
    <row r="108" s="56" customFormat="true" ht="15" hidden="false" customHeight="false" outlineLevel="0" collapsed="false">
      <c r="A108" s="56" t="n">
        <v>-1</v>
      </c>
      <c r="B108" s="56" t="n">
        <v>-1</v>
      </c>
      <c r="C108" s="56" t="n">
        <v>-1</v>
      </c>
      <c r="D108" s="56" t="n">
        <v>-1</v>
      </c>
      <c r="E108" s="56" t="n">
        <v>-1</v>
      </c>
      <c r="F108" s="56" t="n">
        <v>-1</v>
      </c>
      <c r="G108" s="56" t="n">
        <v>-1</v>
      </c>
      <c r="H108" s="56" t="n">
        <v>-1</v>
      </c>
      <c r="I108" s="56" t="n">
        <v>-1</v>
      </c>
      <c r="J108" s="56" t="n">
        <v>-1</v>
      </c>
      <c r="K108" s="56" t="n">
        <v>-1</v>
      </c>
      <c r="L108" s="56" t="n">
        <v>-1</v>
      </c>
      <c r="M108" s="56" t="n">
        <v>-1</v>
      </c>
      <c r="N108" s="56" t="n">
        <v>-1</v>
      </c>
      <c r="O108" s="56" t="n">
        <v>-1</v>
      </c>
      <c r="P108" s="56" t="n">
        <v>-1</v>
      </c>
      <c r="Q108" s="56" t="n">
        <v>-1</v>
      </c>
      <c r="R108" s="56" t="n">
        <v>-1</v>
      </c>
      <c r="S108" s="56" t="n">
        <v>-1</v>
      </c>
      <c r="T108" s="56" t="n">
        <v>-1</v>
      </c>
      <c r="U108" s="56" t="n">
        <v>-1</v>
      </c>
      <c r="V108" s="56" t="n">
        <v>-1</v>
      </c>
      <c r="W108" s="56" t="n">
        <v>-1</v>
      </c>
      <c r="X108" s="56" t="n">
        <v>-1</v>
      </c>
      <c r="Y108" s="56" t="n">
        <v>-1</v>
      </c>
      <c r="Z108" s="56" t="n">
        <v>-1</v>
      </c>
      <c r="AA108" s="56" t="n">
        <v>-1</v>
      </c>
      <c r="AB108" s="56" t="n">
        <v>-1</v>
      </c>
      <c r="AC108" s="56" t="n">
        <v>-1</v>
      </c>
      <c r="AD108" s="56" t="n">
        <v>-1</v>
      </c>
      <c r="AE108" s="56" t="n">
        <v>-1</v>
      </c>
      <c r="AF108" s="56" t="n">
        <v>-1</v>
      </c>
      <c r="AG108" s="56" t="n">
        <v>-1</v>
      </c>
      <c r="AH108" s="56" t="n">
        <v>-1</v>
      </c>
      <c r="AI108" s="56" t="n">
        <v>-1</v>
      </c>
      <c r="AJ108" s="56" t="n">
        <v>-1</v>
      </c>
      <c r="AK108" s="56" t="n">
        <v>-1</v>
      </c>
      <c r="AL108" s="56" t="n">
        <v>-1</v>
      </c>
      <c r="AM108" s="56" t="n">
        <v>-1</v>
      </c>
      <c r="AN108" s="56" t="n">
        <v>-1</v>
      </c>
      <c r="AO108" s="56" t="n">
        <v>-1</v>
      </c>
      <c r="AP108" s="56" t="n">
        <v>-1</v>
      </c>
      <c r="AQ108" s="56" t="n">
        <v>-1</v>
      </c>
      <c r="AR108" s="56" t="n">
        <v>-1</v>
      </c>
      <c r="AS108" s="56" t="n">
        <v>-1</v>
      </c>
      <c r="AT108" s="56" t="n">
        <v>-1</v>
      </c>
      <c r="AU108" s="56" t="n">
        <v>-1</v>
      </c>
    </row>
    <row r="109" s="57" customFormat="true" ht="15" hidden="false" customHeight="false" outlineLevel="0" collapsed="false">
      <c r="D109" s="58"/>
      <c r="F109" s="58"/>
      <c r="H109" s="58"/>
      <c r="J109" s="58"/>
      <c r="K109" s="58"/>
      <c r="L109" s="58"/>
      <c r="M109" s="58"/>
      <c r="N109" s="58"/>
      <c r="O109" s="58"/>
      <c r="P109" s="58"/>
      <c r="Q109" s="58" t="s">
        <v>73</v>
      </c>
      <c r="R109" s="54" t="n">
        <v>0.7386</v>
      </c>
      <c r="S109" s="3" t="n">
        <f aca="false">IF(AND(X109&lt;1,Y109&lt;1,Z109&lt;1,AA109&lt;3),1,0)</f>
        <v>0</v>
      </c>
      <c r="T109" s="27" t="n">
        <f aca="false">R109*P110*N112*L$119*J$107*H$107*F$107*D$154*B$180</f>
        <v>0</v>
      </c>
      <c r="V109" s="15"/>
      <c r="W109" s="58" t="n">
        <v>302</v>
      </c>
      <c r="X109" s="0" t="n">
        <v>0.47</v>
      </c>
      <c r="Y109" s="0" t="n">
        <v>0.6</v>
      </c>
      <c r="Z109" s="0" t="n">
        <v>3.78</v>
      </c>
      <c r="AA109" s="0" t="n">
        <v>2.75</v>
      </c>
      <c r="AB109" s="0" t="n">
        <v>3.3</v>
      </c>
      <c r="AC109" s="0" t="n">
        <v>11617.1297180538</v>
      </c>
      <c r="AD109" s="0" t="n">
        <v>69341.450841082</v>
      </c>
      <c r="AE109" s="0" t="n">
        <v>67352.6477337376</v>
      </c>
      <c r="AF109" s="0" t="n">
        <v>0</v>
      </c>
      <c r="AG109" s="0" t="n">
        <v>0</v>
      </c>
      <c r="AH109" s="0" t="n">
        <v>0.6</v>
      </c>
      <c r="AI109" s="4" t="n">
        <v>1</v>
      </c>
      <c r="AJ109" s="5" t="n">
        <v>0</v>
      </c>
      <c r="AK109" s="5" t="n">
        <v>0</v>
      </c>
      <c r="AL109" s="6" t="n">
        <v>0</v>
      </c>
      <c r="AM109" s="0" t="n">
        <v>1</v>
      </c>
      <c r="AN109" s="0" t="n">
        <v>0</v>
      </c>
      <c r="AO109" s="6" t="n">
        <v>0</v>
      </c>
      <c r="AP109" s="0" t="n">
        <v>1</v>
      </c>
      <c r="AQ109" s="0" t="n">
        <v>0</v>
      </c>
      <c r="AR109" s="0" t="n">
        <v>0</v>
      </c>
      <c r="AS109" s="6" t="n">
        <v>0</v>
      </c>
    </row>
    <row r="110" s="57" customFormat="true" ht="15" hidden="false" customHeight="false" outlineLevel="0" collapsed="false">
      <c r="D110" s="58"/>
      <c r="F110" s="58"/>
      <c r="H110" s="58"/>
      <c r="J110" s="58"/>
      <c r="K110" s="3"/>
      <c r="L110" s="3"/>
      <c r="M110" s="3"/>
      <c r="N110" s="3"/>
      <c r="O110" s="3" t="s">
        <v>74</v>
      </c>
      <c r="P110" s="54" t="n">
        <v>0.629539952</v>
      </c>
      <c r="Q110" s="3" t="s">
        <v>75</v>
      </c>
      <c r="R110" s="54" t="n">
        <v>0.2614</v>
      </c>
      <c r="S110" s="3" t="n">
        <f aca="false">IF(AND(X110&lt;1,Y110&lt;1,Z110&lt;1,AA110&lt;3),1,0)</f>
        <v>0</v>
      </c>
      <c r="T110" s="27" t="n">
        <f aca="false">R110*P110*N112*L$119*J$107*H$107*F$107*D$154*B$180</f>
        <v>0</v>
      </c>
      <c r="U110" s="0"/>
      <c r="V110" s="15"/>
      <c r="W110" s="58" t="n">
        <v>302</v>
      </c>
      <c r="X110" s="0" t="n">
        <v>0.47</v>
      </c>
      <c r="Y110" s="0" t="n">
        <v>0.6</v>
      </c>
      <c r="Z110" s="0" t="n">
        <v>3.78</v>
      </c>
      <c r="AA110" s="0" t="n">
        <v>2.75</v>
      </c>
      <c r="AB110" s="0" t="n">
        <v>3.3</v>
      </c>
      <c r="AC110" s="0" t="n">
        <v>11617.1297180538</v>
      </c>
      <c r="AD110" s="0" t="n">
        <v>69341.450841082</v>
      </c>
      <c r="AE110" s="0" t="n">
        <v>67352.6477337376</v>
      </c>
      <c r="AF110" s="0" t="n">
        <v>0</v>
      </c>
      <c r="AG110" s="0" t="n">
        <v>0</v>
      </c>
      <c r="AH110" s="0" t="n">
        <v>0.6</v>
      </c>
      <c r="AI110" s="4" t="n">
        <v>1</v>
      </c>
      <c r="AJ110" s="5" t="n">
        <v>0</v>
      </c>
      <c r="AK110" s="5" t="n">
        <v>0</v>
      </c>
      <c r="AL110" s="6" t="n">
        <v>0</v>
      </c>
      <c r="AM110" s="0" t="n">
        <v>1</v>
      </c>
      <c r="AN110" s="0" t="n">
        <v>0</v>
      </c>
      <c r="AO110" s="6" t="n">
        <v>0</v>
      </c>
      <c r="AP110" s="0" t="n">
        <v>0</v>
      </c>
      <c r="AQ110" s="0" t="n">
        <v>0</v>
      </c>
      <c r="AR110" s="0" t="n">
        <v>1</v>
      </c>
      <c r="AS110" s="6" t="n">
        <v>0</v>
      </c>
    </row>
    <row r="111" s="57" customFormat="true" ht="15" hidden="false" customHeight="false" outlineLevel="0" collapsed="false">
      <c r="D111" s="58"/>
      <c r="F111" s="58"/>
      <c r="H111" s="58"/>
      <c r="J111" s="58"/>
      <c r="K111" s="3"/>
      <c r="L111" s="3"/>
      <c r="M111" s="3"/>
      <c r="N111" s="3"/>
      <c r="O111" s="3"/>
      <c r="P111" s="3"/>
      <c r="Q111" s="3" t="s">
        <v>73</v>
      </c>
      <c r="R111" s="54" t="n">
        <v>0.7386</v>
      </c>
      <c r="S111" s="3" t="n">
        <f aca="false">IF(AND(X111&lt;1,Y111&lt;1,Z111&lt;1,AA111&lt;3),1,0)</f>
        <v>0</v>
      </c>
      <c r="T111" s="27" t="n">
        <f aca="false">R111*P112*N112*L$119*J$107*H$107*F$107*D$154*B$180</f>
        <v>0</v>
      </c>
      <c r="U111" s="0"/>
      <c r="V111" s="15"/>
      <c r="W111" s="58" t="n">
        <v>302</v>
      </c>
      <c r="X111" s="0" t="n">
        <v>0.47</v>
      </c>
      <c r="Y111" s="0" t="n">
        <v>0.6</v>
      </c>
      <c r="Z111" s="0" t="n">
        <v>3.78</v>
      </c>
      <c r="AA111" s="0" t="n">
        <v>2.75</v>
      </c>
      <c r="AB111" s="0" t="n">
        <v>3.3</v>
      </c>
      <c r="AC111" s="0" t="n">
        <v>11617.1297180538</v>
      </c>
      <c r="AD111" s="0" t="n">
        <v>69341.450841082</v>
      </c>
      <c r="AE111" s="0" t="n">
        <v>67352.6477337376</v>
      </c>
      <c r="AF111" s="0" t="n">
        <v>0</v>
      </c>
      <c r="AG111" s="0" t="n">
        <v>0</v>
      </c>
      <c r="AH111" s="0" t="n">
        <v>0.6</v>
      </c>
      <c r="AI111" s="4" t="n">
        <v>1</v>
      </c>
      <c r="AJ111" s="5" t="n">
        <v>0</v>
      </c>
      <c r="AK111" s="5" t="n">
        <v>0</v>
      </c>
      <c r="AL111" s="6" t="n">
        <v>0</v>
      </c>
      <c r="AM111" s="0" t="n">
        <v>0</v>
      </c>
      <c r="AN111" s="0" t="n">
        <v>1</v>
      </c>
      <c r="AO111" s="6" t="n">
        <v>0</v>
      </c>
      <c r="AP111" s="0" t="n">
        <v>1</v>
      </c>
      <c r="AQ111" s="0" t="n">
        <v>0</v>
      </c>
      <c r="AR111" s="0" t="n">
        <v>0</v>
      </c>
      <c r="AS111" s="6" t="n">
        <v>0</v>
      </c>
    </row>
    <row r="112" s="57" customFormat="true" ht="15" hidden="false" customHeight="false" outlineLevel="0" collapsed="false">
      <c r="D112" s="58"/>
      <c r="F112" s="58"/>
      <c r="H112" s="58"/>
      <c r="J112" s="58"/>
      <c r="K112" s="3"/>
      <c r="L112" s="3"/>
      <c r="M112" s="3" t="s">
        <v>73</v>
      </c>
      <c r="N112" s="54" t="n">
        <v>0.446808511</v>
      </c>
      <c r="O112" s="3" t="s">
        <v>76</v>
      </c>
      <c r="P112" s="54" t="n">
        <v>0.370460048</v>
      </c>
      <c r="Q112" s="3" t="s">
        <v>75</v>
      </c>
      <c r="R112" s="54" t="n">
        <v>0.2614</v>
      </c>
      <c r="S112" s="3" t="n">
        <f aca="false">IF(AND(X112&lt;1,Y112&lt;1,Z112&lt;1,AA112&lt;3),1,0)</f>
        <v>0</v>
      </c>
      <c r="T112" s="27" t="n">
        <f aca="false">R112*P112*N112*L$119*J$107*H$107*F$107*D$154*B$180</f>
        <v>0</v>
      </c>
      <c r="U112" s="0"/>
      <c r="V112" s="15"/>
      <c r="W112" s="58" t="n">
        <v>302</v>
      </c>
      <c r="X112" s="0" t="n">
        <v>0.47</v>
      </c>
      <c r="Y112" s="0" t="n">
        <v>0.6</v>
      </c>
      <c r="Z112" s="0" t="n">
        <v>3.78</v>
      </c>
      <c r="AA112" s="0" t="n">
        <v>2.75</v>
      </c>
      <c r="AB112" s="0" t="n">
        <v>3.3</v>
      </c>
      <c r="AC112" s="0" t="n">
        <v>11617.1297180538</v>
      </c>
      <c r="AD112" s="0" t="n">
        <v>69341.450841082</v>
      </c>
      <c r="AE112" s="0" t="n">
        <v>67352.6477337376</v>
      </c>
      <c r="AF112" s="0" t="n">
        <v>0</v>
      </c>
      <c r="AG112" s="0" t="n">
        <v>0</v>
      </c>
      <c r="AH112" s="0" t="n">
        <v>0.6</v>
      </c>
      <c r="AI112" s="4" t="n">
        <v>1</v>
      </c>
      <c r="AJ112" s="5" t="n">
        <v>0</v>
      </c>
      <c r="AK112" s="5" t="n">
        <v>0</v>
      </c>
      <c r="AL112" s="6" t="n">
        <v>0</v>
      </c>
      <c r="AM112" s="0" t="n">
        <v>0</v>
      </c>
      <c r="AN112" s="0" t="n">
        <v>1</v>
      </c>
      <c r="AO112" s="6" t="n">
        <v>0</v>
      </c>
      <c r="AP112" s="0" t="n">
        <v>0</v>
      </c>
      <c r="AQ112" s="0" t="n">
        <v>0</v>
      </c>
      <c r="AR112" s="0" t="n">
        <v>1</v>
      </c>
      <c r="AS112" s="6" t="n">
        <v>0</v>
      </c>
    </row>
    <row r="113" s="57" customFormat="true" ht="15" hidden="false" customHeight="false" outlineLevel="0" collapsed="false">
      <c r="D113" s="58"/>
      <c r="F113" s="58"/>
      <c r="H113" s="58"/>
      <c r="J113" s="58"/>
      <c r="K113" s="3"/>
      <c r="L113" s="3"/>
      <c r="M113" s="3"/>
      <c r="N113" s="3"/>
      <c r="O113" s="3"/>
      <c r="P113" s="3"/>
      <c r="Q113" s="3" t="s">
        <v>77</v>
      </c>
      <c r="R113" s="54" t="n">
        <v>0.5371</v>
      </c>
      <c r="S113" s="3" t="n">
        <f aca="false">IF(AND(X113&lt;1,Y113&lt;1,Z113&lt;1,AA113&lt;3),1,0)</f>
        <v>0</v>
      </c>
      <c r="T113" s="27" t="n">
        <f aca="false">R113*P114*N116*L$119*J$107*H$107*F$107*D$154*B$180</f>
        <v>0</v>
      </c>
      <c r="U113" s="0"/>
      <c r="V113" s="15"/>
      <c r="W113" s="58" t="n">
        <v>302</v>
      </c>
      <c r="X113" s="0" t="n">
        <v>0.47</v>
      </c>
      <c r="Y113" s="0" t="n">
        <v>0.6</v>
      </c>
      <c r="Z113" s="0" t="n">
        <v>3.78</v>
      </c>
      <c r="AA113" s="0" t="n">
        <v>2.75</v>
      </c>
      <c r="AB113" s="0" t="n">
        <v>3.3</v>
      </c>
      <c r="AC113" s="0" t="n">
        <v>11617.1297180538</v>
      </c>
      <c r="AD113" s="0" t="n">
        <v>69341.450841082</v>
      </c>
      <c r="AE113" s="0" t="n">
        <v>67352.6477337376</v>
      </c>
      <c r="AF113" s="0" t="n">
        <v>0</v>
      </c>
      <c r="AG113" s="0" t="n">
        <v>0</v>
      </c>
      <c r="AH113" s="0" t="n">
        <v>0.6</v>
      </c>
      <c r="AI113" s="4" t="n">
        <v>0</v>
      </c>
      <c r="AJ113" s="5" t="n">
        <v>1</v>
      </c>
      <c r="AK113" s="5" t="n">
        <v>0</v>
      </c>
      <c r="AL113" s="6" t="n">
        <v>0</v>
      </c>
      <c r="AM113" s="0" t="n">
        <v>1</v>
      </c>
      <c r="AN113" s="0" t="n">
        <v>0</v>
      </c>
      <c r="AO113" s="6" t="n">
        <v>0</v>
      </c>
      <c r="AP113" s="0" t="n">
        <v>0</v>
      </c>
      <c r="AQ113" s="0" t="n">
        <v>1</v>
      </c>
      <c r="AR113" s="0" t="n">
        <v>0</v>
      </c>
      <c r="AS113" s="6" t="n">
        <v>0</v>
      </c>
    </row>
    <row r="114" s="57" customFormat="true" ht="15" hidden="false" customHeight="false" outlineLevel="0" collapsed="false">
      <c r="D114" s="58"/>
      <c r="F114" s="58"/>
      <c r="H114" s="58"/>
      <c r="J114" s="58"/>
      <c r="K114" s="3"/>
      <c r="L114" s="3"/>
      <c r="M114" s="3"/>
      <c r="N114" s="3"/>
      <c r="O114" s="3" t="s">
        <v>74</v>
      </c>
      <c r="P114" s="54" t="n">
        <v>0.808270677</v>
      </c>
      <c r="Q114" s="3" t="s">
        <v>75</v>
      </c>
      <c r="R114" s="54" t="n">
        <v>0.4629</v>
      </c>
      <c r="S114" s="3" t="n">
        <f aca="false">IF(AND(X114&lt;1,Y114&lt;1,Z114&lt;1,AA114&lt;3),1,0)</f>
        <v>0</v>
      </c>
      <c r="T114" s="27" t="n">
        <f aca="false">R114*P114*N116*L$119*J$107*H$107*F$107*D$154*B$180</f>
        <v>0</v>
      </c>
      <c r="U114" s="0"/>
      <c r="V114" s="15"/>
      <c r="W114" s="58" t="n">
        <v>302</v>
      </c>
      <c r="X114" s="0" t="n">
        <v>0.47</v>
      </c>
      <c r="Y114" s="0" t="n">
        <v>0.6</v>
      </c>
      <c r="Z114" s="0" t="n">
        <v>3.78</v>
      </c>
      <c r="AA114" s="0" t="n">
        <v>2.75</v>
      </c>
      <c r="AB114" s="0" t="n">
        <v>3.3</v>
      </c>
      <c r="AC114" s="0" t="n">
        <v>11617.1297180538</v>
      </c>
      <c r="AD114" s="0" t="n">
        <v>69341.450841082</v>
      </c>
      <c r="AE114" s="0" t="n">
        <v>67352.6477337376</v>
      </c>
      <c r="AF114" s="0" t="n">
        <v>0</v>
      </c>
      <c r="AG114" s="0" t="n">
        <v>0</v>
      </c>
      <c r="AH114" s="0" t="n">
        <v>0.6</v>
      </c>
      <c r="AI114" s="4" t="n">
        <v>0</v>
      </c>
      <c r="AJ114" s="5" t="n">
        <v>1</v>
      </c>
      <c r="AK114" s="5" t="n">
        <v>0</v>
      </c>
      <c r="AL114" s="6" t="n">
        <v>0</v>
      </c>
      <c r="AM114" s="0" t="n">
        <v>1</v>
      </c>
      <c r="AN114" s="0" t="n">
        <v>0</v>
      </c>
      <c r="AO114" s="6" t="n">
        <v>0</v>
      </c>
      <c r="AP114" s="0" t="n">
        <v>0</v>
      </c>
      <c r="AQ114" s="0" t="n">
        <v>0</v>
      </c>
      <c r="AR114" s="0" t="n">
        <v>1</v>
      </c>
      <c r="AS114" s="6" t="n">
        <v>0</v>
      </c>
    </row>
    <row r="115" s="57" customFormat="true" ht="15" hidden="false" customHeight="false" outlineLevel="0" collapsed="false">
      <c r="D115" s="58"/>
      <c r="F115" s="58"/>
      <c r="H115" s="58"/>
      <c r="J115" s="58"/>
      <c r="K115" s="3"/>
      <c r="L115" s="3"/>
      <c r="M115" s="3"/>
      <c r="N115" s="3"/>
      <c r="O115" s="3"/>
      <c r="P115" s="3"/>
      <c r="Q115" s="3" t="s">
        <v>77</v>
      </c>
      <c r="R115" s="54" t="n">
        <v>0.5371</v>
      </c>
      <c r="S115" s="3" t="n">
        <f aca="false">IF(AND(X115&lt;1,Y115&lt;1,Z115&lt;1,AA115&lt;3),1,0)</f>
        <v>0</v>
      </c>
      <c r="T115" s="27" t="n">
        <f aca="false">R115*P116*N116*L$119*J$107*H$107*F$107*D$154*B$180</f>
        <v>0</v>
      </c>
      <c r="U115" s="0"/>
      <c r="V115" s="15"/>
      <c r="W115" s="58" t="n">
        <v>302</v>
      </c>
      <c r="X115" s="0" t="n">
        <v>0.47</v>
      </c>
      <c r="Y115" s="0" t="n">
        <v>0.6</v>
      </c>
      <c r="Z115" s="0" t="n">
        <v>3.78</v>
      </c>
      <c r="AA115" s="0" t="n">
        <v>2.75</v>
      </c>
      <c r="AB115" s="0" t="n">
        <v>3.3</v>
      </c>
      <c r="AC115" s="0" t="n">
        <v>11617.1297180538</v>
      </c>
      <c r="AD115" s="0" t="n">
        <v>69341.450841082</v>
      </c>
      <c r="AE115" s="0" t="n">
        <v>67352.6477337376</v>
      </c>
      <c r="AF115" s="0" t="n">
        <v>0</v>
      </c>
      <c r="AG115" s="0" t="n">
        <v>0</v>
      </c>
      <c r="AH115" s="0" t="n">
        <v>0.6</v>
      </c>
      <c r="AI115" s="4" t="n">
        <v>0</v>
      </c>
      <c r="AJ115" s="5" t="n">
        <v>1</v>
      </c>
      <c r="AK115" s="5" t="n">
        <v>0</v>
      </c>
      <c r="AL115" s="6" t="n">
        <v>0</v>
      </c>
      <c r="AM115" s="0" t="n">
        <v>0</v>
      </c>
      <c r="AN115" s="0" t="n">
        <v>1</v>
      </c>
      <c r="AO115" s="6" t="n">
        <v>0</v>
      </c>
      <c r="AP115" s="0" t="n">
        <v>0</v>
      </c>
      <c r="AQ115" s="0" t="n">
        <v>1</v>
      </c>
      <c r="AR115" s="0" t="n">
        <v>0</v>
      </c>
      <c r="AS115" s="6" t="n">
        <v>0</v>
      </c>
    </row>
    <row r="116" s="57" customFormat="true" ht="15" hidden="false" customHeight="false" outlineLevel="0" collapsed="false">
      <c r="D116" s="58"/>
      <c r="F116" s="58"/>
      <c r="H116" s="58"/>
      <c r="J116" s="58"/>
      <c r="K116" s="3"/>
      <c r="L116" s="3"/>
      <c r="M116" s="3" t="s">
        <v>77</v>
      </c>
      <c r="N116" s="54" t="n">
        <v>0.446808511</v>
      </c>
      <c r="O116" s="3" t="s">
        <v>78</v>
      </c>
      <c r="P116" s="54" t="n">
        <v>0.191729323</v>
      </c>
      <c r="Q116" s="3" t="s">
        <v>75</v>
      </c>
      <c r="R116" s="54" t="n">
        <v>0.4629</v>
      </c>
      <c r="S116" s="3" t="n">
        <f aca="false">IF(AND(X116&lt;1,Y116&lt;1,Z116&lt;1,AA116&lt;3),1,0)</f>
        <v>0</v>
      </c>
      <c r="T116" s="27" t="n">
        <f aca="false">R116*P116*N116*L$119*J$107*H$107*F$107*D$154*B$180</f>
        <v>0</v>
      </c>
      <c r="U116" s="0"/>
      <c r="V116" s="15"/>
      <c r="W116" s="58" t="n">
        <v>302</v>
      </c>
      <c r="X116" s="0" t="n">
        <v>0.47</v>
      </c>
      <c r="Y116" s="0" t="n">
        <v>0.6</v>
      </c>
      <c r="Z116" s="0" t="n">
        <v>3.78</v>
      </c>
      <c r="AA116" s="0" t="n">
        <v>2.75</v>
      </c>
      <c r="AB116" s="0" t="n">
        <v>3.3</v>
      </c>
      <c r="AC116" s="0" t="n">
        <v>11617.1297180538</v>
      </c>
      <c r="AD116" s="0" t="n">
        <v>69341.450841082</v>
      </c>
      <c r="AE116" s="0" t="n">
        <v>67352.6477337376</v>
      </c>
      <c r="AF116" s="0" t="n">
        <v>0</v>
      </c>
      <c r="AG116" s="0" t="n">
        <v>0</v>
      </c>
      <c r="AH116" s="0" t="n">
        <v>0.6</v>
      </c>
      <c r="AI116" s="4" t="n">
        <v>0</v>
      </c>
      <c r="AJ116" s="5" t="n">
        <v>1</v>
      </c>
      <c r="AK116" s="5" t="n">
        <v>0</v>
      </c>
      <c r="AL116" s="6" t="n">
        <v>0</v>
      </c>
      <c r="AM116" s="0" t="n">
        <v>0</v>
      </c>
      <c r="AN116" s="0" t="n">
        <v>1</v>
      </c>
      <c r="AO116" s="6" t="n">
        <v>0</v>
      </c>
      <c r="AP116" s="0" t="n">
        <v>0</v>
      </c>
      <c r="AQ116" s="0" t="n">
        <v>0</v>
      </c>
      <c r="AR116" s="0" t="n">
        <v>1</v>
      </c>
      <c r="AS116" s="6" t="n">
        <v>0</v>
      </c>
    </row>
    <row r="117" s="57" customFormat="true" ht="15" hidden="false" customHeight="false" outlineLevel="0" collapsed="false">
      <c r="D117" s="58"/>
      <c r="F117" s="58"/>
      <c r="H117" s="58"/>
      <c r="J117" s="58"/>
      <c r="K117" s="3"/>
      <c r="L117" s="3"/>
      <c r="M117" s="3" t="s">
        <v>75</v>
      </c>
      <c r="N117" s="54" t="n">
        <v>0.021276596</v>
      </c>
      <c r="O117" s="3" t="s">
        <v>30</v>
      </c>
      <c r="P117" s="54" t="n">
        <v>1</v>
      </c>
      <c r="Q117" s="3" t="s">
        <v>75</v>
      </c>
      <c r="R117" s="54" t="n">
        <v>1</v>
      </c>
      <c r="S117" s="3" t="n">
        <f aca="false">IF(AND(X117&lt;1,Y117&lt;1,Z117&lt;1,AA117&lt;3),1,0)</f>
        <v>0</v>
      </c>
      <c r="T117" s="27" t="n">
        <f aca="false">R117*P117*N117*L$119*J$107*H$107*F$107*D$154*B$180</f>
        <v>0</v>
      </c>
      <c r="U117" s="0"/>
      <c r="V117" s="15"/>
      <c r="W117" s="58" t="n">
        <v>302</v>
      </c>
      <c r="X117" s="0" t="n">
        <v>0.47</v>
      </c>
      <c r="Y117" s="0" t="n">
        <v>0.6</v>
      </c>
      <c r="Z117" s="0" t="n">
        <v>3.78</v>
      </c>
      <c r="AA117" s="0" t="n">
        <v>2.75</v>
      </c>
      <c r="AB117" s="0" t="n">
        <v>3.3</v>
      </c>
      <c r="AC117" s="0" t="n">
        <v>11617.1297180538</v>
      </c>
      <c r="AD117" s="0" t="n">
        <v>69341.450841082</v>
      </c>
      <c r="AE117" s="0" t="n">
        <v>67352.6477337376</v>
      </c>
      <c r="AF117" s="0" t="n">
        <v>0</v>
      </c>
      <c r="AG117" s="0" t="n">
        <v>0</v>
      </c>
      <c r="AH117" s="0" t="n">
        <v>0.6</v>
      </c>
      <c r="AI117" s="4" t="n">
        <v>0</v>
      </c>
      <c r="AJ117" s="5" t="n">
        <v>0</v>
      </c>
      <c r="AK117" s="5" t="n">
        <v>1</v>
      </c>
      <c r="AL117" s="6" t="n">
        <v>0</v>
      </c>
      <c r="AM117" s="0" t="n">
        <v>0</v>
      </c>
      <c r="AN117" s="0" t="n">
        <v>0</v>
      </c>
      <c r="AO117" s="6" t="n">
        <v>1</v>
      </c>
      <c r="AP117" s="0" t="n">
        <v>0</v>
      </c>
      <c r="AQ117" s="0" t="n">
        <v>0</v>
      </c>
      <c r="AR117" s="0" t="n">
        <v>1</v>
      </c>
      <c r="AS117" s="6" t="n">
        <v>0</v>
      </c>
    </row>
    <row r="118" s="57" customFormat="true" ht="15" hidden="false" customHeight="false" outlineLevel="0" collapsed="false">
      <c r="D118" s="58"/>
      <c r="F118" s="58"/>
      <c r="H118" s="58"/>
      <c r="J118" s="58"/>
      <c r="K118" s="3"/>
      <c r="L118" s="3"/>
      <c r="M118" s="3"/>
      <c r="N118" s="3"/>
      <c r="O118" s="3" t="s">
        <v>74</v>
      </c>
      <c r="P118" s="54" t="n">
        <v>0.159106071</v>
      </c>
      <c r="Q118" s="3" t="s">
        <v>79</v>
      </c>
      <c r="R118" s="54" t="n">
        <v>1</v>
      </c>
      <c r="S118" s="3" t="n">
        <f aca="false">IF(AND(X118&lt;1,Y118&lt;1,Z118&lt;1,AA118&lt;3),1,0)</f>
        <v>0</v>
      </c>
      <c r="T118" s="27" t="n">
        <f aca="false">R118*P118*N119*L$119*J$107*H$107*F$107*D$154*B$180</f>
        <v>0</v>
      </c>
      <c r="U118" s="0"/>
      <c r="V118" s="15"/>
      <c r="W118" s="58" t="n">
        <v>302</v>
      </c>
      <c r="X118" s="0" t="n">
        <v>0.47</v>
      </c>
      <c r="Y118" s="0" t="n">
        <v>0.6</v>
      </c>
      <c r="Z118" s="0" t="n">
        <v>3.78</v>
      </c>
      <c r="AA118" s="0" t="n">
        <v>2.75</v>
      </c>
      <c r="AB118" s="0" t="n">
        <v>3.3</v>
      </c>
      <c r="AC118" s="0" t="n">
        <v>11617.1297180538</v>
      </c>
      <c r="AD118" s="0" t="n">
        <v>69341.450841082</v>
      </c>
      <c r="AE118" s="0" t="n">
        <v>67352.6477337376</v>
      </c>
      <c r="AF118" s="0" t="n">
        <v>0</v>
      </c>
      <c r="AG118" s="0" t="n">
        <v>0</v>
      </c>
      <c r="AH118" s="0" t="n">
        <v>0.6</v>
      </c>
      <c r="AI118" s="4" t="n">
        <v>0</v>
      </c>
      <c r="AJ118" s="5" t="n">
        <v>0</v>
      </c>
      <c r="AK118" s="5" t="n">
        <v>0</v>
      </c>
      <c r="AL118" s="6" t="n">
        <v>1</v>
      </c>
      <c r="AM118" s="0" t="n">
        <v>1</v>
      </c>
      <c r="AN118" s="0" t="n">
        <v>0</v>
      </c>
      <c r="AO118" s="6" t="n">
        <v>0</v>
      </c>
      <c r="AP118" s="0" t="n">
        <v>0</v>
      </c>
      <c r="AQ118" s="0" t="n">
        <v>0</v>
      </c>
      <c r="AR118" s="0" t="n">
        <v>0</v>
      </c>
      <c r="AS118" s="6" t="n">
        <v>1</v>
      </c>
    </row>
    <row r="119" s="57" customFormat="true" ht="15" hidden="false" customHeight="false" outlineLevel="0" collapsed="false">
      <c r="D119" s="58"/>
      <c r="F119" s="58"/>
      <c r="H119" s="58"/>
      <c r="J119" s="58"/>
      <c r="K119" s="55" t="s">
        <v>84</v>
      </c>
      <c r="L119" s="54" t="n">
        <v>0</v>
      </c>
      <c r="M119" s="3" t="s">
        <v>79</v>
      </c>
      <c r="N119" s="54" t="n">
        <v>0.085106383</v>
      </c>
      <c r="O119" s="3" t="s">
        <v>76</v>
      </c>
      <c r="P119" s="54" t="n">
        <v>0.840893929</v>
      </c>
      <c r="Q119" s="3" t="s">
        <v>79</v>
      </c>
      <c r="R119" s="54" t="n">
        <v>1</v>
      </c>
      <c r="S119" s="3" t="n">
        <f aca="false">IF(AND(X119&lt;1,Y119&lt;1,Z119&lt;1,AA119&lt;3),1,0)</f>
        <v>0</v>
      </c>
      <c r="T119" s="27" t="n">
        <f aca="false">R119*P119*N119*L$119*J$107*H$107*F$107*D$154*B$180</f>
        <v>0</v>
      </c>
      <c r="U119" s="0"/>
      <c r="V119" s="15"/>
      <c r="W119" s="58" t="n">
        <v>302</v>
      </c>
      <c r="X119" s="0" t="n">
        <v>0.47</v>
      </c>
      <c r="Y119" s="0" t="n">
        <v>0.6</v>
      </c>
      <c r="Z119" s="0" t="n">
        <v>3.78</v>
      </c>
      <c r="AA119" s="0" t="n">
        <v>2.75</v>
      </c>
      <c r="AB119" s="0" t="n">
        <v>3.3</v>
      </c>
      <c r="AC119" s="0" t="n">
        <v>11617.1297180538</v>
      </c>
      <c r="AD119" s="0" t="n">
        <v>69341.450841082</v>
      </c>
      <c r="AE119" s="0" t="n">
        <v>67352.6477337376</v>
      </c>
      <c r="AF119" s="0" t="n">
        <v>0</v>
      </c>
      <c r="AG119" s="0" t="n">
        <v>0</v>
      </c>
      <c r="AH119" s="0" t="n">
        <v>0.6</v>
      </c>
      <c r="AI119" s="4" t="n">
        <v>0</v>
      </c>
      <c r="AJ119" s="5" t="n">
        <v>0</v>
      </c>
      <c r="AK119" s="5" t="n">
        <v>0</v>
      </c>
      <c r="AL119" s="6" t="n">
        <v>1</v>
      </c>
      <c r="AM119" s="0" t="n">
        <v>0</v>
      </c>
      <c r="AN119" s="0" t="n">
        <v>1</v>
      </c>
      <c r="AO119" s="6" t="n">
        <v>0</v>
      </c>
      <c r="AP119" s="0" t="n">
        <v>0</v>
      </c>
      <c r="AQ119" s="0" t="n">
        <v>0</v>
      </c>
      <c r="AR119" s="0" t="n">
        <v>0</v>
      </c>
      <c r="AS119" s="6" t="n">
        <v>1</v>
      </c>
    </row>
    <row r="120" s="56" customFormat="true" ht="15" hidden="false" customHeight="false" outlineLevel="0" collapsed="false">
      <c r="A120" s="56" t="n">
        <v>-1</v>
      </c>
      <c r="B120" s="56" t="n">
        <v>-1</v>
      </c>
      <c r="C120" s="56" t="n">
        <v>-1</v>
      </c>
      <c r="D120" s="56" t="n">
        <v>-1</v>
      </c>
      <c r="E120" s="56" t="n">
        <v>-1</v>
      </c>
      <c r="F120" s="56" t="n">
        <v>-1</v>
      </c>
      <c r="G120" s="56" t="n">
        <v>-1</v>
      </c>
      <c r="H120" s="56" t="n">
        <v>-1</v>
      </c>
      <c r="I120" s="56" t="n">
        <v>-1</v>
      </c>
      <c r="J120" s="56" t="n">
        <v>-1</v>
      </c>
      <c r="K120" s="56" t="n">
        <v>-1</v>
      </c>
      <c r="L120" s="56" t="n">
        <v>-1</v>
      </c>
      <c r="M120" s="56" t="n">
        <v>-1</v>
      </c>
      <c r="N120" s="56" t="n">
        <v>-1</v>
      </c>
      <c r="O120" s="56" t="n">
        <v>-1</v>
      </c>
      <c r="P120" s="56" t="n">
        <v>-1</v>
      </c>
      <c r="Q120" s="56" t="n">
        <v>-1</v>
      </c>
      <c r="R120" s="56" t="n">
        <v>-1</v>
      </c>
      <c r="S120" s="56" t="n">
        <v>-1</v>
      </c>
      <c r="T120" s="56" t="n">
        <v>-1</v>
      </c>
      <c r="U120" s="56" t="n">
        <v>-1</v>
      </c>
      <c r="V120" s="56" t="n">
        <v>-1</v>
      </c>
      <c r="W120" s="56" t="n">
        <v>-1</v>
      </c>
      <c r="X120" s="56" t="n">
        <v>-1</v>
      </c>
      <c r="Y120" s="56" t="n">
        <v>-1</v>
      </c>
      <c r="Z120" s="56" t="n">
        <v>-1</v>
      </c>
      <c r="AA120" s="56" t="n">
        <v>-1</v>
      </c>
      <c r="AB120" s="56" t="n">
        <v>-1</v>
      </c>
      <c r="AC120" s="56" t="n">
        <v>-1</v>
      </c>
      <c r="AD120" s="56" t="n">
        <v>-1</v>
      </c>
      <c r="AE120" s="56" t="n">
        <v>-1</v>
      </c>
      <c r="AF120" s="56" t="n">
        <v>-1</v>
      </c>
      <c r="AG120" s="56" t="n">
        <v>-1</v>
      </c>
      <c r="AH120" s="56" t="n">
        <v>-1</v>
      </c>
      <c r="AI120" s="56" t="n">
        <v>-1</v>
      </c>
      <c r="AJ120" s="56" t="n">
        <v>-1</v>
      </c>
      <c r="AK120" s="56" t="n">
        <v>-1</v>
      </c>
      <c r="AL120" s="56" t="n">
        <v>-1</v>
      </c>
      <c r="AM120" s="56" t="n">
        <v>-1</v>
      </c>
      <c r="AN120" s="56" t="n">
        <v>-1</v>
      </c>
      <c r="AO120" s="56" t="n">
        <v>-1</v>
      </c>
      <c r="AP120" s="56" t="n">
        <v>-1</v>
      </c>
      <c r="AQ120" s="56" t="n">
        <v>-1</v>
      </c>
      <c r="AR120" s="56" t="n">
        <v>-1</v>
      </c>
      <c r="AS120" s="56" t="n">
        <v>-1</v>
      </c>
      <c r="AT120" s="56" t="n">
        <v>-1</v>
      </c>
      <c r="AU120" s="56" t="n">
        <v>-1</v>
      </c>
    </row>
    <row r="121" customFormat="false" ht="15" hidden="false" customHeight="false" outlineLevel="0" collapsed="false">
      <c r="D121" s="3"/>
      <c r="F121" s="58"/>
      <c r="G121" s="57"/>
      <c r="H121" s="58"/>
      <c r="I121" s="57"/>
      <c r="J121" s="58"/>
      <c r="K121" s="59"/>
      <c r="L121" s="58"/>
      <c r="M121" s="3"/>
      <c r="N121" s="3"/>
      <c r="O121" s="3"/>
      <c r="P121" s="3"/>
      <c r="Q121" s="3" t="s">
        <v>73</v>
      </c>
      <c r="R121" s="54" t="n">
        <v>0.7386</v>
      </c>
      <c r="S121" s="3" t="n">
        <f aca="false">IF(AND(X121&lt;1,Y121&lt;1,Z121&lt;1,AA121&lt;3),1,0)</f>
        <v>0</v>
      </c>
      <c r="T121" s="27" t="n">
        <f aca="false">R121*P122*N124*L131*J141*H155*F165*D154*B180</f>
        <v>3.97662437241139E-005</v>
      </c>
      <c r="V121" s="15"/>
      <c r="W121" s="58" t="n">
        <v>302</v>
      </c>
      <c r="X121" s="0" t="n">
        <v>0.47</v>
      </c>
      <c r="Y121" s="0" t="n">
        <v>2.1</v>
      </c>
      <c r="Z121" s="0" t="n">
        <v>0.89</v>
      </c>
      <c r="AA121" s="0" t="n">
        <v>2.75</v>
      </c>
      <c r="AB121" s="0" t="n">
        <v>3.3</v>
      </c>
      <c r="AC121" s="0" t="n">
        <v>11617.1297180538</v>
      </c>
      <c r="AD121" s="0" t="n">
        <v>74715.401027666</v>
      </c>
      <c r="AE121" s="0" t="n">
        <v>79015.9929737197</v>
      </c>
      <c r="AF121" s="0" t="n">
        <v>0</v>
      </c>
      <c r="AG121" s="0" t="n">
        <v>0</v>
      </c>
      <c r="AH121" s="0" t="n">
        <v>0.6</v>
      </c>
      <c r="AI121" s="4" t="n">
        <v>1</v>
      </c>
      <c r="AJ121" s="5" t="n">
        <v>0</v>
      </c>
      <c r="AK121" s="5" t="n">
        <v>0</v>
      </c>
      <c r="AL121" s="6" t="n">
        <v>0</v>
      </c>
      <c r="AM121" s="0" t="n">
        <v>1</v>
      </c>
      <c r="AN121" s="0" t="n">
        <v>0</v>
      </c>
      <c r="AO121" s="6" t="n">
        <v>0</v>
      </c>
      <c r="AP121" s="0" t="n">
        <v>1</v>
      </c>
      <c r="AQ121" s="0" t="n">
        <v>0</v>
      </c>
      <c r="AR121" s="0" t="n">
        <v>0</v>
      </c>
      <c r="AS121" s="6" t="n">
        <v>0</v>
      </c>
    </row>
    <row r="122" customFormat="false" ht="15" hidden="false" customHeight="false" outlineLevel="0" collapsed="false">
      <c r="D122" s="3"/>
      <c r="F122" s="58"/>
      <c r="G122" s="57"/>
      <c r="H122" s="58"/>
      <c r="I122" s="57"/>
      <c r="J122" s="58"/>
      <c r="K122" s="59"/>
      <c r="L122" s="58"/>
      <c r="M122" s="3"/>
      <c r="N122" s="3"/>
      <c r="O122" s="3" t="s">
        <v>74</v>
      </c>
      <c r="P122" s="54" t="n">
        <v>0.629539952</v>
      </c>
      <c r="Q122" s="3" t="s">
        <v>75</v>
      </c>
      <c r="R122" s="54" t="n">
        <v>0.2614</v>
      </c>
      <c r="S122" s="3" t="n">
        <f aca="false">IF(AND(X122&lt;1,Y122&lt;1,Z122&lt;1,AA122&lt;3),1,0)</f>
        <v>0</v>
      </c>
      <c r="T122" s="27" t="n">
        <f aca="false">R122*P122*N124*L131*J141*H155*F165*D154*B180</f>
        <v>1.40737829806165E-005</v>
      </c>
      <c r="V122" s="15"/>
      <c r="W122" s="58" t="n">
        <v>302</v>
      </c>
      <c r="X122" s="0" t="n">
        <v>0.47</v>
      </c>
      <c r="Y122" s="0" t="n">
        <v>2.1</v>
      </c>
      <c r="Z122" s="0" t="n">
        <v>0.89</v>
      </c>
      <c r="AA122" s="0" t="n">
        <v>2.75</v>
      </c>
      <c r="AB122" s="0" t="n">
        <v>3.3</v>
      </c>
      <c r="AC122" s="0" t="n">
        <v>11617.1297180538</v>
      </c>
      <c r="AD122" s="0" t="n">
        <v>74715.401027666</v>
      </c>
      <c r="AE122" s="0" t="n">
        <v>79015.9929737197</v>
      </c>
      <c r="AF122" s="0" t="n">
        <v>0</v>
      </c>
      <c r="AG122" s="0" t="n">
        <v>0</v>
      </c>
      <c r="AH122" s="0" t="n">
        <v>0.6</v>
      </c>
      <c r="AI122" s="4" t="n">
        <v>1</v>
      </c>
      <c r="AJ122" s="5" t="n">
        <v>0</v>
      </c>
      <c r="AK122" s="5" t="n">
        <v>0</v>
      </c>
      <c r="AL122" s="6" t="n">
        <v>0</v>
      </c>
      <c r="AM122" s="0" t="n">
        <v>1</v>
      </c>
      <c r="AN122" s="0" t="n">
        <v>0</v>
      </c>
      <c r="AO122" s="6" t="n">
        <v>0</v>
      </c>
      <c r="AP122" s="0" t="n">
        <v>0</v>
      </c>
      <c r="AQ122" s="0" t="n">
        <v>0</v>
      </c>
      <c r="AR122" s="0" t="n">
        <v>1</v>
      </c>
      <c r="AS122" s="6" t="n">
        <v>0</v>
      </c>
    </row>
    <row r="123" customFormat="false" ht="15" hidden="false" customHeight="false" outlineLevel="0" collapsed="false">
      <c r="D123" s="3"/>
      <c r="F123" s="58"/>
      <c r="G123" s="57"/>
      <c r="H123" s="58"/>
      <c r="I123" s="57"/>
      <c r="J123" s="58"/>
      <c r="K123" s="59"/>
      <c r="L123" s="58"/>
      <c r="M123" s="3"/>
      <c r="N123" s="3"/>
      <c r="O123" s="3"/>
      <c r="P123" s="3"/>
      <c r="Q123" s="3" t="s">
        <v>73</v>
      </c>
      <c r="R123" s="54" t="n">
        <v>0.7386</v>
      </c>
      <c r="S123" s="3" t="n">
        <f aca="false">IF(AND(X123&lt;1,Y123&lt;1,Z123&lt;1,AA123&lt;3),1,0)</f>
        <v>0</v>
      </c>
      <c r="T123" s="27" t="n">
        <f aca="false">R123*P124*N124*L131*J141*H155*F165*D154*B180</f>
        <v>2.34009049179692E-005</v>
      </c>
      <c r="V123" s="15"/>
      <c r="W123" s="58" t="n">
        <v>302</v>
      </c>
      <c r="X123" s="0" t="n">
        <v>0.47</v>
      </c>
      <c r="Y123" s="0" t="n">
        <v>2.1</v>
      </c>
      <c r="Z123" s="0" t="n">
        <v>0.89</v>
      </c>
      <c r="AA123" s="0" t="n">
        <v>2.75</v>
      </c>
      <c r="AB123" s="0" t="n">
        <v>3.3</v>
      </c>
      <c r="AC123" s="0" t="n">
        <v>11617.1297180538</v>
      </c>
      <c r="AD123" s="0" t="n">
        <v>74715.401027666</v>
      </c>
      <c r="AE123" s="0" t="n">
        <v>79015.9929737197</v>
      </c>
      <c r="AF123" s="0" t="n">
        <v>0</v>
      </c>
      <c r="AG123" s="0" t="n">
        <v>0</v>
      </c>
      <c r="AH123" s="0" t="n">
        <v>0.6</v>
      </c>
      <c r="AI123" s="4" t="n">
        <v>1</v>
      </c>
      <c r="AJ123" s="5" t="n">
        <v>0</v>
      </c>
      <c r="AK123" s="5" t="n">
        <v>0</v>
      </c>
      <c r="AL123" s="6" t="n">
        <v>0</v>
      </c>
      <c r="AM123" s="0" t="n">
        <v>0</v>
      </c>
      <c r="AN123" s="0" t="n">
        <v>1</v>
      </c>
      <c r="AO123" s="6" t="n">
        <v>0</v>
      </c>
      <c r="AP123" s="0" t="n">
        <v>1</v>
      </c>
      <c r="AQ123" s="0" t="n">
        <v>0</v>
      </c>
      <c r="AR123" s="0" t="n">
        <v>0</v>
      </c>
      <c r="AS123" s="6" t="n">
        <v>0</v>
      </c>
    </row>
    <row r="124" customFormat="false" ht="15" hidden="false" customHeight="false" outlineLevel="0" collapsed="false">
      <c r="D124" s="3"/>
      <c r="F124" s="58"/>
      <c r="G124" s="57"/>
      <c r="H124" s="58"/>
      <c r="I124" s="57"/>
      <c r="J124" s="58"/>
      <c r="K124" s="59"/>
      <c r="L124" s="58"/>
      <c r="M124" s="3" t="s">
        <v>73</v>
      </c>
      <c r="N124" s="54" t="n">
        <v>0.446808511</v>
      </c>
      <c r="O124" s="3" t="s">
        <v>76</v>
      </c>
      <c r="P124" s="54" t="n">
        <v>0.370460048</v>
      </c>
      <c r="Q124" s="3" t="s">
        <v>75</v>
      </c>
      <c r="R124" s="54" t="n">
        <v>0.2614</v>
      </c>
      <c r="S124" s="3" t="n">
        <f aca="false">IF(AND(X124&lt;1,Y124&lt;1,Z124&lt;1,AA124&lt;3),1,0)</f>
        <v>0</v>
      </c>
      <c r="T124" s="27" t="n">
        <f aca="false">R124*P124*N124*L131*J141*H155*F165*D154*B180</f>
        <v>8.28187996961436E-006</v>
      </c>
      <c r="V124" s="15"/>
      <c r="W124" s="58" t="n">
        <v>302</v>
      </c>
      <c r="X124" s="0" t="n">
        <v>0.47</v>
      </c>
      <c r="Y124" s="0" t="n">
        <v>2.1</v>
      </c>
      <c r="Z124" s="0" t="n">
        <v>0.89</v>
      </c>
      <c r="AA124" s="0" t="n">
        <v>2.75</v>
      </c>
      <c r="AB124" s="0" t="n">
        <v>3.3</v>
      </c>
      <c r="AC124" s="0" t="n">
        <v>11617.1297180538</v>
      </c>
      <c r="AD124" s="0" t="n">
        <v>74715.401027666</v>
      </c>
      <c r="AE124" s="0" t="n">
        <v>79015.9929737197</v>
      </c>
      <c r="AF124" s="0" t="n">
        <v>0</v>
      </c>
      <c r="AG124" s="0" t="n">
        <v>0</v>
      </c>
      <c r="AH124" s="0" t="n">
        <v>0.6</v>
      </c>
      <c r="AI124" s="4" t="n">
        <v>1</v>
      </c>
      <c r="AJ124" s="5" t="n">
        <v>0</v>
      </c>
      <c r="AK124" s="5" t="n">
        <v>0</v>
      </c>
      <c r="AL124" s="6" t="n">
        <v>0</v>
      </c>
      <c r="AM124" s="0" t="n">
        <v>0</v>
      </c>
      <c r="AN124" s="0" t="n">
        <v>1</v>
      </c>
      <c r="AO124" s="6" t="n">
        <v>0</v>
      </c>
      <c r="AP124" s="0" t="n">
        <v>0</v>
      </c>
      <c r="AQ124" s="0" t="n">
        <v>0</v>
      </c>
      <c r="AR124" s="0" t="n">
        <v>1</v>
      </c>
      <c r="AS124" s="6" t="n">
        <v>0</v>
      </c>
    </row>
    <row r="125" customFormat="false" ht="15" hidden="false" customHeight="false" outlineLevel="0" collapsed="false">
      <c r="D125" s="3"/>
      <c r="F125" s="58"/>
      <c r="G125" s="57"/>
      <c r="H125" s="58"/>
      <c r="I125" s="57"/>
      <c r="J125" s="58"/>
      <c r="K125" s="59"/>
      <c r="L125" s="58"/>
      <c r="M125" s="3"/>
      <c r="N125" s="3"/>
      <c r="O125" s="3"/>
      <c r="P125" s="3"/>
      <c r="Q125" s="3" t="s">
        <v>77</v>
      </c>
      <c r="R125" s="54" t="n">
        <v>0.5371</v>
      </c>
      <c r="S125" s="3" t="n">
        <f aca="false">IF(AND(X125&lt;1,Y125&lt;1,Z125&lt;1,AA125&lt;3),1,0)</f>
        <v>0</v>
      </c>
      <c r="T125" s="27" t="n">
        <f aca="false">R125*P126*N128*L131*J141*H155*F165*D154*B180</f>
        <v>3.71273494609265E-005</v>
      </c>
      <c r="V125" s="15"/>
      <c r="W125" s="58" t="n">
        <v>302</v>
      </c>
      <c r="X125" s="0" t="n">
        <v>0.47</v>
      </c>
      <c r="Y125" s="0" t="n">
        <v>2.1</v>
      </c>
      <c r="Z125" s="0" t="n">
        <v>0.89</v>
      </c>
      <c r="AA125" s="0" t="n">
        <v>2.75</v>
      </c>
      <c r="AB125" s="0" t="n">
        <v>3.3</v>
      </c>
      <c r="AC125" s="0" t="n">
        <v>11617.1297180538</v>
      </c>
      <c r="AD125" s="0" t="n">
        <v>74715.401027666</v>
      </c>
      <c r="AE125" s="0" t="n">
        <v>79015.9929737197</v>
      </c>
      <c r="AF125" s="0" t="n">
        <v>0</v>
      </c>
      <c r="AG125" s="0" t="n">
        <v>0</v>
      </c>
      <c r="AH125" s="0" t="n">
        <v>0.6</v>
      </c>
      <c r="AI125" s="4" t="n">
        <v>0</v>
      </c>
      <c r="AJ125" s="5" t="n">
        <v>1</v>
      </c>
      <c r="AK125" s="5" t="n">
        <v>0</v>
      </c>
      <c r="AL125" s="6" t="n">
        <v>0</v>
      </c>
      <c r="AM125" s="0" t="n">
        <v>1</v>
      </c>
      <c r="AN125" s="0" t="n">
        <v>0</v>
      </c>
      <c r="AO125" s="6" t="n">
        <v>0</v>
      </c>
      <c r="AP125" s="0" t="n">
        <v>0</v>
      </c>
      <c r="AQ125" s="0" t="n">
        <v>1</v>
      </c>
      <c r="AR125" s="0" t="n">
        <v>0</v>
      </c>
      <c r="AS125" s="6" t="n">
        <v>0</v>
      </c>
    </row>
    <row r="126" customFormat="false" ht="15" hidden="false" customHeight="false" outlineLevel="0" collapsed="false">
      <c r="D126" s="3"/>
      <c r="F126" s="58"/>
      <c r="G126" s="57"/>
      <c r="H126" s="58"/>
      <c r="I126" s="57"/>
      <c r="J126" s="58"/>
      <c r="K126" s="59"/>
      <c r="L126" s="58"/>
      <c r="M126" s="3"/>
      <c r="N126" s="3"/>
      <c r="O126" s="3" t="s">
        <v>74</v>
      </c>
      <c r="P126" s="54" t="n">
        <v>0.808270677</v>
      </c>
      <c r="Q126" s="3" t="s">
        <v>75</v>
      </c>
      <c r="R126" s="54" t="n">
        <v>0.4629</v>
      </c>
      <c r="S126" s="3" t="n">
        <f aca="false">IF(AND(X126&lt;1,Y126&lt;1,Z126&lt;1,AA126&lt;3),1,0)</f>
        <v>0</v>
      </c>
      <c r="T126" s="27" t="n">
        <f aca="false">R126*P126*N128*L131*J141*H155*F165*D154*B180</f>
        <v>3.19982313637365E-005</v>
      </c>
      <c r="V126" s="15"/>
      <c r="W126" s="58" t="n">
        <v>302</v>
      </c>
      <c r="X126" s="0" t="n">
        <v>0.47</v>
      </c>
      <c r="Y126" s="0" t="n">
        <v>2.1</v>
      </c>
      <c r="Z126" s="0" t="n">
        <v>0.89</v>
      </c>
      <c r="AA126" s="0" t="n">
        <v>2.75</v>
      </c>
      <c r="AB126" s="0" t="n">
        <v>3.3</v>
      </c>
      <c r="AC126" s="0" t="n">
        <v>11617.1297180538</v>
      </c>
      <c r="AD126" s="0" t="n">
        <v>74715.401027666</v>
      </c>
      <c r="AE126" s="0" t="n">
        <v>79015.9929737197</v>
      </c>
      <c r="AF126" s="0" t="n">
        <v>0</v>
      </c>
      <c r="AG126" s="0" t="n">
        <v>0</v>
      </c>
      <c r="AH126" s="0" t="n">
        <v>0.6</v>
      </c>
      <c r="AI126" s="4" t="n">
        <v>0</v>
      </c>
      <c r="AJ126" s="5" t="n">
        <v>1</v>
      </c>
      <c r="AK126" s="5" t="n">
        <v>0</v>
      </c>
      <c r="AL126" s="6" t="n">
        <v>0</v>
      </c>
      <c r="AM126" s="0" t="n">
        <v>1</v>
      </c>
      <c r="AN126" s="0" t="n">
        <v>0</v>
      </c>
      <c r="AO126" s="6" t="n">
        <v>0</v>
      </c>
      <c r="AP126" s="0" t="n">
        <v>0</v>
      </c>
      <c r="AQ126" s="0" t="n">
        <v>0</v>
      </c>
      <c r="AR126" s="0" t="n">
        <v>1</v>
      </c>
      <c r="AS126" s="6" t="n">
        <v>0</v>
      </c>
    </row>
    <row r="127" customFormat="false" ht="15" hidden="false" customHeight="false" outlineLevel="0" collapsed="false">
      <c r="D127" s="3"/>
      <c r="F127" s="58"/>
      <c r="G127" s="57"/>
      <c r="H127" s="58"/>
      <c r="I127" s="57"/>
      <c r="J127" s="58"/>
      <c r="K127" s="59"/>
      <c r="L127" s="58"/>
      <c r="M127" s="3"/>
      <c r="N127" s="3"/>
      <c r="O127" s="3"/>
      <c r="P127" s="3"/>
      <c r="Q127" s="3" t="s">
        <v>77</v>
      </c>
      <c r="R127" s="54" t="n">
        <v>0.5371</v>
      </c>
      <c r="S127" s="3" t="n">
        <f aca="false">IF(AND(X127&lt;1,Y127&lt;1,Z127&lt;1,AA127&lt;3),1,0)</f>
        <v>0</v>
      </c>
      <c r="T127" s="27" t="n">
        <f aca="false">R127*P128*N128*L131*J141*H155*F165*D154*B180</f>
        <v>8.80695264530531E-006</v>
      </c>
      <c r="V127" s="15"/>
      <c r="W127" s="58" t="n">
        <v>302</v>
      </c>
      <c r="X127" s="0" t="n">
        <v>0.47</v>
      </c>
      <c r="Y127" s="0" t="n">
        <v>2.1</v>
      </c>
      <c r="Z127" s="0" t="n">
        <v>0.89</v>
      </c>
      <c r="AA127" s="0" t="n">
        <v>2.75</v>
      </c>
      <c r="AB127" s="0" t="n">
        <v>3.3</v>
      </c>
      <c r="AC127" s="0" t="n">
        <v>11617.1297180538</v>
      </c>
      <c r="AD127" s="0" t="n">
        <v>74715.401027666</v>
      </c>
      <c r="AE127" s="0" t="n">
        <v>79015.9929737197</v>
      </c>
      <c r="AF127" s="0" t="n">
        <v>0</v>
      </c>
      <c r="AG127" s="0" t="n">
        <v>0</v>
      </c>
      <c r="AH127" s="0" t="n">
        <v>0.6</v>
      </c>
      <c r="AI127" s="4" t="n">
        <v>0</v>
      </c>
      <c r="AJ127" s="5" t="n">
        <v>1</v>
      </c>
      <c r="AK127" s="5" t="n">
        <v>0</v>
      </c>
      <c r="AL127" s="6" t="n">
        <v>0</v>
      </c>
      <c r="AM127" s="0" t="n">
        <v>0</v>
      </c>
      <c r="AN127" s="0" t="n">
        <v>1</v>
      </c>
      <c r="AO127" s="6" t="n">
        <v>0</v>
      </c>
      <c r="AP127" s="0" t="n">
        <v>0</v>
      </c>
      <c r="AQ127" s="0" t="n">
        <v>1</v>
      </c>
      <c r="AR127" s="0" t="n">
        <v>0</v>
      </c>
      <c r="AS127" s="6" t="n">
        <v>0</v>
      </c>
    </row>
    <row r="128" customFormat="false" ht="15" hidden="false" customHeight="false" outlineLevel="0" collapsed="false">
      <c r="D128" s="3"/>
      <c r="F128" s="58"/>
      <c r="G128" s="57"/>
      <c r="H128" s="58"/>
      <c r="I128" s="57"/>
      <c r="J128" s="58"/>
      <c r="K128" s="59"/>
      <c r="L128" s="58"/>
      <c r="M128" s="3" t="s">
        <v>77</v>
      </c>
      <c r="N128" s="54" t="n">
        <v>0.446808511</v>
      </c>
      <c r="O128" s="3" t="s">
        <v>78</v>
      </c>
      <c r="P128" s="54" t="n">
        <v>0.191729323</v>
      </c>
      <c r="Q128" s="3" t="s">
        <v>75</v>
      </c>
      <c r="R128" s="54" t="n">
        <v>0.4629</v>
      </c>
      <c r="S128" s="3" t="n">
        <f aca="false">IF(AND(X128&lt;1,Y128&lt;1,Z128&lt;1,AA128&lt;3),1,0)</f>
        <v>0</v>
      </c>
      <c r="T128" s="27" t="n">
        <f aca="false">R128*P128*N128*L131*J141*H155*F165*D154*B180</f>
        <v>7.59027812234561E-006</v>
      </c>
      <c r="V128" s="15"/>
      <c r="W128" s="58" t="n">
        <v>302</v>
      </c>
      <c r="X128" s="0" t="n">
        <v>0.47</v>
      </c>
      <c r="Y128" s="0" t="n">
        <v>2.1</v>
      </c>
      <c r="Z128" s="0" t="n">
        <v>0.89</v>
      </c>
      <c r="AA128" s="0" t="n">
        <v>2.75</v>
      </c>
      <c r="AB128" s="0" t="n">
        <v>3.3</v>
      </c>
      <c r="AC128" s="0" t="n">
        <v>11617.1297180538</v>
      </c>
      <c r="AD128" s="0" t="n">
        <v>74715.401027666</v>
      </c>
      <c r="AE128" s="0" t="n">
        <v>79015.9929737197</v>
      </c>
      <c r="AF128" s="0" t="n">
        <v>0</v>
      </c>
      <c r="AG128" s="0" t="n">
        <v>0</v>
      </c>
      <c r="AH128" s="0" t="n">
        <v>0.6</v>
      </c>
      <c r="AI128" s="4" t="n">
        <v>0</v>
      </c>
      <c r="AJ128" s="5" t="n">
        <v>1</v>
      </c>
      <c r="AK128" s="5" t="n">
        <v>0</v>
      </c>
      <c r="AL128" s="6" t="n">
        <v>0</v>
      </c>
      <c r="AM128" s="0" t="n">
        <v>0</v>
      </c>
      <c r="AN128" s="0" t="n">
        <v>1</v>
      </c>
      <c r="AO128" s="6" t="n">
        <v>0</v>
      </c>
      <c r="AP128" s="0" t="n">
        <v>0</v>
      </c>
      <c r="AQ128" s="0" t="n">
        <v>0</v>
      </c>
      <c r="AR128" s="0" t="n">
        <v>1</v>
      </c>
      <c r="AS128" s="6" t="n">
        <v>0</v>
      </c>
    </row>
    <row r="129" customFormat="false" ht="15" hidden="false" customHeight="false" outlineLevel="0" collapsed="false">
      <c r="D129" s="3"/>
      <c r="F129" s="3"/>
      <c r="H129" s="3"/>
      <c r="J129" s="3"/>
      <c r="M129" s="3" t="s">
        <v>75</v>
      </c>
      <c r="N129" s="54" t="n">
        <v>0.021276596</v>
      </c>
      <c r="O129" s="3" t="s">
        <v>30</v>
      </c>
      <c r="P129" s="54" t="n">
        <v>1</v>
      </c>
      <c r="Q129" s="3" t="s">
        <v>75</v>
      </c>
      <c r="R129" s="54" t="n">
        <v>1</v>
      </c>
      <c r="S129" s="3" t="n">
        <f aca="false">IF(AND(X129&lt;1,Y129&lt;1,Z129&lt;1,AA129&lt;3),1,0)</f>
        <v>0</v>
      </c>
      <c r="T129" s="27" t="n">
        <f aca="false">R129*P129*N129*L131*J141*H155*F165*D154*B180</f>
        <v>4.07251488330262E-006</v>
      </c>
      <c r="V129" s="15"/>
      <c r="W129" s="58" t="n">
        <v>302</v>
      </c>
      <c r="X129" s="0" t="n">
        <v>0.47</v>
      </c>
      <c r="Y129" s="0" t="n">
        <v>2.1</v>
      </c>
      <c r="Z129" s="0" t="n">
        <v>0.89</v>
      </c>
      <c r="AA129" s="0" t="n">
        <v>2.75</v>
      </c>
      <c r="AB129" s="0" t="n">
        <v>3.3</v>
      </c>
      <c r="AC129" s="0" t="n">
        <v>11617.1297180538</v>
      </c>
      <c r="AD129" s="0" t="n">
        <v>74715.401027666</v>
      </c>
      <c r="AE129" s="0" t="n">
        <v>79015.9929737197</v>
      </c>
      <c r="AF129" s="0" t="n">
        <v>0</v>
      </c>
      <c r="AG129" s="0" t="n">
        <v>0</v>
      </c>
      <c r="AH129" s="0" t="n">
        <v>0.6</v>
      </c>
      <c r="AI129" s="4" t="n">
        <v>0</v>
      </c>
      <c r="AJ129" s="5" t="n">
        <v>0</v>
      </c>
      <c r="AK129" s="5" t="n">
        <v>1</v>
      </c>
      <c r="AL129" s="6" t="n">
        <v>0</v>
      </c>
      <c r="AM129" s="0" t="n">
        <v>0</v>
      </c>
      <c r="AN129" s="0" t="n">
        <v>0</v>
      </c>
      <c r="AO129" s="6" t="n">
        <v>1</v>
      </c>
      <c r="AP129" s="0" t="n">
        <v>0</v>
      </c>
      <c r="AQ129" s="0" t="n">
        <v>0</v>
      </c>
      <c r="AR129" s="0" t="n">
        <v>1</v>
      </c>
      <c r="AS129" s="6" t="n">
        <v>0</v>
      </c>
    </row>
    <row r="130" customFormat="false" ht="15" hidden="false" customHeight="false" outlineLevel="0" collapsed="false">
      <c r="D130" s="3"/>
      <c r="F130" s="3"/>
      <c r="H130" s="3"/>
      <c r="J130" s="3"/>
      <c r="K130" s="3"/>
      <c r="L130" s="3"/>
      <c r="M130" s="3"/>
      <c r="N130" s="3"/>
      <c r="O130" s="3" t="s">
        <v>74</v>
      </c>
      <c r="P130" s="54" t="n">
        <v>0.159106071</v>
      </c>
      <c r="Q130" s="3" t="s">
        <v>79</v>
      </c>
      <c r="R130" s="54" t="n">
        <v>1</v>
      </c>
      <c r="S130" s="3" t="n">
        <f aca="false">IF(AND(X130&lt;1,Y130&lt;1,Z130&lt;1,AA130&lt;3),1,0)</f>
        <v>0</v>
      </c>
      <c r="T130" s="27" t="n">
        <f aca="false">R130*P130*N131*L131*J141*H155*F165*D154*B180</f>
        <v>2.59184733823101E-006</v>
      </c>
      <c r="V130" s="15"/>
      <c r="W130" s="58" t="n">
        <v>302</v>
      </c>
      <c r="X130" s="0" t="n">
        <v>0.47</v>
      </c>
      <c r="Y130" s="0" t="n">
        <v>2.1</v>
      </c>
      <c r="Z130" s="0" t="n">
        <v>0.89</v>
      </c>
      <c r="AA130" s="0" t="n">
        <v>2.75</v>
      </c>
      <c r="AB130" s="0" t="n">
        <v>3.3</v>
      </c>
      <c r="AC130" s="0" t="n">
        <v>11617.1297180538</v>
      </c>
      <c r="AD130" s="0" t="n">
        <v>74715.401027666</v>
      </c>
      <c r="AE130" s="0" t="n">
        <v>79015.9929737197</v>
      </c>
      <c r="AF130" s="0" t="n">
        <v>0</v>
      </c>
      <c r="AG130" s="0" t="n">
        <v>0</v>
      </c>
      <c r="AH130" s="0" t="n">
        <v>0.6</v>
      </c>
      <c r="AI130" s="4" t="n">
        <v>0</v>
      </c>
      <c r="AJ130" s="5" t="n">
        <v>0</v>
      </c>
      <c r="AK130" s="5" t="n">
        <v>0</v>
      </c>
      <c r="AL130" s="6" t="n">
        <v>1</v>
      </c>
      <c r="AM130" s="0" t="n">
        <v>1</v>
      </c>
      <c r="AN130" s="0" t="n">
        <v>0</v>
      </c>
      <c r="AO130" s="6" t="n">
        <v>0</v>
      </c>
      <c r="AP130" s="0" t="n">
        <v>0</v>
      </c>
      <c r="AQ130" s="0" t="n">
        <v>0</v>
      </c>
      <c r="AR130" s="0" t="n">
        <v>0</v>
      </c>
      <c r="AS130" s="6" t="n">
        <v>1</v>
      </c>
    </row>
    <row r="131" customFormat="false" ht="15" hidden="false" customHeight="false" outlineLevel="0" collapsed="false">
      <c r="D131" s="3"/>
      <c r="F131" s="3"/>
      <c r="H131" s="3"/>
      <c r="J131" s="3"/>
      <c r="K131" s="55" t="s">
        <v>83</v>
      </c>
      <c r="L131" s="54" t="n">
        <f aca="false">1-L143</f>
        <v>0.0111</v>
      </c>
      <c r="M131" s="3" t="s">
        <v>79</v>
      </c>
      <c r="N131" s="54" t="n">
        <v>0.085106383</v>
      </c>
      <c r="O131" s="3" t="s">
        <v>76</v>
      </c>
      <c r="P131" s="54" t="n">
        <v>0.840893929</v>
      </c>
      <c r="Q131" s="3" t="s">
        <v>79</v>
      </c>
      <c r="R131" s="54" t="n">
        <v>1</v>
      </c>
      <c r="S131" s="3" t="n">
        <f aca="false">IF(AND(X131&lt;1,Y131&lt;1,Z131&lt;1,AA131&lt;3),1,0)</f>
        <v>0</v>
      </c>
      <c r="T131" s="27" t="n">
        <f aca="false">R131*P131*N131*L131*J141*H155*F165*D154*B180</f>
        <v>1.36982120035713E-005</v>
      </c>
      <c r="V131" s="15"/>
      <c r="W131" s="58" t="n">
        <v>302</v>
      </c>
      <c r="X131" s="0" t="n">
        <v>0.47</v>
      </c>
      <c r="Y131" s="0" t="n">
        <v>2.1</v>
      </c>
      <c r="Z131" s="0" t="n">
        <v>0.89</v>
      </c>
      <c r="AA131" s="0" t="n">
        <v>2.75</v>
      </c>
      <c r="AB131" s="0" t="n">
        <v>3.3</v>
      </c>
      <c r="AC131" s="0" t="n">
        <v>11617.1297180538</v>
      </c>
      <c r="AD131" s="0" t="n">
        <v>74715.401027666</v>
      </c>
      <c r="AE131" s="0" t="n">
        <v>79015.9929737197</v>
      </c>
      <c r="AF131" s="0" t="n">
        <v>0</v>
      </c>
      <c r="AG131" s="0" t="n">
        <v>0</v>
      </c>
      <c r="AH131" s="0" t="n">
        <v>0.6</v>
      </c>
      <c r="AI131" s="4" t="n">
        <v>0</v>
      </c>
      <c r="AJ131" s="5" t="n">
        <v>0</v>
      </c>
      <c r="AK131" s="5" t="n">
        <v>0</v>
      </c>
      <c r="AL131" s="6" t="n">
        <v>1</v>
      </c>
      <c r="AM131" s="0" t="n">
        <v>0</v>
      </c>
      <c r="AN131" s="0" t="n">
        <v>1</v>
      </c>
      <c r="AO131" s="6" t="n">
        <v>0</v>
      </c>
      <c r="AP131" s="0" t="n">
        <v>0</v>
      </c>
      <c r="AQ131" s="0" t="n">
        <v>0</v>
      </c>
      <c r="AR131" s="0" t="n">
        <v>0</v>
      </c>
      <c r="AS131" s="6" t="n">
        <v>1</v>
      </c>
    </row>
    <row r="132" s="56" customFormat="true" ht="15" hidden="false" customHeight="false" outlineLevel="0" collapsed="false">
      <c r="A132" s="56" t="n">
        <v>-1</v>
      </c>
      <c r="B132" s="56" t="n">
        <v>-1</v>
      </c>
      <c r="C132" s="56" t="n">
        <v>-1</v>
      </c>
      <c r="D132" s="56" t="n">
        <v>-1</v>
      </c>
      <c r="E132" s="56" t="n">
        <v>-1</v>
      </c>
      <c r="F132" s="56" t="n">
        <v>-1</v>
      </c>
      <c r="G132" s="56" t="n">
        <v>-1</v>
      </c>
      <c r="H132" s="56" t="n">
        <v>-1</v>
      </c>
      <c r="I132" s="56" t="n">
        <v>-1</v>
      </c>
      <c r="J132" s="56" t="n">
        <v>-1</v>
      </c>
      <c r="K132" s="56" t="n">
        <v>-1</v>
      </c>
      <c r="L132" s="56" t="n">
        <v>-1</v>
      </c>
      <c r="M132" s="56" t="n">
        <v>-1</v>
      </c>
      <c r="N132" s="56" t="n">
        <v>-1</v>
      </c>
      <c r="O132" s="56" t="n">
        <v>-1</v>
      </c>
      <c r="P132" s="56" t="n">
        <v>-1</v>
      </c>
      <c r="Q132" s="56" t="n">
        <v>-1</v>
      </c>
      <c r="R132" s="56" t="n">
        <v>-1</v>
      </c>
      <c r="S132" s="56" t="n">
        <v>-1</v>
      </c>
      <c r="T132" s="56" t="n">
        <v>-1</v>
      </c>
      <c r="U132" s="56" t="n">
        <v>-1</v>
      </c>
      <c r="V132" s="56" t="n">
        <v>-1</v>
      </c>
      <c r="W132" s="56" t="n">
        <v>-1</v>
      </c>
      <c r="X132" s="56" t="n">
        <v>-1</v>
      </c>
      <c r="Y132" s="56" t="n">
        <v>-1</v>
      </c>
      <c r="Z132" s="56" t="n">
        <v>-1</v>
      </c>
      <c r="AA132" s="56" t="n">
        <v>-1</v>
      </c>
      <c r="AB132" s="56" t="n">
        <v>-1</v>
      </c>
      <c r="AC132" s="56" t="n">
        <v>-1</v>
      </c>
      <c r="AD132" s="56" t="n">
        <v>-1</v>
      </c>
      <c r="AE132" s="56" t="n">
        <v>-1</v>
      </c>
      <c r="AF132" s="56" t="n">
        <v>-1</v>
      </c>
      <c r="AG132" s="56" t="n">
        <v>-1</v>
      </c>
      <c r="AH132" s="56" t="n">
        <v>-1</v>
      </c>
      <c r="AI132" s="56" t="n">
        <v>-1</v>
      </c>
      <c r="AJ132" s="56" t="n">
        <v>-1</v>
      </c>
      <c r="AK132" s="56" t="n">
        <v>-1</v>
      </c>
      <c r="AL132" s="56" t="n">
        <v>-1</v>
      </c>
      <c r="AM132" s="56" t="n">
        <v>-1</v>
      </c>
      <c r="AN132" s="56" t="n">
        <v>-1</v>
      </c>
      <c r="AO132" s="56" t="n">
        <v>-1</v>
      </c>
      <c r="AP132" s="56" t="n">
        <v>-1</v>
      </c>
      <c r="AQ132" s="56" t="n">
        <v>-1</v>
      </c>
      <c r="AR132" s="56" t="n">
        <v>-1</v>
      </c>
      <c r="AS132" s="56" t="n">
        <v>-1</v>
      </c>
      <c r="AT132" s="56" t="n">
        <v>-1</v>
      </c>
      <c r="AU132" s="56" t="n">
        <v>-1</v>
      </c>
    </row>
    <row r="133" customFormat="false" ht="15" hidden="false" customHeight="false" outlineLevel="0" collapsed="false">
      <c r="D133" s="3"/>
      <c r="F133" s="3"/>
      <c r="H133" s="3"/>
      <c r="J133" s="3"/>
      <c r="K133" s="55"/>
      <c r="L133" s="58"/>
      <c r="M133" s="3"/>
      <c r="N133" s="3"/>
      <c r="O133" s="3"/>
      <c r="P133" s="3"/>
      <c r="Q133" s="3" t="s">
        <v>73</v>
      </c>
      <c r="R133" s="54" t="n">
        <v>0.7386</v>
      </c>
      <c r="S133" s="3" t="n">
        <f aca="false">IF(AND(X133&lt;1,Y133&lt;1,Z133&lt;1,AA133&lt;3),1,0)</f>
        <v>0</v>
      </c>
      <c r="T133" s="27" t="n">
        <f aca="false">R133*P134*N136*L143*J141*H155*F165*D154*B180</f>
        <v>0.00354277823592578</v>
      </c>
      <c r="V133" s="15"/>
      <c r="W133" s="58" t="n">
        <v>302</v>
      </c>
      <c r="X133" s="0" t="n">
        <v>0.47</v>
      </c>
      <c r="Y133" s="0" t="n">
        <v>2.1</v>
      </c>
      <c r="Z133" s="0" t="n">
        <v>3.78</v>
      </c>
      <c r="AA133" s="0" t="n">
        <v>2.75</v>
      </c>
      <c r="AB133" s="0" t="n">
        <v>3.3</v>
      </c>
      <c r="AC133" s="0" t="n">
        <v>11617.1297180538</v>
      </c>
      <c r="AD133" s="0" t="n">
        <v>74715.401027666</v>
      </c>
      <c r="AE133" s="0" t="n">
        <v>67352.6477337376</v>
      </c>
      <c r="AF133" s="0" t="n">
        <v>0</v>
      </c>
      <c r="AG133" s="0" t="n">
        <v>0</v>
      </c>
      <c r="AH133" s="0" t="n">
        <v>0.6</v>
      </c>
      <c r="AI133" s="4" t="n">
        <v>1</v>
      </c>
      <c r="AJ133" s="5" t="n">
        <v>0</v>
      </c>
      <c r="AK133" s="5" t="n">
        <v>0</v>
      </c>
      <c r="AL133" s="6" t="n">
        <v>0</v>
      </c>
      <c r="AM133" s="0" t="n">
        <v>1</v>
      </c>
      <c r="AN133" s="0" t="n">
        <v>0</v>
      </c>
      <c r="AO133" s="6" t="n">
        <v>0</v>
      </c>
      <c r="AP133" s="0" t="n">
        <v>1</v>
      </c>
      <c r="AQ133" s="0" t="n">
        <v>0</v>
      </c>
      <c r="AR133" s="0" t="n">
        <v>0</v>
      </c>
      <c r="AS133" s="6" t="n">
        <v>0</v>
      </c>
    </row>
    <row r="134" customFormat="false" ht="15" hidden="false" customHeight="false" outlineLevel="0" collapsed="false">
      <c r="D134" s="3"/>
      <c r="F134" s="3"/>
      <c r="H134" s="3"/>
      <c r="J134" s="3"/>
      <c r="K134" s="55"/>
      <c r="L134" s="58"/>
      <c r="M134" s="3"/>
      <c r="N134" s="3"/>
      <c r="O134" s="3" t="s">
        <v>74</v>
      </c>
      <c r="P134" s="54" t="n">
        <v>0.629539952</v>
      </c>
      <c r="Q134" s="3" t="s">
        <v>75</v>
      </c>
      <c r="R134" s="54" t="n">
        <v>0.2614</v>
      </c>
      <c r="S134" s="3" t="n">
        <f aca="false">IF(AND(X134&lt;1,Y134&lt;1,Z134&lt;1,AA134&lt;3),1,0)</f>
        <v>0</v>
      </c>
      <c r="T134" s="27" t="n">
        <f aca="false">R134*P134*N136*L143*J141*H155*F165*D154*B180</f>
        <v>0.0012538345936515</v>
      </c>
      <c r="V134" s="15"/>
      <c r="W134" s="58" t="n">
        <v>302</v>
      </c>
      <c r="X134" s="0" t="n">
        <v>0.47</v>
      </c>
      <c r="Y134" s="0" t="n">
        <v>2.1</v>
      </c>
      <c r="Z134" s="0" t="n">
        <v>3.78</v>
      </c>
      <c r="AA134" s="0" t="n">
        <v>2.75</v>
      </c>
      <c r="AB134" s="0" t="n">
        <v>3.3</v>
      </c>
      <c r="AC134" s="0" t="n">
        <v>11617.1297180538</v>
      </c>
      <c r="AD134" s="0" t="n">
        <v>74715.401027666</v>
      </c>
      <c r="AE134" s="0" t="n">
        <v>67352.6477337376</v>
      </c>
      <c r="AF134" s="0" t="n">
        <v>0</v>
      </c>
      <c r="AG134" s="0" t="n">
        <v>0</v>
      </c>
      <c r="AH134" s="0" t="n">
        <v>0.6</v>
      </c>
      <c r="AI134" s="4" t="n">
        <v>1</v>
      </c>
      <c r="AJ134" s="5" t="n">
        <v>0</v>
      </c>
      <c r="AK134" s="5" t="n">
        <v>0</v>
      </c>
      <c r="AL134" s="6" t="n">
        <v>0</v>
      </c>
      <c r="AM134" s="0" t="n">
        <v>1</v>
      </c>
      <c r="AN134" s="0" t="n">
        <v>0</v>
      </c>
      <c r="AO134" s="6" t="n">
        <v>0</v>
      </c>
      <c r="AP134" s="0" t="n">
        <v>0</v>
      </c>
      <c r="AQ134" s="0" t="n">
        <v>0</v>
      </c>
      <c r="AR134" s="0" t="n">
        <v>1</v>
      </c>
      <c r="AS134" s="6" t="n">
        <v>0</v>
      </c>
    </row>
    <row r="135" customFormat="false" ht="15" hidden="false" customHeight="false" outlineLevel="0" collapsed="false">
      <c r="D135" s="3"/>
      <c r="F135" s="3"/>
      <c r="H135" s="3"/>
      <c r="J135" s="3"/>
      <c r="K135" s="55"/>
      <c r="L135" s="58"/>
      <c r="M135" s="3"/>
      <c r="N135" s="3"/>
      <c r="O135" s="3"/>
      <c r="P135" s="3"/>
      <c r="Q135" s="3" t="s">
        <v>73</v>
      </c>
      <c r="R135" s="54" t="n">
        <v>0.7386</v>
      </c>
      <c r="S135" s="3" t="n">
        <f aca="false">IF(AND(X135&lt;1,Y135&lt;1,Z135&lt;1,AA135&lt;3),1,0)</f>
        <v>0</v>
      </c>
      <c r="T135" s="27" t="n">
        <f aca="false">R135*P136*N136*L143*J141*H155*F165*D154*B180</f>
        <v>0.00208478872733151</v>
      </c>
      <c r="V135" s="15"/>
      <c r="W135" s="58" t="n">
        <v>302</v>
      </c>
      <c r="X135" s="0" t="n">
        <v>0.47</v>
      </c>
      <c r="Y135" s="0" t="n">
        <v>2.1</v>
      </c>
      <c r="Z135" s="0" t="n">
        <v>3.78</v>
      </c>
      <c r="AA135" s="0" t="n">
        <v>2.75</v>
      </c>
      <c r="AB135" s="0" t="n">
        <v>3.3</v>
      </c>
      <c r="AC135" s="0" t="n">
        <v>11617.1297180538</v>
      </c>
      <c r="AD135" s="0" t="n">
        <v>74715.401027666</v>
      </c>
      <c r="AE135" s="0" t="n">
        <v>67352.6477337376</v>
      </c>
      <c r="AF135" s="0" t="n">
        <v>0</v>
      </c>
      <c r="AG135" s="0" t="n">
        <v>0</v>
      </c>
      <c r="AH135" s="0" t="n">
        <v>0.6</v>
      </c>
      <c r="AI135" s="4" t="n">
        <v>1</v>
      </c>
      <c r="AJ135" s="5" t="n">
        <v>0</v>
      </c>
      <c r="AK135" s="5" t="n">
        <v>0</v>
      </c>
      <c r="AL135" s="6" t="n">
        <v>0</v>
      </c>
      <c r="AM135" s="0" t="n">
        <v>0</v>
      </c>
      <c r="AN135" s="0" t="n">
        <v>1</v>
      </c>
      <c r="AO135" s="6" t="n">
        <v>0</v>
      </c>
      <c r="AP135" s="0" t="n">
        <v>1</v>
      </c>
      <c r="AQ135" s="0" t="n">
        <v>0</v>
      </c>
      <c r="AR135" s="0" t="n">
        <v>0</v>
      </c>
      <c r="AS135" s="6" t="n">
        <v>0</v>
      </c>
    </row>
    <row r="136" customFormat="false" ht="15" hidden="false" customHeight="false" outlineLevel="0" collapsed="false">
      <c r="D136" s="3"/>
      <c r="F136" s="3"/>
      <c r="H136" s="3"/>
      <c r="J136" s="3"/>
      <c r="K136" s="55"/>
      <c r="L136" s="58"/>
      <c r="M136" s="3" t="s">
        <v>73</v>
      </c>
      <c r="N136" s="54" t="n">
        <v>0.446808511</v>
      </c>
      <c r="O136" s="3" t="s">
        <v>76</v>
      </c>
      <c r="P136" s="54" t="n">
        <v>0.370460048</v>
      </c>
      <c r="Q136" s="3" t="s">
        <v>75</v>
      </c>
      <c r="R136" s="54" t="n">
        <v>0.2614</v>
      </c>
      <c r="S136" s="3" t="n">
        <f aca="false">IF(AND(X136&lt;1,Y136&lt;1,Z136&lt;1,AA136&lt;3),1,0)</f>
        <v>0</v>
      </c>
      <c r="T136" s="27" t="n">
        <f aca="false">R136*P136*N136*L143*J141*H155*F165*D154*B180</f>
        <v>0.000737833432608255</v>
      </c>
      <c r="V136" s="15"/>
      <c r="W136" s="58" t="n">
        <v>302</v>
      </c>
      <c r="X136" s="0" t="n">
        <v>0.47</v>
      </c>
      <c r="Y136" s="0" t="n">
        <v>2.1</v>
      </c>
      <c r="Z136" s="0" t="n">
        <v>3.78</v>
      </c>
      <c r="AA136" s="0" t="n">
        <v>2.75</v>
      </c>
      <c r="AB136" s="0" t="n">
        <v>3.3</v>
      </c>
      <c r="AC136" s="0" t="n">
        <v>11617.1297180538</v>
      </c>
      <c r="AD136" s="0" t="n">
        <v>74715.401027666</v>
      </c>
      <c r="AE136" s="0" t="n">
        <v>67352.6477337376</v>
      </c>
      <c r="AF136" s="0" t="n">
        <v>0</v>
      </c>
      <c r="AG136" s="0" t="n">
        <v>0</v>
      </c>
      <c r="AH136" s="0" t="n">
        <v>0.6</v>
      </c>
      <c r="AI136" s="4" t="n">
        <v>1</v>
      </c>
      <c r="AJ136" s="5" t="n">
        <v>0</v>
      </c>
      <c r="AK136" s="5" t="n">
        <v>0</v>
      </c>
      <c r="AL136" s="6" t="n">
        <v>0</v>
      </c>
      <c r="AM136" s="0" t="n">
        <v>0</v>
      </c>
      <c r="AN136" s="0" t="n">
        <v>1</v>
      </c>
      <c r="AO136" s="6" t="n">
        <v>0</v>
      </c>
      <c r="AP136" s="0" t="n">
        <v>0</v>
      </c>
      <c r="AQ136" s="0" t="n">
        <v>0</v>
      </c>
      <c r="AR136" s="0" t="n">
        <v>1</v>
      </c>
      <c r="AS136" s="6" t="n">
        <v>0</v>
      </c>
    </row>
    <row r="137" customFormat="false" ht="15" hidden="false" customHeight="false" outlineLevel="0" collapsed="false">
      <c r="D137" s="3"/>
      <c r="F137" s="3"/>
      <c r="H137" s="3"/>
      <c r="J137" s="3"/>
      <c r="K137" s="55"/>
      <c r="L137" s="58"/>
      <c r="M137" s="3"/>
      <c r="N137" s="3"/>
      <c r="O137" s="3"/>
      <c r="P137" s="3"/>
      <c r="Q137" s="3" t="s">
        <v>77</v>
      </c>
      <c r="R137" s="54" t="n">
        <v>0.5371</v>
      </c>
      <c r="S137" s="3" t="n">
        <f aca="false">IF(AND(X137&lt;1,Y137&lt;1,Z137&lt;1,AA137&lt;3),1,0)</f>
        <v>0</v>
      </c>
      <c r="T137" s="27" t="n">
        <f aca="false">R137*P138*N140*L143*J141*H155*F165*D154*B180</f>
        <v>0.0033076789082802</v>
      </c>
      <c r="V137" s="15"/>
      <c r="W137" s="58" t="n">
        <v>302</v>
      </c>
      <c r="X137" s="0" t="n">
        <v>0.47</v>
      </c>
      <c r="Y137" s="0" t="n">
        <v>2.1</v>
      </c>
      <c r="Z137" s="0" t="n">
        <v>3.78</v>
      </c>
      <c r="AA137" s="0" t="n">
        <v>2.75</v>
      </c>
      <c r="AB137" s="0" t="n">
        <v>3.3</v>
      </c>
      <c r="AC137" s="0" t="n">
        <v>11617.1297180538</v>
      </c>
      <c r="AD137" s="0" t="n">
        <v>74715.401027666</v>
      </c>
      <c r="AE137" s="0" t="n">
        <v>67352.6477337376</v>
      </c>
      <c r="AF137" s="0" t="n">
        <v>0</v>
      </c>
      <c r="AG137" s="0" t="n">
        <v>0</v>
      </c>
      <c r="AH137" s="0" t="n">
        <v>0.6</v>
      </c>
      <c r="AI137" s="4" t="n">
        <v>0</v>
      </c>
      <c r="AJ137" s="5" t="n">
        <v>1</v>
      </c>
      <c r="AK137" s="5" t="n">
        <v>0</v>
      </c>
      <c r="AL137" s="6" t="n">
        <v>0</v>
      </c>
      <c r="AM137" s="0" t="n">
        <v>1</v>
      </c>
      <c r="AN137" s="0" t="n">
        <v>0</v>
      </c>
      <c r="AO137" s="6" t="n">
        <v>0</v>
      </c>
      <c r="AP137" s="0" t="n">
        <v>0</v>
      </c>
      <c r="AQ137" s="0" t="n">
        <v>1</v>
      </c>
      <c r="AR137" s="0" t="n">
        <v>0</v>
      </c>
      <c r="AS137" s="6" t="n">
        <v>0</v>
      </c>
    </row>
    <row r="138" customFormat="false" ht="15" hidden="false" customHeight="false" outlineLevel="0" collapsed="false">
      <c r="D138" s="3"/>
      <c r="F138" s="3"/>
      <c r="H138" s="3"/>
      <c r="J138" s="3"/>
      <c r="K138" s="55"/>
      <c r="L138" s="58"/>
      <c r="M138" s="3"/>
      <c r="N138" s="3"/>
      <c r="O138" s="3" t="s">
        <v>74</v>
      </c>
      <c r="P138" s="54" t="n">
        <v>0.808270677</v>
      </c>
      <c r="Q138" s="3" t="s">
        <v>75</v>
      </c>
      <c r="R138" s="54" t="n">
        <v>0.4629</v>
      </c>
      <c r="S138" s="3" t="n">
        <f aca="false">IF(AND(X138&lt;1,Y138&lt;1,Z138&lt;1,AA138&lt;3),1,0)</f>
        <v>0</v>
      </c>
      <c r="T138" s="27" t="n">
        <f aca="false">R138*P138*N140*L143*J141*H155*F165*D154*B180</f>
        <v>0.00285072531491883</v>
      </c>
      <c r="V138" s="15"/>
      <c r="W138" s="58" t="n">
        <v>302</v>
      </c>
      <c r="X138" s="0" t="n">
        <v>0.47</v>
      </c>
      <c r="Y138" s="0" t="n">
        <v>2.1</v>
      </c>
      <c r="Z138" s="0" t="n">
        <v>3.78</v>
      </c>
      <c r="AA138" s="0" t="n">
        <v>2.75</v>
      </c>
      <c r="AB138" s="0" t="n">
        <v>3.3</v>
      </c>
      <c r="AC138" s="0" t="n">
        <v>11617.1297180538</v>
      </c>
      <c r="AD138" s="0" t="n">
        <v>74715.401027666</v>
      </c>
      <c r="AE138" s="0" t="n">
        <v>67352.6477337376</v>
      </c>
      <c r="AF138" s="0" t="n">
        <v>0</v>
      </c>
      <c r="AG138" s="0" t="n">
        <v>0</v>
      </c>
      <c r="AH138" s="0" t="n">
        <v>0.6</v>
      </c>
      <c r="AI138" s="4" t="n">
        <v>0</v>
      </c>
      <c r="AJ138" s="5" t="n">
        <v>1</v>
      </c>
      <c r="AK138" s="5" t="n">
        <v>0</v>
      </c>
      <c r="AL138" s="6" t="n">
        <v>0</v>
      </c>
      <c r="AM138" s="0" t="n">
        <v>1</v>
      </c>
      <c r="AN138" s="0" t="n">
        <v>0</v>
      </c>
      <c r="AO138" s="6" t="n">
        <v>0</v>
      </c>
      <c r="AP138" s="0" t="n">
        <v>0</v>
      </c>
      <c r="AQ138" s="0" t="n">
        <v>0</v>
      </c>
      <c r="AR138" s="0" t="n">
        <v>1</v>
      </c>
      <c r="AS138" s="6" t="n">
        <v>0</v>
      </c>
    </row>
    <row r="139" customFormat="false" ht="15" hidden="false" customHeight="false" outlineLevel="0" collapsed="false">
      <c r="D139" s="3"/>
      <c r="F139" s="3"/>
      <c r="H139" s="3"/>
      <c r="J139" s="3"/>
      <c r="K139" s="55"/>
      <c r="L139" s="58"/>
      <c r="M139" s="3"/>
      <c r="N139" s="3"/>
      <c r="O139" s="3"/>
      <c r="P139" s="3"/>
      <c r="Q139" s="3" t="s">
        <v>77</v>
      </c>
      <c r="R139" s="54" t="n">
        <v>0.5371</v>
      </c>
      <c r="S139" s="3" t="n">
        <f aca="false">IF(AND(X139&lt;1,Y139&lt;1,Z139&lt;1,AA139&lt;3),1,0)</f>
        <v>0</v>
      </c>
      <c r="T139" s="27" t="n">
        <f aca="false">R139*P140*N140*L143*J141*H155*F165*D154*B180</f>
        <v>0.000784612204589407</v>
      </c>
      <c r="V139" s="15"/>
      <c r="W139" s="58" t="n">
        <v>302</v>
      </c>
      <c r="X139" s="0" t="n">
        <v>0.47</v>
      </c>
      <c r="Y139" s="0" t="n">
        <v>2.1</v>
      </c>
      <c r="Z139" s="0" t="n">
        <v>3.78</v>
      </c>
      <c r="AA139" s="0" t="n">
        <v>2.75</v>
      </c>
      <c r="AB139" s="0" t="n">
        <v>3.3</v>
      </c>
      <c r="AC139" s="0" t="n">
        <v>11617.1297180538</v>
      </c>
      <c r="AD139" s="0" t="n">
        <v>74715.401027666</v>
      </c>
      <c r="AE139" s="0" t="n">
        <v>67352.6477337376</v>
      </c>
      <c r="AF139" s="0" t="n">
        <v>0</v>
      </c>
      <c r="AG139" s="0" t="n">
        <v>0</v>
      </c>
      <c r="AH139" s="0" t="n">
        <v>0.6</v>
      </c>
      <c r="AI139" s="4" t="n">
        <v>0</v>
      </c>
      <c r="AJ139" s="5" t="n">
        <v>1</v>
      </c>
      <c r="AK139" s="5" t="n">
        <v>0</v>
      </c>
      <c r="AL139" s="6" t="n">
        <v>0</v>
      </c>
      <c r="AM139" s="0" t="n">
        <v>0</v>
      </c>
      <c r="AN139" s="0" t="n">
        <v>1</v>
      </c>
      <c r="AO139" s="6" t="n">
        <v>0</v>
      </c>
      <c r="AP139" s="0" t="n">
        <v>0</v>
      </c>
      <c r="AQ139" s="0" t="n">
        <v>1</v>
      </c>
      <c r="AR139" s="0" t="n">
        <v>0</v>
      </c>
      <c r="AS139" s="6" t="n">
        <v>0</v>
      </c>
    </row>
    <row r="140" customFormat="false" ht="15" hidden="false" customHeight="false" outlineLevel="0" collapsed="false">
      <c r="D140" s="3"/>
      <c r="F140" s="3"/>
      <c r="H140" s="3"/>
      <c r="J140" s="3"/>
      <c r="K140" s="3"/>
      <c r="L140" s="3"/>
      <c r="M140" s="3" t="s">
        <v>77</v>
      </c>
      <c r="N140" s="54" t="n">
        <v>0.446808511</v>
      </c>
      <c r="O140" s="3" t="s">
        <v>78</v>
      </c>
      <c r="P140" s="54" t="n">
        <v>0.191729323</v>
      </c>
      <c r="Q140" s="3" t="s">
        <v>75</v>
      </c>
      <c r="R140" s="54" t="n">
        <v>0.4629</v>
      </c>
      <c r="S140" s="3" t="n">
        <f aca="false">IF(AND(X140&lt;1,Y140&lt;1,Z140&lt;1,AA140&lt;3),1,0)</f>
        <v>0</v>
      </c>
      <c r="T140" s="27" t="n">
        <f aca="false">R140*P140*N140*L143*J141*H155*F165*D154*B180</f>
        <v>0.00067621856172861</v>
      </c>
      <c r="V140" s="15"/>
      <c r="W140" s="58" t="n">
        <v>302</v>
      </c>
      <c r="X140" s="0" t="n">
        <v>0.47</v>
      </c>
      <c r="Y140" s="0" t="n">
        <v>2.1</v>
      </c>
      <c r="Z140" s="0" t="n">
        <v>3.78</v>
      </c>
      <c r="AA140" s="0" t="n">
        <v>2.75</v>
      </c>
      <c r="AB140" s="0" t="n">
        <v>3.3</v>
      </c>
      <c r="AC140" s="0" t="n">
        <v>11617.1297180538</v>
      </c>
      <c r="AD140" s="0" t="n">
        <v>74715.401027666</v>
      </c>
      <c r="AE140" s="0" t="n">
        <v>67352.6477337376</v>
      </c>
      <c r="AF140" s="0" t="n">
        <v>0</v>
      </c>
      <c r="AG140" s="0" t="n">
        <v>0</v>
      </c>
      <c r="AH140" s="0" t="n">
        <v>0.6</v>
      </c>
      <c r="AI140" s="4" t="n">
        <v>0</v>
      </c>
      <c r="AJ140" s="5" t="n">
        <v>1</v>
      </c>
      <c r="AK140" s="5" t="n">
        <v>0</v>
      </c>
      <c r="AL140" s="6" t="n">
        <v>0</v>
      </c>
      <c r="AM140" s="0" t="n">
        <v>0</v>
      </c>
      <c r="AN140" s="0" t="n">
        <v>1</v>
      </c>
      <c r="AO140" s="6" t="n">
        <v>0</v>
      </c>
      <c r="AP140" s="0" t="n">
        <v>0</v>
      </c>
      <c r="AQ140" s="0" t="n">
        <v>0</v>
      </c>
      <c r="AR140" s="0" t="n">
        <v>1</v>
      </c>
      <c r="AS140" s="6" t="n">
        <v>0</v>
      </c>
    </row>
    <row r="141" customFormat="false" ht="15" hidden="false" customHeight="false" outlineLevel="0" collapsed="false">
      <c r="D141" s="3"/>
      <c r="F141" s="3"/>
      <c r="H141" s="3"/>
      <c r="I141" s="0" t="s">
        <v>82</v>
      </c>
      <c r="J141" s="54" t="n">
        <f aca="false">1-J165</f>
        <v>0.5903</v>
      </c>
      <c r="K141" s="3"/>
      <c r="L141" s="3"/>
      <c r="M141" s="3" t="s">
        <v>75</v>
      </c>
      <c r="N141" s="54" t="n">
        <v>0.021276596</v>
      </c>
      <c r="O141" s="3" t="s">
        <v>30</v>
      </c>
      <c r="P141" s="54" t="n">
        <v>1</v>
      </c>
      <c r="Q141" s="3" t="s">
        <v>75</v>
      </c>
      <c r="R141" s="54" t="n">
        <v>1</v>
      </c>
      <c r="S141" s="3" t="n">
        <f aca="false">IF(AND(X141&lt;1,Y141&lt;1,Z141&lt;1,AA141&lt;3),1,0)</f>
        <v>0</v>
      </c>
      <c r="T141" s="27" t="n">
        <f aca="false">R141*P141*N141*L143*J141*H155*F165*D154*B180</f>
        <v>0.000362820717846663</v>
      </c>
      <c r="V141" s="15"/>
      <c r="W141" s="58" t="n">
        <v>302</v>
      </c>
      <c r="X141" s="0" t="n">
        <v>0.47</v>
      </c>
      <c r="Y141" s="0" t="n">
        <v>2.1</v>
      </c>
      <c r="Z141" s="0" t="n">
        <v>3.78</v>
      </c>
      <c r="AA141" s="0" t="n">
        <v>2.75</v>
      </c>
      <c r="AB141" s="0" t="n">
        <v>3.3</v>
      </c>
      <c r="AC141" s="0" t="n">
        <v>11617.1297180538</v>
      </c>
      <c r="AD141" s="0" t="n">
        <v>74715.401027666</v>
      </c>
      <c r="AE141" s="0" t="n">
        <v>67352.6477337376</v>
      </c>
      <c r="AF141" s="0" t="n">
        <v>0</v>
      </c>
      <c r="AG141" s="0" t="n">
        <v>0</v>
      </c>
      <c r="AH141" s="0" t="n">
        <v>0.6</v>
      </c>
      <c r="AI141" s="4" t="n">
        <v>0</v>
      </c>
      <c r="AJ141" s="5" t="n">
        <v>0</v>
      </c>
      <c r="AK141" s="5" t="n">
        <v>1</v>
      </c>
      <c r="AL141" s="6" t="n">
        <v>0</v>
      </c>
      <c r="AM141" s="0" t="n">
        <v>0</v>
      </c>
      <c r="AN141" s="0" t="n">
        <v>0</v>
      </c>
      <c r="AO141" s="6" t="n">
        <v>1</v>
      </c>
      <c r="AP141" s="0" t="n">
        <v>0</v>
      </c>
      <c r="AQ141" s="0" t="n">
        <v>0</v>
      </c>
      <c r="AR141" s="0" t="n">
        <v>1</v>
      </c>
      <c r="AS141" s="6" t="n">
        <v>0</v>
      </c>
    </row>
    <row r="142" customFormat="false" ht="15" hidden="false" customHeight="false" outlineLevel="0" collapsed="false">
      <c r="D142" s="3"/>
      <c r="F142" s="3"/>
      <c r="H142" s="3"/>
      <c r="J142" s="3"/>
      <c r="K142" s="3"/>
      <c r="L142" s="3"/>
      <c r="M142" s="3"/>
      <c r="N142" s="3"/>
      <c r="O142" s="3" t="s">
        <v>74</v>
      </c>
      <c r="P142" s="54" t="n">
        <v>0.159106071</v>
      </c>
      <c r="Q142" s="3" t="s">
        <v>79</v>
      </c>
      <c r="R142" s="54" t="n">
        <v>1</v>
      </c>
      <c r="S142" s="3" t="n">
        <f aca="false">IF(AND(X142&lt;1,Y142&lt;1,Z142&lt;1,AA142&lt;3),1,0)</f>
        <v>0</v>
      </c>
      <c r="T142" s="27" t="n">
        <f aca="false">R142*P142*N143*L143*J141*H155*F165*D154*B180</f>
        <v>0.00023090791286276</v>
      </c>
      <c r="V142" s="15"/>
      <c r="W142" s="58" t="n">
        <v>302</v>
      </c>
      <c r="X142" s="0" t="n">
        <v>0.47</v>
      </c>
      <c r="Y142" s="0" t="n">
        <v>2.1</v>
      </c>
      <c r="Z142" s="0" t="n">
        <v>3.78</v>
      </c>
      <c r="AA142" s="0" t="n">
        <v>2.75</v>
      </c>
      <c r="AB142" s="0" t="n">
        <v>3.3</v>
      </c>
      <c r="AC142" s="0" t="n">
        <v>11617.1297180538</v>
      </c>
      <c r="AD142" s="0" t="n">
        <v>74715.401027666</v>
      </c>
      <c r="AE142" s="0" t="n">
        <v>67352.6477337376</v>
      </c>
      <c r="AF142" s="0" t="n">
        <v>0</v>
      </c>
      <c r="AG142" s="0" t="n">
        <v>0</v>
      </c>
      <c r="AH142" s="0" t="n">
        <v>0.6</v>
      </c>
      <c r="AI142" s="4" t="n">
        <v>0</v>
      </c>
      <c r="AJ142" s="5" t="n">
        <v>0</v>
      </c>
      <c r="AK142" s="5" t="n">
        <v>0</v>
      </c>
      <c r="AL142" s="6" t="n">
        <v>1</v>
      </c>
      <c r="AM142" s="0" t="n">
        <v>1</v>
      </c>
      <c r="AN142" s="0" t="n">
        <v>0</v>
      </c>
      <c r="AO142" s="6" t="n">
        <v>0</v>
      </c>
      <c r="AP142" s="0" t="n">
        <v>0</v>
      </c>
      <c r="AQ142" s="0" t="n">
        <v>0</v>
      </c>
      <c r="AR142" s="0" t="n">
        <v>0</v>
      </c>
      <c r="AS142" s="6" t="n">
        <v>1</v>
      </c>
    </row>
    <row r="143" customFormat="false" ht="15" hidden="false" customHeight="false" outlineLevel="0" collapsed="false">
      <c r="D143" s="3"/>
      <c r="F143" s="3"/>
      <c r="H143" s="3"/>
      <c r="J143" s="3"/>
      <c r="K143" s="55" t="s">
        <v>85</v>
      </c>
      <c r="L143" s="54" t="n">
        <v>0.9889</v>
      </c>
      <c r="M143" s="3" t="s">
        <v>79</v>
      </c>
      <c r="N143" s="54" t="n">
        <v>0.085106383</v>
      </c>
      <c r="O143" s="3" t="s">
        <v>76</v>
      </c>
      <c r="P143" s="54" t="n">
        <v>0.840893929</v>
      </c>
      <c r="Q143" s="3" t="s">
        <v>79</v>
      </c>
      <c r="R143" s="54" t="n">
        <v>1</v>
      </c>
      <c r="S143" s="3" t="n">
        <f aca="false">IF(AND(X143&lt;1,Y143&lt;1,Z143&lt;1,AA143&lt;3),1,0)</f>
        <v>0</v>
      </c>
      <c r="T143" s="27" t="n">
        <f aca="false">R143*P143*N143*L143*J141*H155*F165*D154*B180</f>
        <v>0.00122037494147132</v>
      </c>
      <c r="V143" s="15"/>
      <c r="W143" s="58" t="n">
        <v>302</v>
      </c>
      <c r="X143" s="0" t="n">
        <v>0.47</v>
      </c>
      <c r="Y143" s="0" t="n">
        <v>2.1</v>
      </c>
      <c r="Z143" s="0" t="n">
        <v>3.78</v>
      </c>
      <c r="AA143" s="0" t="n">
        <v>2.75</v>
      </c>
      <c r="AB143" s="0" t="n">
        <v>3.3</v>
      </c>
      <c r="AC143" s="0" t="n">
        <v>11617.1297180538</v>
      </c>
      <c r="AD143" s="0" t="n">
        <v>74715.401027666</v>
      </c>
      <c r="AE143" s="0" t="n">
        <v>67352.6477337376</v>
      </c>
      <c r="AF143" s="0" t="n">
        <v>0</v>
      </c>
      <c r="AG143" s="0" t="n">
        <v>0</v>
      </c>
      <c r="AH143" s="0" t="n">
        <v>0.6</v>
      </c>
      <c r="AI143" s="4" t="n">
        <v>0</v>
      </c>
      <c r="AJ143" s="5" t="n">
        <v>0</v>
      </c>
      <c r="AK143" s="5" t="n">
        <v>0</v>
      </c>
      <c r="AL143" s="6" t="n">
        <v>1</v>
      </c>
      <c r="AM143" s="0" t="n">
        <v>0</v>
      </c>
      <c r="AN143" s="0" t="n">
        <v>1</v>
      </c>
      <c r="AO143" s="6" t="n">
        <v>0</v>
      </c>
      <c r="AP143" s="0" t="n">
        <v>0</v>
      </c>
      <c r="AQ143" s="0" t="n">
        <v>0</v>
      </c>
      <c r="AR143" s="0" t="n">
        <v>0</v>
      </c>
      <c r="AS143" s="6" t="n">
        <v>1</v>
      </c>
    </row>
    <row r="144" s="56" customFormat="true" ht="15" hidden="false" customHeight="false" outlineLevel="0" collapsed="false">
      <c r="A144" s="56" t="n">
        <v>-1</v>
      </c>
      <c r="B144" s="56" t="n">
        <v>-1</v>
      </c>
      <c r="C144" s="56" t="n">
        <v>-1</v>
      </c>
      <c r="D144" s="56" t="n">
        <v>-1</v>
      </c>
      <c r="E144" s="56" t="n">
        <v>-1</v>
      </c>
      <c r="F144" s="56" t="n">
        <v>-1</v>
      </c>
      <c r="G144" s="56" t="n">
        <v>-1</v>
      </c>
      <c r="H144" s="56" t="n">
        <v>-1</v>
      </c>
      <c r="I144" s="56" t="n">
        <v>-1</v>
      </c>
      <c r="J144" s="56" t="n">
        <v>-1</v>
      </c>
      <c r="K144" s="56" t="n">
        <v>-1</v>
      </c>
      <c r="L144" s="56" t="n">
        <v>-1</v>
      </c>
      <c r="M144" s="56" t="n">
        <v>-1</v>
      </c>
      <c r="N144" s="56" t="n">
        <v>-1</v>
      </c>
      <c r="O144" s="56" t="n">
        <v>-1</v>
      </c>
      <c r="P144" s="56" t="n">
        <v>-1</v>
      </c>
      <c r="Q144" s="56" t="n">
        <v>-1</v>
      </c>
      <c r="R144" s="56" t="n">
        <v>-1</v>
      </c>
      <c r="S144" s="56" t="n">
        <v>-1</v>
      </c>
      <c r="T144" s="56" t="n">
        <v>-1</v>
      </c>
      <c r="U144" s="56" t="n">
        <v>-1</v>
      </c>
      <c r="V144" s="56" t="n">
        <v>-1</v>
      </c>
      <c r="W144" s="56" t="n">
        <v>-1</v>
      </c>
      <c r="X144" s="56" t="n">
        <v>-1</v>
      </c>
      <c r="Y144" s="56" t="n">
        <v>-1</v>
      </c>
      <c r="Z144" s="56" t="n">
        <v>-1</v>
      </c>
      <c r="AA144" s="56" t="n">
        <v>-1</v>
      </c>
      <c r="AB144" s="56" t="n">
        <v>-1</v>
      </c>
      <c r="AC144" s="56" t="n">
        <v>-1</v>
      </c>
      <c r="AD144" s="56" t="n">
        <v>-1</v>
      </c>
      <c r="AE144" s="56" t="n">
        <v>-1</v>
      </c>
      <c r="AF144" s="56" t="n">
        <v>-1</v>
      </c>
      <c r="AG144" s="56" t="n">
        <v>-1</v>
      </c>
      <c r="AH144" s="56" t="n">
        <v>-1</v>
      </c>
      <c r="AI144" s="56" t="n">
        <v>-1</v>
      </c>
      <c r="AJ144" s="56" t="n">
        <v>-1</v>
      </c>
      <c r="AK144" s="56" t="n">
        <v>-1</v>
      </c>
      <c r="AL144" s="56" t="n">
        <v>-1</v>
      </c>
      <c r="AM144" s="56" t="n">
        <v>-1</v>
      </c>
      <c r="AN144" s="56" t="n">
        <v>-1</v>
      </c>
      <c r="AO144" s="56" t="n">
        <v>-1</v>
      </c>
      <c r="AP144" s="56" t="n">
        <v>-1</v>
      </c>
      <c r="AQ144" s="56" t="n">
        <v>-1</v>
      </c>
      <c r="AR144" s="56" t="n">
        <v>-1</v>
      </c>
      <c r="AS144" s="56" t="n">
        <v>-1</v>
      </c>
      <c r="AT144" s="56" t="n">
        <v>-1</v>
      </c>
      <c r="AU144" s="56" t="n">
        <v>-1</v>
      </c>
    </row>
    <row r="145" s="57" customFormat="true" ht="15" hidden="false" customHeight="false" outlineLevel="0" collapsed="false">
      <c r="D145" s="58"/>
      <c r="F145" s="58"/>
      <c r="H145" s="58"/>
      <c r="J145" s="58"/>
      <c r="K145" s="59"/>
      <c r="L145" s="58"/>
      <c r="M145" s="58"/>
      <c r="N145" s="58"/>
      <c r="O145" s="58"/>
      <c r="P145" s="58"/>
      <c r="Q145" s="58" t="s">
        <v>73</v>
      </c>
      <c r="R145" s="54" t="n">
        <v>0.7386</v>
      </c>
      <c r="S145" s="3" t="n">
        <f aca="false">IF(AND(X145&lt;1,Y145&lt;1,Z145&lt;1,AA145&lt;3),1,0)</f>
        <v>0</v>
      </c>
      <c r="T145" s="27" t="n">
        <f aca="false">R145*P146*N148*L155*J165*H155*F165*D154*B180</f>
        <v>0</v>
      </c>
      <c r="V145" s="15"/>
      <c r="W145" s="58" t="n">
        <v>302</v>
      </c>
      <c r="X145" s="0" t="n">
        <v>3.33</v>
      </c>
      <c r="Y145" s="0" t="n">
        <v>2.1</v>
      </c>
      <c r="Z145" s="0" t="n">
        <v>0.89</v>
      </c>
      <c r="AA145" s="0" t="n">
        <v>2.75</v>
      </c>
      <c r="AB145" s="0" t="n">
        <v>3.3</v>
      </c>
      <c r="AC145" s="0" t="n">
        <v>11357.1863563877</v>
      </c>
      <c r="AD145" s="0" t="n">
        <v>74715.401027666</v>
      </c>
      <c r="AE145" s="0" t="n">
        <v>79015.9929737197</v>
      </c>
      <c r="AF145" s="0" t="n">
        <v>0</v>
      </c>
      <c r="AG145" s="0" t="n">
        <v>0</v>
      </c>
      <c r="AH145" s="0" t="n">
        <v>0.6</v>
      </c>
      <c r="AI145" s="60" t="n">
        <v>1</v>
      </c>
      <c r="AJ145" s="61" t="n">
        <v>0</v>
      </c>
      <c r="AK145" s="61" t="n">
        <v>0</v>
      </c>
      <c r="AL145" s="62" t="n">
        <v>0</v>
      </c>
      <c r="AM145" s="57" t="n">
        <v>1</v>
      </c>
      <c r="AN145" s="57" t="n">
        <v>0</v>
      </c>
      <c r="AO145" s="62" t="n">
        <v>0</v>
      </c>
      <c r="AP145" s="57" t="n">
        <v>1</v>
      </c>
      <c r="AQ145" s="57" t="n">
        <v>0</v>
      </c>
      <c r="AR145" s="57" t="n">
        <v>0</v>
      </c>
      <c r="AS145" s="62" t="n">
        <v>0</v>
      </c>
    </row>
    <row r="146" customFormat="false" ht="15" hidden="false" customHeight="false" outlineLevel="0" collapsed="false">
      <c r="D146" s="3"/>
      <c r="F146" s="3"/>
      <c r="H146" s="3"/>
      <c r="J146" s="3"/>
      <c r="K146" s="55"/>
      <c r="L146" s="58"/>
      <c r="M146" s="3"/>
      <c r="N146" s="3"/>
      <c r="O146" s="3" t="s">
        <v>74</v>
      </c>
      <c r="P146" s="54" t="n">
        <v>0.629539952</v>
      </c>
      <c r="Q146" s="3" t="s">
        <v>75</v>
      </c>
      <c r="R146" s="54" t="n">
        <v>0.2614</v>
      </c>
      <c r="S146" s="3" t="n">
        <f aca="false">IF(AND(X146&lt;1,Y146&lt;1,Z146&lt;1,AA146&lt;3),1,0)</f>
        <v>0</v>
      </c>
      <c r="T146" s="27" t="n">
        <f aca="false">R146*P146*N148*L155*J165*H155*F165*D154*B180</f>
        <v>0</v>
      </c>
      <c r="V146" s="15"/>
      <c r="W146" s="58" t="n">
        <v>302</v>
      </c>
      <c r="X146" s="0" t="n">
        <v>3.33</v>
      </c>
      <c r="Y146" s="0" t="n">
        <v>2.1</v>
      </c>
      <c r="Z146" s="0" t="n">
        <v>0.89</v>
      </c>
      <c r="AA146" s="0" t="n">
        <v>2.75</v>
      </c>
      <c r="AB146" s="0" t="n">
        <v>3.3</v>
      </c>
      <c r="AC146" s="0" t="n">
        <v>11357.1863563877</v>
      </c>
      <c r="AD146" s="0" t="n">
        <v>74715.401027666</v>
      </c>
      <c r="AE146" s="0" t="n">
        <v>79015.9929737197</v>
      </c>
      <c r="AF146" s="0" t="n">
        <v>0</v>
      </c>
      <c r="AG146" s="0" t="n">
        <v>0</v>
      </c>
      <c r="AH146" s="0" t="n">
        <v>0.6</v>
      </c>
      <c r="AI146" s="4" t="n">
        <v>1</v>
      </c>
      <c r="AJ146" s="5" t="n">
        <v>0</v>
      </c>
      <c r="AK146" s="5" t="n">
        <v>0</v>
      </c>
      <c r="AL146" s="6" t="n">
        <v>0</v>
      </c>
      <c r="AM146" s="0" t="n">
        <v>1</v>
      </c>
      <c r="AN146" s="0" t="n">
        <v>0</v>
      </c>
      <c r="AO146" s="6" t="n">
        <v>0</v>
      </c>
      <c r="AP146" s="0" t="n">
        <v>0</v>
      </c>
      <c r="AQ146" s="0" t="n">
        <v>0</v>
      </c>
      <c r="AR146" s="0" t="n">
        <v>1</v>
      </c>
      <c r="AS146" s="6" t="n">
        <v>0</v>
      </c>
    </row>
    <row r="147" customFormat="false" ht="15" hidden="false" customHeight="false" outlineLevel="0" collapsed="false">
      <c r="D147" s="3"/>
      <c r="F147" s="3"/>
      <c r="H147" s="3"/>
      <c r="J147" s="3"/>
      <c r="K147" s="55"/>
      <c r="L147" s="58"/>
      <c r="M147" s="3"/>
      <c r="N147" s="3"/>
      <c r="O147" s="3"/>
      <c r="P147" s="3"/>
      <c r="Q147" s="3" t="s">
        <v>73</v>
      </c>
      <c r="R147" s="54" t="n">
        <v>0.7386</v>
      </c>
      <c r="S147" s="3" t="n">
        <f aca="false">IF(AND(X147&lt;1,Y147&lt;1,Z147&lt;1,AA147&lt;3),1,0)</f>
        <v>0</v>
      </c>
      <c r="T147" s="27" t="n">
        <f aca="false">R147*P148*N148*L155*J165*H155*F165*D154*B180</f>
        <v>0</v>
      </c>
      <c r="V147" s="15"/>
      <c r="W147" s="58" t="n">
        <v>302</v>
      </c>
      <c r="X147" s="0" t="n">
        <v>3.33</v>
      </c>
      <c r="Y147" s="0" t="n">
        <v>2.1</v>
      </c>
      <c r="Z147" s="0" t="n">
        <v>0.89</v>
      </c>
      <c r="AA147" s="0" t="n">
        <v>2.75</v>
      </c>
      <c r="AB147" s="0" t="n">
        <v>3.3</v>
      </c>
      <c r="AC147" s="0" t="n">
        <v>11357.1863563877</v>
      </c>
      <c r="AD147" s="0" t="n">
        <v>74715.401027666</v>
      </c>
      <c r="AE147" s="0" t="n">
        <v>79015.9929737197</v>
      </c>
      <c r="AF147" s="0" t="n">
        <v>0</v>
      </c>
      <c r="AG147" s="0" t="n">
        <v>0</v>
      </c>
      <c r="AH147" s="0" t="n">
        <v>0.6</v>
      </c>
      <c r="AI147" s="4" t="n">
        <v>1</v>
      </c>
      <c r="AJ147" s="5" t="n">
        <v>0</v>
      </c>
      <c r="AK147" s="5" t="n">
        <v>0</v>
      </c>
      <c r="AL147" s="6" t="n">
        <v>0</v>
      </c>
      <c r="AM147" s="0" t="n">
        <v>0</v>
      </c>
      <c r="AN147" s="0" t="n">
        <v>1</v>
      </c>
      <c r="AO147" s="6" t="n">
        <v>0</v>
      </c>
      <c r="AP147" s="0" t="n">
        <v>1</v>
      </c>
      <c r="AQ147" s="0" t="n">
        <v>0</v>
      </c>
      <c r="AR147" s="0" t="n">
        <v>0</v>
      </c>
      <c r="AS147" s="6" t="n">
        <v>0</v>
      </c>
    </row>
    <row r="148" customFormat="false" ht="15" hidden="false" customHeight="false" outlineLevel="0" collapsed="false">
      <c r="D148" s="3"/>
      <c r="F148" s="3"/>
      <c r="H148" s="3"/>
      <c r="J148" s="3"/>
      <c r="K148" s="55"/>
      <c r="L148" s="58"/>
      <c r="M148" s="3" t="s">
        <v>73</v>
      </c>
      <c r="N148" s="54" t="n">
        <v>0.446808511</v>
      </c>
      <c r="O148" s="3" t="s">
        <v>76</v>
      </c>
      <c r="P148" s="54" t="n">
        <v>0.370460048</v>
      </c>
      <c r="Q148" s="3" t="s">
        <v>75</v>
      </c>
      <c r="R148" s="54" t="n">
        <v>0.2614</v>
      </c>
      <c r="S148" s="3" t="n">
        <f aca="false">IF(AND(X148&lt;1,Y148&lt;1,Z148&lt;1,AA148&lt;3),1,0)</f>
        <v>0</v>
      </c>
      <c r="T148" s="27" t="n">
        <f aca="false">R148*P148*N148*L155*J165*H155*F165*D154*B180</f>
        <v>0</v>
      </c>
      <c r="V148" s="15"/>
      <c r="W148" s="58" t="n">
        <v>302</v>
      </c>
      <c r="X148" s="0" t="n">
        <v>3.33</v>
      </c>
      <c r="Y148" s="0" t="n">
        <v>2.1</v>
      </c>
      <c r="Z148" s="0" t="n">
        <v>0.89</v>
      </c>
      <c r="AA148" s="0" t="n">
        <v>2.75</v>
      </c>
      <c r="AB148" s="0" t="n">
        <v>3.3</v>
      </c>
      <c r="AC148" s="0" t="n">
        <v>11357.1863563877</v>
      </c>
      <c r="AD148" s="0" t="n">
        <v>74715.401027666</v>
      </c>
      <c r="AE148" s="0" t="n">
        <v>79015.9929737197</v>
      </c>
      <c r="AF148" s="0" t="n">
        <v>0</v>
      </c>
      <c r="AG148" s="0" t="n">
        <v>0</v>
      </c>
      <c r="AH148" s="0" t="n">
        <v>0.6</v>
      </c>
      <c r="AI148" s="4" t="n">
        <v>1</v>
      </c>
      <c r="AJ148" s="5" t="n">
        <v>0</v>
      </c>
      <c r="AK148" s="5" t="n">
        <v>0</v>
      </c>
      <c r="AL148" s="6" t="n">
        <v>0</v>
      </c>
      <c r="AM148" s="0" t="n">
        <v>0</v>
      </c>
      <c r="AN148" s="0" t="n">
        <v>1</v>
      </c>
      <c r="AO148" s="6" t="n">
        <v>0</v>
      </c>
      <c r="AP148" s="0" t="n">
        <v>0</v>
      </c>
      <c r="AQ148" s="0" t="n">
        <v>0</v>
      </c>
      <c r="AR148" s="0" t="n">
        <v>1</v>
      </c>
      <c r="AS148" s="6" t="n">
        <v>0</v>
      </c>
    </row>
    <row r="149" customFormat="false" ht="15" hidden="false" customHeight="false" outlineLevel="0" collapsed="false">
      <c r="D149" s="3"/>
      <c r="F149" s="3"/>
      <c r="H149" s="3"/>
      <c r="J149" s="3"/>
      <c r="K149" s="55"/>
      <c r="L149" s="58"/>
      <c r="M149" s="3"/>
      <c r="N149" s="3"/>
      <c r="O149" s="3"/>
      <c r="P149" s="3"/>
      <c r="Q149" s="3" t="s">
        <v>77</v>
      </c>
      <c r="R149" s="54" t="n">
        <v>0.5371</v>
      </c>
      <c r="S149" s="3" t="n">
        <f aca="false">IF(AND(X149&lt;1,Y149&lt;1,Z149&lt;1,AA149&lt;3),1,0)</f>
        <v>0</v>
      </c>
      <c r="T149" s="27" t="n">
        <f aca="false">R149*P150*N152*L155*J165*H155*F165*D154*B180</f>
        <v>0</v>
      </c>
      <c r="V149" s="15"/>
      <c r="W149" s="58" t="n">
        <v>302</v>
      </c>
      <c r="X149" s="0" t="n">
        <v>3.33</v>
      </c>
      <c r="Y149" s="0" t="n">
        <v>2.1</v>
      </c>
      <c r="Z149" s="0" t="n">
        <v>0.89</v>
      </c>
      <c r="AA149" s="0" t="n">
        <v>2.75</v>
      </c>
      <c r="AB149" s="0" t="n">
        <v>3.3</v>
      </c>
      <c r="AC149" s="0" t="n">
        <v>11357.1863563877</v>
      </c>
      <c r="AD149" s="0" t="n">
        <v>74715.401027666</v>
      </c>
      <c r="AE149" s="0" t="n">
        <v>79015.9929737197</v>
      </c>
      <c r="AF149" s="0" t="n">
        <v>0</v>
      </c>
      <c r="AG149" s="0" t="n">
        <v>0</v>
      </c>
      <c r="AH149" s="0" t="n">
        <v>0.6</v>
      </c>
      <c r="AI149" s="4" t="n">
        <v>0</v>
      </c>
      <c r="AJ149" s="5" t="n">
        <v>1</v>
      </c>
      <c r="AK149" s="5" t="n">
        <v>0</v>
      </c>
      <c r="AL149" s="6" t="n">
        <v>0</v>
      </c>
      <c r="AM149" s="0" t="n">
        <v>1</v>
      </c>
      <c r="AN149" s="0" t="n">
        <v>0</v>
      </c>
      <c r="AO149" s="6" t="n">
        <v>0</v>
      </c>
      <c r="AP149" s="0" t="n">
        <v>0</v>
      </c>
      <c r="AQ149" s="0" t="n">
        <v>1</v>
      </c>
      <c r="AR149" s="0" t="n">
        <v>0</v>
      </c>
      <c r="AS149" s="6" t="n">
        <v>0</v>
      </c>
    </row>
    <row r="150" customFormat="false" ht="15" hidden="false" customHeight="false" outlineLevel="0" collapsed="false">
      <c r="D150" s="3"/>
      <c r="F150" s="3"/>
      <c r="H150" s="3"/>
      <c r="J150" s="3"/>
      <c r="K150" s="55"/>
      <c r="L150" s="58"/>
      <c r="M150" s="3"/>
      <c r="N150" s="3"/>
      <c r="O150" s="3" t="s">
        <v>74</v>
      </c>
      <c r="P150" s="54" t="n">
        <v>0.808270677</v>
      </c>
      <c r="Q150" s="3" t="s">
        <v>75</v>
      </c>
      <c r="R150" s="54" t="n">
        <v>0.4629</v>
      </c>
      <c r="S150" s="3" t="n">
        <f aca="false">IF(AND(X150&lt;1,Y150&lt;1,Z150&lt;1,AA150&lt;3),1,0)</f>
        <v>0</v>
      </c>
      <c r="T150" s="27" t="n">
        <f aca="false">R150*P150*N152*L155*J165*H155*F165*D154*B180</f>
        <v>0</v>
      </c>
      <c r="V150" s="15"/>
      <c r="W150" s="58" t="n">
        <v>302</v>
      </c>
      <c r="X150" s="0" t="n">
        <v>3.33</v>
      </c>
      <c r="Y150" s="0" t="n">
        <v>2.1</v>
      </c>
      <c r="Z150" s="0" t="n">
        <v>0.89</v>
      </c>
      <c r="AA150" s="0" t="n">
        <v>2.75</v>
      </c>
      <c r="AB150" s="0" t="n">
        <v>3.3</v>
      </c>
      <c r="AC150" s="0" t="n">
        <v>11357.1863563877</v>
      </c>
      <c r="AD150" s="0" t="n">
        <v>74715.401027666</v>
      </c>
      <c r="AE150" s="0" t="n">
        <v>79015.9929737197</v>
      </c>
      <c r="AF150" s="0" t="n">
        <v>0</v>
      </c>
      <c r="AG150" s="0" t="n">
        <v>0</v>
      </c>
      <c r="AH150" s="0" t="n">
        <v>0.6</v>
      </c>
      <c r="AI150" s="4" t="n">
        <v>0</v>
      </c>
      <c r="AJ150" s="5" t="n">
        <v>1</v>
      </c>
      <c r="AK150" s="5" t="n">
        <v>0</v>
      </c>
      <c r="AL150" s="6" t="n">
        <v>0</v>
      </c>
      <c r="AM150" s="0" t="n">
        <v>1</v>
      </c>
      <c r="AN150" s="0" t="n">
        <v>0</v>
      </c>
      <c r="AO150" s="6" t="n">
        <v>0</v>
      </c>
      <c r="AP150" s="0" t="n">
        <v>0</v>
      </c>
      <c r="AQ150" s="0" t="n">
        <v>0</v>
      </c>
      <c r="AR150" s="0" t="n">
        <v>1</v>
      </c>
      <c r="AS150" s="6" t="n">
        <v>0</v>
      </c>
    </row>
    <row r="151" customFormat="false" ht="15" hidden="false" customHeight="false" outlineLevel="0" collapsed="false">
      <c r="D151" s="3"/>
      <c r="F151" s="3"/>
      <c r="H151" s="3"/>
      <c r="J151" s="3"/>
      <c r="K151" s="55"/>
      <c r="L151" s="58"/>
      <c r="M151" s="3"/>
      <c r="N151" s="3"/>
      <c r="O151" s="3"/>
      <c r="P151" s="3"/>
      <c r="Q151" s="3" t="s">
        <v>77</v>
      </c>
      <c r="R151" s="54" t="n">
        <v>0.5371</v>
      </c>
      <c r="S151" s="3" t="n">
        <f aca="false">IF(AND(X151&lt;1,Y151&lt;1,Z151&lt;1,AA151&lt;3),1,0)</f>
        <v>0</v>
      </c>
      <c r="T151" s="27" t="n">
        <f aca="false">R151*P152*N152*L155*J165*H155*F165*D154*B180</f>
        <v>0</v>
      </c>
      <c r="V151" s="15"/>
      <c r="W151" s="58" t="n">
        <v>302</v>
      </c>
      <c r="X151" s="0" t="n">
        <v>3.33</v>
      </c>
      <c r="Y151" s="0" t="n">
        <v>2.1</v>
      </c>
      <c r="Z151" s="0" t="n">
        <v>0.89</v>
      </c>
      <c r="AA151" s="0" t="n">
        <v>2.75</v>
      </c>
      <c r="AB151" s="0" t="n">
        <v>3.3</v>
      </c>
      <c r="AC151" s="0" t="n">
        <v>11357.1863563877</v>
      </c>
      <c r="AD151" s="0" t="n">
        <v>74715.401027666</v>
      </c>
      <c r="AE151" s="0" t="n">
        <v>79015.9929737197</v>
      </c>
      <c r="AF151" s="0" t="n">
        <v>0</v>
      </c>
      <c r="AG151" s="0" t="n">
        <v>0</v>
      </c>
      <c r="AH151" s="0" t="n">
        <v>0.6</v>
      </c>
      <c r="AI151" s="4" t="n">
        <v>0</v>
      </c>
      <c r="AJ151" s="5" t="n">
        <v>1</v>
      </c>
      <c r="AK151" s="5" t="n">
        <v>0</v>
      </c>
      <c r="AL151" s="6" t="n">
        <v>0</v>
      </c>
      <c r="AM151" s="0" t="n">
        <v>0</v>
      </c>
      <c r="AN151" s="0" t="n">
        <v>1</v>
      </c>
      <c r="AO151" s="6" t="n">
        <v>0</v>
      </c>
      <c r="AP151" s="0" t="n">
        <v>0</v>
      </c>
      <c r="AQ151" s="0" t="n">
        <v>1</v>
      </c>
      <c r="AR151" s="0" t="n">
        <v>0</v>
      </c>
      <c r="AS151" s="6" t="n">
        <v>0</v>
      </c>
    </row>
    <row r="152" customFormat="false" ht="15" hidden="false" customHeight="false" outlineLevel="0" collapsed="false">
      <c r="D152" s="3"/>
      <c r="F152" s="3"/>
      <c r="H152" s="3"/>
      <c r="J152" s="3"/>
      <c r="K152" s="55"/>
      <c r="L152" s="58"/>
      <c r="M152" s="3" t="s">
        <v>77</v>
      </c>
      <c r="N152" s="54" t="n">
        <v>0.446808511</v>
      </c>
      <c r="O152" s="3" t="s">
        <v>78</v>
      </c>
      <c r="P152" s="54" t="n">
        <v>0.191729323</v>
      </c>
      <c r="Q152" s="3" t="s">
        <v>75</v>
      </c>
      <c r="R152" s="54" t="n">
        <v>0.4629</v>
      </c>
      <c r="S152" s="3" t="n">
        <f aca="false">IF(AND(X152&lt;1,Y152&lt;1,Z152&lt;1,AA152&lt;3),1,0)</f>
        <v>0</v>
      </c>
      <c r="T152" s="27" t="n">
        <f aca="false">R152*P152*N152*L155*J165*H155*F165*D154*B180</f>
        <v>0</v>
      </c>
      <c r="V152" s="15"/>
      <c r="W152" s="58" t="n">
        <v>302</v>
      </c>
      <c r="X152" s="0" t="n">
        <v>3.33</v>
      </c>
      <c r="Y152" s="0" t="n">
        <v>2.1</v>
      </c>
      <c r="Z152" s="0" t="n">
        <v>0.89</v>
      </c>
      <c r="AA152" s="0" t="n">
        <v>2.75</v>
      </c>
      <c r="AB152" s="0" t="n">
        <v>3.3</v>
      </c>
      <c r="AC152" s="0" t="n">
        <v>11357.1863563877</v>
      </c>
      <c r="AD152" s="0" t="n">
        <v>74715.401027666</v>
      </c>
      <c r="AE152" s="0" t="n">
        <v>79015.9929737197</v>
      </c>
      <c r="AF152" s="0" t="n">
        <v>0</v>
      </c>
      <c r="AG152" s="0" t="n">
        <v>0</v>
      </c>
      <c r="AH152" s="0" t="n">
        <v>0.6</v>
      </c>
      <c r="AI152" s="4" t="n">
        <v>0</v>
      </c>
      <c r="AJ152" s="5" t="n">
        <v>1</v>
      </c>
      <c r="AK152" s="5" t="n">
        <v>0</v>
      </c>
      <c r="AL152" s="6" t="n">
        <v>0</v>
      </c>
      <c r="AM152" s="0" t="n">
        <v>0</v>
      </c>
      <c r="AN152" s="0" t="n">
        <v>1</v>
      </c>
      <c r="AO152" s="6" t="n">
        <v>0</v>
      </c>
      <c r="AP152" s="0" t="n">
        <v>0</v>
      </c>
      <c r="AQ152" s="0" t="n">
        <v>0</v>
      </c>
      <c r="AR152" s="0" t="n">
        <v>1</v>
      </c>
      <c r="AS152" s="6" t="n">
        <v>0</v>
      </c>
    </row>
    <row r="153" customFormat="false" ht="15" hidden="false" customHeight="false" outlineLevel="0" collapsed="false">
      <c r="D153" s="3"/>
      <c r="F153" s="3"/>
      <c r="H153" s="3"/>
      <c r="J153" s="3"/>
      <c r="K153" s="55"/>
      <c r="L153" s="58"/>
      <c r="M153" s="3" t="s">
        <v>75</v>
      </c>
      <c r="N153" s="54" t="n">
        <v>0.021276596</v>
      </c>
      <c r="O153" s="3" t="s">
        <v>30</v>
      </c>
      <c r="P153" s="54" t="n">
        <v>1</v>
      </c>
      <c r="Q153" s="3" t="s">
        <v>75</v>
      </c>
      <c r="R153" s="54" t="n">
        <v>1</v>
      </c>
      <c r="S153" s="3" t="n">
        <f aca="false">IF(AND(X153&lt;1,Y153&lt;1,Z153&lt;1,AA153&lt;3),1,0)</f>
        <v>0</v>
      </c>
      <c r="T153" s="27" t="n">
        <f aca="false">R153*P153*N153*L155*J165*H155*F165*D154*B180</f>
        <v>0</v>
      </c>
      <c r="V153" s="15"/>
      <c r="W153" s="58" t="n">
        <v>302</v>
      </c>
      <c r="X153" s="0" t="n">
        <v>3.33</v>
      </c>
      <c r="Y153" s="0" t="n">
        <v>2.1</v>
      </c>
      <c r="Z153" s="0" t="n">
        <v>0.89</v>
      </c>
      <c r="AA153" s="0" t="n">
        <v>2.75</v>
      </c>
      <c r="AB153" s="0" t="n">
        <v>3.3</v>
      </c>
      <c r="AC153" s="0" t="n">
        <v>11357.1863563877</v>
      </c>
      <c r="AD153" s="0" t="n">
        <v>74715.401027666</v>
      </c>
      <c r="AE153" s="0" t="n">
        <v>79015.9929737197</v>
      </c>
      <c r="AF153" s="0" t="n">
        <v>0</v>
      </c>
      <c r="AG153" s="0" t="n">
        <v>0</v>
      </c>
      <c r="AH153" s="0" t="n">
        <v>0.6</v>
      </c>
      <c r="AI153" s="4" t="n">
        <v>0</v>
      </c>
      <c r="AJ153" s="5" t="n">
        <v>0</v>
      </c>
      <c r="AK153" s="5" t="n">
        <v>1</v>
      </c>
      <c r="AL153" s="6" t="n">
        <v>0</v>
      </c>
      <c r="AM153" s="0" t="n">
        <v>0</v>
      </c>
      <c r="AN153" s="0" t="n">
        <v>0</v>
      </c>
      <c r="AO153" s="6" t="n">
        <v>1</v>
      </c>
      <c r="AP153" s="0" t="n">
        <v>0</v>
      </c>
      <c r="AQ153" s="0" t="n">
        <v>0</v>
      </c>
      <c r="AR153" s="0" t="n">
        <v>1</v>
      </c>
      <c r="AS153" s="6" t="n">
        <v>0</v>
      </c>
    </row>
    <row r="154" customFormat="false" ht="15" hidden="false" customHeight="false" outlineLevel="0" collapsed="false">
      <c r="C154" s="0" t="s">
        <v>91</v>
      </c>
      <c r="D154" s="54" t="n">
        <v>0.2074</v>
      </c>
      <c r="F154" s="3"/>
      <c r="H154" s="3"/>
      <c r="J154" s="3"/>
      <c r="L154" s="57"/>
      <c r="M154" s="3"/>
      <c r="N154" s="3"/>
      <c r="O154" s="3" t="s">
        <v>74</v>
      </c>
      <c r="P154" s="54" t="n">
        <v>0.159106071</v>
      </c>
      <c r="Q154" s="3" t="s">
        <v>79</v>
      </c>
      <c r="R154" s="54" t="n">
        <v>1</v>
      </c>
      <c r="S154" s="3" t="n">
        <f aca="false">IF(AND(X154&lt;1,Y154&lt;1,Z154&lt;1,AA154&lt;3),1,0)</f>
        <v>0</v>
      </c>
      <c r="T154" s="27" t="n">
        <f aca="false">R154*P154*N155*L155*J165*H155*F165*D154*B180</f>
        <v>0</v>
      </c>
      <c r="V154" s="15"/>
      <c r="W154" s="58" t="n">
        <v>302</v>
      </c>
      <c r="X154" s="0" t="n">
        <v>3.33</v>
      </c>
      <c r="Y154" s="0" t="n">
        <v>2.1</v>
      </c>
      <c r="Z154" s="0" t="n">
        <v>0.89</v>
      </c>
      <c r="AA154" s="0" t="n">
        <v>2.75</v>
      </c>
      <c r="AB154" s="0" t="n">
        <v>3.3</v>
      </c>
      <c r="AC154" s="0" t="n">
        <v>11357.1863563877</v>
      </c>
      <c r="AD154" s="0" t="n">
        <v>74715.401027666</v>
      </c>
      <c r="AE154" s="0" t="n">
        <v>79015.9929737197</v>
      </c>
      <c r="AF154" s="0" t="n">
        <v>0</v>
      </c>
      <c r="AG154" s="0" t="n">
        <v>0</v>
      </c>
      <c r="AH154" s="0" t="n">
        <v>0.6</v>
      </c>
      <c r="AI154" s="4" t="n">
        <v>0</v>
      </c>
      <c r="AJ154" s="5" t="n">
        <v>0</v>
      </c>
      <c r="AK154" s="5" t="n">
        <v>0</v>
      </c>
      <c r="AL154" s="6" t="n">
        <v>1</v>
      </c>
      <c r="AM154" s="0" t="n">
        <v>1</v>
      </c>
      <c r="AN154" s="0" t="n">
        <v>0</v>
      </c>
      <c r="AO154" s="6" t="n">
        <v>0</v>
      </c>
      <c r="AP154" s="0" t="n">
        <v>0</v>
      </c>
      <c r="AQ154" s="0" t="n">
        <v>0</v>
      </c>
      <c r="AR154" s="0" t="n">
        <v>0</v>
      </c>
      <c r="AS154" s="6" t="n">
        <v>1</v>
      </c>
    </row>
    <row r="155" customFormat="false" ht="15" hidden="false" customHeight="false" outlineLevel="0" collapsed="false">
      <c r="D155" s="3"/>
      <c r="F155" s="3"/>
      <c r="G155" s="0" t="s">
        <v>87</v>
      </c>
      <c r="H155" s="54" t="n">
        <f aca="false">1-H179</f>
        <v>0.7494</v>
      </c>
      <c r="J155" s="3"/>
      <c r="K155" s="55" t="s">
        <v>83</v>
      </c>
      <c r="L155" s="54" t="n">
        <f aca="false">1-L167</f>
        <v>0</v>
      </c>
      <c r="M155" s="3" t="s">
        <v>79</v>
      </c>
      <c r="N155" s="54" t="n">
        <v>0.085106383</v>
      </c>
      <c r="O155" s="3" t="s">
        <v>76</v>
      </c>
      <c r="P155" s="54" t="n">
        <v>0.840893929</v>
      </c>
      <c r="Q155" s="3" t="s">
        <v>79</v>
      </c>
      <c r="R155" s="54" t="n">
        <v>1</v>
      </c>
      <c r="S155" s="3" t="n">
        <f aca="false">IF(AND(X155&lt;1,Y155&lt;1,Z155&lt;1,AA155&lt;3),1,0)</f>
        <v>0</v>
      </c>
      <c r="T155" s="27" t="n">
        <f aca="false">R155*P155*N155*L155*J165*H155*F165*D154*B180</f>
        <v>0</v>
      </c>
      <c r="V155" s="15"/>
      <c r="W155" s="58" t="n">
        <v>302</v>
      </c>
      <c r="X155" s="0" t="n">
        <v>3.33</v>
      </c>
      <c r="Y155" s="0" t="n">
        <v>2.1</v>
      </c>
      <c r="Z155" s="0" t="n">
        <v>0.89</v>
      </c>
      <c r="AA155" s="0" t="n">
        <v>2.75</v>
      </c>
      <c r="AB155" s="0" t="n">
        <v>3.3</v>
      </c>
      <c r="AC155" s="0" t="n">
        <v>11357.1863563877</v>
      </c>
      <c r="AD155" s="0" t="n">
        <v>74715.401027666</v>
      </c>
      <c r="AE155" s="0" t="n">
        <v>79015.9929737197</v>
      </c>
      <c r="AF155" s="0" t="n">
        <v>0</v>
      </c>
      <c r="AG155" s="0" t="n">
        <v>0</v>
      </c>
      <c r="AH155" s="0" t="n">
        <v>0.6</v>
      </c>
      <c r="AI155" s="4" t="n">
        <v>0</v>
      </c>
      <c r="AJ155" s="5" t="n">
        <v>0</v>
      </c>
      <c r="AK155" s="5" t="n">
        <v>0</v>
      </c>
      <c r="AL155" s="6" t="n">
        <v>1</v>
      </c>
      <c r="AM155" s="0" t="n">
        <v>0</v>
      </c>
      <c r="AN155" s="0" t="n">
        <v>1</v>
      </c>
      <c r="AO155" s="6" t="n">
        <v>0</v>
      </c>
      <c r="AP155" s="0" t="n">
        <v>0</v>
      </c>
      <c r="AQ155" s="0" t="n">
        <v>0</v>
      </c>
      <c r="AR155" s="0" t="n">
        <v>0</v>
      </c>
      <c r="AS155" s="6" t="n">
        <v>1</v>
      </c>
    </row>
    <row r="156" s="56" customFormat="true" ht="15" hidden="false" customHeight="false" outlineLevel="0" collapsed="false">
      <c r="A156" s="56" t="n">
        <v>-1</v>
      </c>
      <c r="B156" s="56" t="n">
        <v>-1</v>
      </c>
      <c r="C156" s="56" t="n">
        <v>-1</v>
      </c>
      <c r="D156" s="56" t="n">
        <v>-1</v>
      </c>
      <c r="E156" s="56" t="n">
        <v>-1</v>
      </c>
      <c r="F156" s="56" t="n">
        <v>-1</v>
      </c>
      <c r="G156" s="56" t="n">
        <v>-1</v>
      </c>
      <c r="H156" s="56" t="n">
        <v>-1</v>
      </c>
      <c r="I156" s="56" t="n">
        <v>-1</v>
      </c>
      <c r="J156" s="56" t="n">
        <v>-1</v>
      </c>
      <c r="K156" s="56" t="n">
        <v>-1</v>
      </c>
      <c r="L156" s="56" t="n">
        <v>-1</v>
      </c>
      <c r="M156" s="56" t="n">
        <v>-1</v>
      </c>
      <c r="N156" s="56" t="n">
        <v>-1</v>
      </c>
      <c r="O156" s="56" t="n">
        <v>-1</v>
      </c>
      <c r="P156" s="56" t="n">
        <v>-1</v>
      </c>
      <c r="Q156" s="56" t="n">
        <v>-1</v>
      </c>
      <c r="R156" s="56" t="n">
        <v>-1</v>
      </c>
      <c r="S156" s="56" t="n">
        <v>-1</v>
      </c>
      <c r="T156" s="56" t="n">
        <v>-1</v>
      </c>
      <c r="U156" s="56" t="n">
        <v>-1</v>
      </c>
      <c r="V156" s="56" t="n">
        <v>-1</v>
      </c>
      <c r="W156" s="56" t="n">
        <v>-1</v>
      </c>
      <c r="X156" s="56" t="n">
        <v>-1</v>
      </c>
      <c r="Y156" s="56" t="n">
        <v>-1</v>
      </c>
      <c r="Z156" s="56" t="n">
        <v>-1</v>
      </c>
      <c r="AA156" s="56" t="n">
        <v>-1</v>
      </c>
      <c r="AB156" s="56" t="n">
        <v>-1</v>
      </c>
      <c r="AC156" s="56" t="n">
        <v>-1</v>
      </c>
      <c r="AD156" s="56" t="n">
        <v>-1</v>
      </c>
      <c r="AE156" s="56" t="n">
        <v>-1</v>
      </c>
      <c r="AF156" s="56" t="n">
        <v>-1</v>
      </c>
      <c r="AG156" s="56" t="n">
        <v>-1</v>
      </c>
      <c r="AH156" s="56" t="n">
        <v>-1</v>
      </c>
      <c r="AI156" s="56" t="n">
        <v>-1</v>
      </c>
      <c r="AJ156" s="56" t="n">
        <v>-1</v>
      </c>
      <c r="AK156" s="56" t="n">
        <v>-1</v>
      </c>
      <c r="AL156" s="56" t="n">
        <v>-1</v>
      </c>
      <c r="AM156" s="56" t="n">
        <v>-1</v>
      </c>
      <c r="AN156" s="56" t="n">
        <v>-1</v>
      </c>
      <c r="AO156" s="56" t="n">
        <v>-1</v>
      </c>
      <c r="AP156" s="56" t="n">
        <v>-1</v>
      </c>
      <c r="AQ156" s="56" t="n">
        <v>-1</v>
      </c>
      <c r="AR156" s="56" t="n">
        <v>-1</v>
      </c>
      <c r="AS156" s="56" t="n">
        <v>-1</v>
      </c>
      <c r="AT156" s="56" t="n">
        <v>-1</v>
      </c>
      <c r="AU156" s="56" t="n">
        <v>-1</v>
      </c>
    </row>
    <row r="157" customFormat="false" ht="15" hidden="false" customHeight="false" outlineLevel="0" collapsed="false">
      <c r="D157" s="3"/>
      <c r="F157" s="3"/>
      <c r="H157" s="58"/>
      <c r="I157" s="57"/>
      <c r="J157" s="58"/>
      <c r="K157" s="59"/>
      <c r="L157" s="58"/>
      <c r="M157" s="3"/>
      <c r="N157" s="3"/>
      <c r="O157" s="3"/>
      <c r="P157" s="3"/>
      <c r="Q157" s="3" t="s">
        <v>73</v>
      </c>
      <c r="R157" s="54" t="n">
        <v>0.7386</v>
      </c>
      <c r="S157" s="3" t="n">
        <f aca="false">IF(AND(X157&lt;1,Y157&lt;1,Z157&lt;1,AA157&lt;3),1,0)</f>
        <v>0</v>
      </c>
      <c r="T157" s="27" t="n">
        <f aca="false">R157*P158*N160*L167*J165*H155*F165*D154*B180</f>
        <v>0.00248647886381935</v>
      </c>
      <c r="V157" s="15"/>
      <c r="W157" s="58" t="n">
        <v>302</v>
      </c>
      <c r="X157" s="0" t="n">
        <v>7.7</v>
      </c>
      <c r="Y157" s="0" t="n">
        <v>2.1</v>
      </c>
      <c r="Z157" s="0" t="n">
        <v>7.9</v>
      </c>
      <c r="AA157" s="0" t="n">
        <v>2.75</v>
      </c>
      <c r="AB157" s="0" t="n">
        <v>3.3</v>
      </c>
      <c r="AC157" s="0" t="n">
        <v>11357.1863563877</v>
      </c>
      <c r="AD157" s="0" t="n">
        <v>74715.401027666</v>
      </c>
      <c r="AE157" s="0" t="n">
        <v>67352.6477337376</v>
      </c>
      <c r="AF157" s="0" t="n">
        <v>0</v>
      </c>
      <c r="AG157" s="0" t="n">
        <v>0</v>
      </c>
      <c r="AH157" s="0" t="n">
        <v>0.6</v>
      </c>
      <c r="AI157" s="4" t="n">
        <v>1</v>
      </c>
      <c r="AJ157" s="5" t="n">
        <v>0</v>
      </c>
      <c r="AK157" s="5" t="n">
        <v>0</v>
      </c>
      <c r="AL157" s="6" t="n">
        <v>0</v>
      </c>
      <c r="AM157" s="0" t="n">
        <v>1</v>
      </c>
      <c r="AN157" s="0" t="n">
        <v>0</v>
      </c>
      <c r="AO157" s="6" t="n">
        <v>0</v>
      </c>
      <c r="AP157" s="0" t="n">
        <v>1</v>
      </c>
      <c r="AQ157" s="0" t="n">
        <v>0</v>
      </c>
      <c r="AR157" s="0" t="n">
        <v>0</v>
      </c>
      <c r="AS157" s="6" t="n">
        <v>0</v>
      </c>
    </row>
    <row r="158" customFormat="false" ht="15" hidden="false" customHeight="false" outlineLevel="0" collapsed="false">
      <c r="D158" s="3"/>
      <c r="F158" s="3"/>
      <c r="H158" s="58"/>
      <c r="I158" s="57"/>
      <c r="J158" s="58"/>
      <c r="K158" s="59"/>
      <c r="L158" s="58"/>
      <c r="M158" s="3"/>
      <c r="N158" s="3"/>
      <c r="O158" s="3" t="s">
        <v>74</v>
      </c>
      <c r="P158" s="54" t="n">
        <v>0.629539952</v>
      </c>
      <c r="Q158" s="3" t="s">
        <v>75</v>
      </c>
      <c r="R158" s="54" t="n">
        <v>0.2614</v>
      </c>
      <c r="S158" s="3" t="n">
        <f aca="false">IF(AND(X158&lt;1,Y158&lt;1,Z158&lt;1,AA158&lt;3),1,0)</f>
        <v>0</v>
      </c>
      <c r="T158" s="27" t="n">
        <f aca="false">R158*P158*N160*L167*J165*H155*F165*D154*B180</f>
        <v>0.000879996716764661</v>
      </c>
      <c r="V158" s="15"/>
      <c r="W158" s="58" t="n">
        <v>302</v>
      </c>
      <c r="X158" s="0" t="n">
        <v>7.7</v>
      </c>
      <c r="Y158" s="0" t="n">
        <v>2.1</v>
      </c>
      <c r="Z158" s="0" t="n">
        <v>7.9</v>
      </c>
      <c r="AA158" s="0" t="n">
        <v>2.75</v>
      </c>
      <c r="AB158" s="0" t="n">
        <v>3.3</v>
      </c>
      <c r="AC158" s="0" t="n">
        <v>11357.1863563877</v>
      </c>
      <c r="AD158" s="0" t="n">
        <v>74715.401027666</v>
      </c>
      <c r="AE158" s="0" t="n">
        <v>67352.6477337376</v>
      </c>
      <c r="AF158" s="0" t="n">
        <v>0</v>
      </c>
      <c r="AG158" s="0" t="n">
        <v>0</v>
      </c>
      <c r="AH158" s="0" t="n">
        <v>0.6</v>
      </c>
      <c r="AI158" s="4" t="n">
        <v>1</v>
      </c>
      <c r="AJ158" s="5" t="n">
        <v>0</v>
      </c>
      <c r="AK158" s="5" t="n">
        <v>0</v>
      </c>
      <c r="AL158" s="6" t="n">
        <v>0</v>
      </c>
      <c r="AM158" s="0" t="n">
        <v>1</v>
      </c>
      <c r="AN158" s="0" t="n">
        <v>0</v>
      </c>
      <c r="AO158" s="6" t="n">
        <v>0</v>
      </c>
      <c r="AP158" s="0" t="n">
        <v>0</v>
      </c>
      <c r="AQ158" s="0" t="n">
        <v>0</v>
      </c>
      <c r="AR158" s="0" t="n">
        <v>1</v>
      </c>
      <c r="AS158" s="6" t="n">
        <v>0</v>
      </c>
    </row>
    <row r="159" customFormat="false" ht="15" hidden="false" customHeight="false" outlineLevel="0" collapsed="false">
      <c r="D159" s="3"/>
      <c r="F159" s="3"/>
      <c r="H159" s="58"/>
      <c r="I159" s="57"/>
      <c r="J159" s="58"/>
      <c r="K159" s="59"/>
      <c r="L159" s="58"/>
      <c r="M159" s="3"/>
      <c r="N159" s="3"/>
      <c r="O159" s="3"/>
      <c r="P159" s="3"/>
      <c r="Q159" s="3" t="s">
        <v>73</v>
      </c>
      <c r="R159" s="54" t="n">
        <v>0.7386</v>
      </c>
      <c r="S159" s="3" t="n">
        <f aca="false">IF(AND(X159&lt;1,Y159&lt;1,Z159&lt;1,AA159&lt;3),1,0)</f>
        <v>0</v>
      </c>
      <c r="T159" s="27" t="n">
        <f aca="false">R159*P160*N160*L167*J165*H155*F165*D154*B180</f>
        <v>0.00146319717488161</v>
      </c>
      <c r="V159" s="15"/>
      <c r="W159" s="58" t="n">
        <v>302</v>
      </c>
      <c r="X159" s="0" t="n">
        <v>7.7</v>
      </c>
      <c r="Y159" s="0" t="n">
        <v>2.1</v>
      </c>
      <c r="Z159" s="0" t="n">
        <v>7.9</v>
      </c>
      <c r="AA159" s="0" t="n">
        <v>2.75</v>
      </c>
      <c r="AB159" s="0" t="n">
        <v>3.3</v>
      </c>
      <c r="AC159" s="0" t="n">
        <v>11357.1863563877</v>
      </c>
      <c r="AD159" s="0" t="n">
        <v>74715.401027666</v>
      </c>
      <c r="AE159" s="0" t="n">
        <v>67352.6477337376</v>
      </c>
      <c r="AF159" s="0" t="n">
        <v>0</v>
      </c>
      <c r="AG159" s="0" t="n">
        <v>0</v>
      </c>
      <c r="AH159" s="0" t="n">
        <v>0.6</v>
      </c>
      <c r="AI159" s="4" t="n">
        <v>1</v>
      </c>
      <c r="AJ159" s="5" t="n">
        <v>0</v>
      </c>
      <c r="AK159" s="5" t="n">
        <v>0</v>
      </c>
      <c r="AL159" s="6" t="n">
        <v>0</v>
      </c>
      <c r="AM159" s="0" t="n">
        <v>0</v>
      </c>
      <c r="AN159" s="0" t="n">
        <v>1</v>
      </c>
      <c r="AO159" s="6" t="n">
        <v>0</v>
      </c>
      <c r="AP159" s="0" t="n">
        <v>1</v>
      </c>
      <c r="AQ159" s="0" t="n">
        <v>0</v>
      </c>
      <c r="AR159" s="0" t="n">
        <v>0</v>
      </c>
      <c r="AS159" s="6" t="n">
        <v>0</v>
      </c>
    </row>
    <row r="160" customFormat="false" ht="15" hidden="false" customHeight="false" outlineLevel="0" collapsed="false">
      <c r="D160" s="3"/>
      <c r="F160" s="3"/>
      <c r="H160" s="58"/>
      <c r="I160" s="57"/>
      <c r="J160" s="58"/>
      <c r="K160" s="59"/>
      <c r="L160" s="58"/>
      <c r="M160" s="3" t="s">
        <v>73</v>
      </c>
      <c r="N160" s="54" t="n">
        <v>0.446808511</v>
      </c>
      <c r="O160" s="3" t="s">
        <v>76</v>
      </c>
      <c r="P160" s="54" t="n">
        <v>0.370460048</v>
      </c>
      <c r="Q160" s="3" t="s">
        <v>75</v>
      </c>
      <c r="R160" s="54" t="n">
        <v>0.2614</v>
      </c>
      <c r="S160" s="3" t="n">
        <f aca="false">IF(AND(X160&lt;1,Y160&lt;1,Z160&lt;1,AA160&lt;3),1,0)</f>
        <v>0</v>
      </c>
      <c r="T160" s="27" t="n">
        <f aca="false">R160*P160*N160*L167*J165*H155*F165*D154*B180</f>
        <v>0.000517844220842204</v>
      </c>
      <c r="V160" s="15"/>
      <c r="W160" s="58" t="n">
        <v>302</v>
      </c>
      <c r="X160" s="0" t="n">
        <v>7.7</v>
      </c>
      <c r="Y160" s="0" t="n">
        <v>2.1</v>
      </c>
      <c r="Z160" s="0" t="n">
        <v>7.9</v>
      </c>
      <c r="AA160" s="0" t="n">
        <v>2.75</v>
      </c>
      <c r="AB160" s="0" t="n">
        <v>3.3</v>
      </c>
      <c r="AC160" s="0" t="n">
        <v>11357.1863563877</v>
      </c>
      <c r="AD160" s="0" t="n">
        <v>74715.401027666</v>
      </c>
      <c r="AE160" s="0" t="n">
        <v>67352.6477337376</v>
      </c>
      <c r="AF160" s="0" t="n">
        <v>0</v>
      </c>
      <c r="AG160" s="0" t="n">
        <v>0</v>
      </c>
      <c r="AH160" s="0" t="n">
        <v>0.6</v>
      </c>
      <c r="AI160" s="4" t="n">
        <v>1</v>
      </c>
      <c r="AJ160" s="5" t="n">
        <v>0</v>
      </c>
      <c r="AK160" s="5" t="n">
        <v>0</v>
      </c>
      <c r="AL160" s="6" t="n">
        <v>0</v>
      </c>
      <c r="AM160" s="0" t="n">
        <v>0</v>
      </c>
      <c r="AN160" s="0" t="n">
        <v>1</v>
      </c>
      <c r="AO160" s="6" t="n">
        <v>0</v>
      </c>
      <c r="AP160" s="0" t="n">
        <v>0</v>
      </c>
      <c r="AQ160" s="0" t="n">
        <v>0</v>
      </c>
      <c r="AR160" s="0" t="n">
        <v>1</v>
      </c>
      <c r="AS160" s="6" t="n">
        <v>0</v>
      </c>
    </row>
    <row r="161" customFormat="false" ht="15" hidden="false" customHeight="false" outlineLevel="0" collapsed="false">
      <c r="D161" s="3"/>
      <c r="F161" s="3"/>
      <c r="H161" s="58"/>
      <c r="I161" s="57"/>
      <c r="J161" s="58"/>
      <c r="K161" s="59"/>
      <c r="L161" s="58"/>
      <c r="M161" s="3"/>
      <c r="N161" s="3"/>
      <c r="O161" s="3"/>
      <c r="P161" s="3"/>
      <c r="Q161" s="3" t="s">
        <v>77</v>
      </c>
      <c r="R161" s="54" t="n">
        <v>0.5371</v>
      </c>
      <c r="S161" s="3" t="n">
        <f aca="false">IF(AND(X161&lt;1,Y161&lt;1,Z161&lt;1,AA161&lt;3),1,0)</f>
        <v>0</v>
      </c>
      <c r="T161" s="27" t="n">
        <f aca="false">R161*P162*N164*L167*J165*H155*F165*D154*B180</f>
        <v>0.00232147573063957</v>
      </c>
      <c r="V161" s="15"/>
      <c r="W161" s="58" t="n">
        <v>302</v>
      </c>
      <c r="X161" s="0" t="n">
        <v>7.7</v>
      </c>
      <c r="Y161" s="0" t="n">
        <v>2.1</v>
      </c>
      <c r="Z161" s="0" t="n">
        <v>7.9</v>
      </c>
      <c r="AA161" s="0" t="n">
        <v>2.75</v>
      </c>
      <c r="AB161" s="0" t="n">
        <v>3.3</v>
      </c>
      <c r="AC161" s="0" t="n">
        <v>11357.1863563877</v>
      </c>
      <c r="AD161" s="0" t="n">
        <v>74715.401027666</v>
      </c>
      <c r="AE161" s="0" t="n">
        <v>67352.6477337376</v>
      </c>
      <c r="AF161" s="0" t="n">
        <v>0</v>
      </c>
      <c r="AG161" s="0" t="n">
        <v>0</v>
      </c>
      <c r="AH161" s="0" t="n">
        <v>0.6</v>
      </c>
      <c r="AI161" s="4" t="n">
        <v>0</v>
      </c>
      <c r="AJ161" s="5" t="n">
        <v>1</v>
      </c>
      <c r="AK161" s="5" t="n">
        <v>0</v>
      </c>
      <c r="AL161" s="6" t="n">
        <v>0</v>
      </c>
      <c r="AM161" s="0" t="n">
        <v>1</v>
      </c>
      <c r="AN161" s="0" t="n">
        <v>0</v>
      </c>
      <c r="AO161" s="6" t="n">
        <v>0</v>
      </c>
      <c r="AP161" s="0" t="n">
        <v>0</v>
      </c>
      <c r="AQ161" s="0" t="n">
        <v>1</v>
      </c>
      <c r="AR161" s="0" t="n">
        <v>0</v>
      </c>
      <c r="AS161" s="6" t="n">
        <v>0</v>
      </c>
    </row>
    <row r="162" customFormat="false" ht="15" hidden="false" customHeight="false" outlineLevel="0" collapsed="false">
      <c r="D162" s="3"/>
      <c r="F162" s="3"/>
      <c r="H162" s="58"/>
      <c r="I162" s="57"/>
      <c r="J162" s="58"/>
      <c r="K162" s="59"/>
      <c r="L162" s="58"/>
      <c r="M162" s="3"/>
      <c r="N162" s="3"/>
      <c r="O162" s="3" t="s">
        <v>74</v>
      </c>
      <c r="P162" s="54" t="n">
        <v>0.808270677</v>
      </c>
      <c r="Q162" s="3" t="s">
        <v>75</v>
      </c>
      <c r="R162" s="54" t="n">
        <v>0.4629</v>
      </c>
      <c r="S162" s="3" t="n">
        <f aca="false">IF(AND(X162&lt;1,Y162&lt;1,Z162&lt;1,AA162&lt;3),1,0)</f>
        <v>0</v>
      </c>
      <c r="T162" s="27" t="n">
        <f aca="false">R162*P162*N164*L167*J165*H155*F165*D154*B180</f>
        <v>0.00200076543606974</v>
      </c>
      <c r="V162" s="15"/>
      <c r="W162" s="58" t="n">
        <v>302</v>
      </c>
      <c r="X162" s="0" t="n">
        <v>7.7</v>
      </c>
      <c r="Y162" s="0" t="n">
        <v>2.1</v>
      </c>
      <c r="Z162" s="0" t="n">
        <v>7.9</v>
      </c>
      <c r="AA162" s="0" t="n">
        <v>2.75</v>
      </c>
      <c r="AB162" s="0" t="n">
        <v>3.3</v>
      </c>
      <c r="AC162" s="0" t="n">
        <v>11357.1863563877</v>
      </c>
      <c r="AD162" s="0" t="n">
        <v>74715.401027666</v>
      </c>
      <c r="AE162" s="0" t="n">
        <v>67352.6477337376</v>
      </c>
      <c r="AF162" s="0" t="n">
        <v>0</v>
      </c>
      <c r="AG162" s="0" t="n">
        <v>0</v>
      </c>
      <c r="AH162" s="0" t="n">
        <v>0.6</v>
      </c>
      <c r="AI162" s="4" t="n">
        <v>0</v>
      </c>
      <c r="AJ162" s="5" t="n">
        <v>1</v>
      </c>
      <c r="AK162" s="5" t="n">
        <v>0</v>
      </c>
      <c r="AL162" s="6" t="n">
        <v>0</v>
      </c>
      <c r="AM162" s="0" t="n">
        <v>1</v>
      </c>
      <c r="AN162" s="0" t="n">
        <v>0</v>
      </c>
      <c r="AO162" s="6" t="n">
        <v>0</v>
      </c>
      <c r="AP162" s="0" t="n">
        <v>0</v>
      </c>
      <c r="AQ162" s="0" t="n">
        <v>0</v>
      </c>
      <c r="AR162" s="0" t="n">
        <v>1</v>
      </c>
      <c r="AS162" s="6" t="n">
        <v>0</v>
      </c>
    </row>
    <row r="163" customFormat="false" ht="15" hidden="false" customHeight="false" outlineLevel="0" collapsed="false">
      <c r="D163" s="3"/>
      <c r="F163" s="3"/>
      <c r="H163" s="58"/>
      <c r="I163" s="57"/>
      <c r="J163" s="58"/>
      <c r="K163" s="59"/>
      <c r="L163" s="58"/>
      <c r="M163" s="3"/>
      <c r="N163" s="3"/>
      <c r="O163" s="3"/>
      <c r="P163" s="3"/>
      <c r="Q163" s="3" t="s">
        <v>77</v>
      </c>
      <c r="R163" s="54" t="n">
        <v>0.5371</v>
      </c>
      <c r="S163" s="3" t="n">
        <f aca="false">IF(AND(X163&lt;1,Y163&lt;1,Z163&lt;1,AA163&lt;3),1,0)</f>
        <v>0</v>
      </c>
      <c r="T163" s="27" t="n">
        <f aca="false">R163*P164*N164*L167*J165*H155*F165*D154*B180</f>
        <v>0.000550675637335358</v>
      </c>
      <c r="V163" s="15"/>
      <c r="W163" s="58" t="n">
        <v>302</v>
      </c>
      <c r="X163" s="0" t="n">
        <v>7.7</v>
      </c>
      <c r="Y163" s="0" t="n">
        <v>2.1</v>
      </c>
      <c r="Z163" s="0" t="n">
        <v>7.9</v>
      </c>
      <c r="AA163" s="0" t="n">
        <v>2.75</v>
      </c>
      <c r="AB163" s="0" t="n">
        <v>3.3</v>
      </c>
      <c r="AC163" s="0" t="n">
        <v>11357.1863563877</v>
      </c>
      <c r="AD163" s="0" t="n">
        <v>74715.401027666</v>
      </c>
      <c r="AE163" s="0" t="n">
        <v>67352.6477337376</v>
      </c>
      <c r="AF163" s="0" t="n">
        <v>0</v>
      </c>
      <c r="AG163" s="0" t="n">
        <v>0</v>
      </c>
      <c r="AH163" s="0" t="n">
        <v>0.6</v>
      </c>
      <c r="AI163" s="4" t="n">
        <v>0</v>
      </c>
      <c r="AJ163" s="5" t="n">
        <v>1</v>
      </c>
      <c r="AK163" s="5" t="n">
        <v>0</v>
      </c>
      <c r="AL163" s="6" t="n">
        <v>0</v>
      </c>
      <c r="AM163" s="0" t="n">
        <v>0</v>
      </c>
      <c r="AN163" s="0" t="n">
        <v>1</v>
      </c>
      <c r="AO163" s="6" t="n">
        <v>0</v>
      </c>
      <c r="AP163" s="0" t="n">
        <v>0</v>
      </c>
      <c r="AQ163" s="0" t="n">
        <v>1</v>
      </c>
      <c r="AR163" s="0" t="n">
        <v>0</v>
      </c>
      <c r="AS163" s="6" t="n">
        <v>0</v>
      </c>
    </row>
    <row r="164" customFormat="false" ht="15" hidden="false" customHeight="false" outlineLevel="0" collapsed="false">
      <c r="D164" s="3"/>
      <c r="F164" s="3"/>
      <c r="H164" s="3"/>
      <c r="J164" s="3"/>
      <c r="K164" s="3"/>
      <c r="L164" s="3"/>
      <c r="M164" s="3" t="s">
        <v>77</v>
      </c>
      <c r="N164" s="54" t="n">
        <v>0.446808511</v>
      </c>
      <c r="O164" s="3" t="s">
        <v>78</v>
      </c>
      <c r="P164" s="54" t="n">
        <v>0.191729323</v>
      </c>
      <c r="Q164" s="3" t="s">
        <v>75</v>
      </c>
      <c r="R164" s="54" t="n">
        <v>0.4629</v>
      </c>
      <c r="S164" s="3" t="n">
        <f aca="false">IF(AND(X164&lt;1,Y164&lt;1,Z164&lt;1,AA164&lt;3),1,0)</f>
        <v>0</v>
      </c>
      <c r="T164" s="27" t="n">
        <f aca="false">R164*P164*N164*L167*J165*H155*F165*D154*B180</f>
        <v>0.000474600172263148</v>
      </c>
      <c r="V164" s="15"/>
      <c r="W164" s="58" t="n">
        <v>302</v>
      </c>
      <c r="X164" s="0" t="n">
        <v>7.7</v>
      </c>
      <c r="Y164" s="0" t="n">
        <v>2.1</v>
      </c>
      <c r="Z164" s="0" t="n">
        <v>7.9</v>
      </c>
      <c r="AA164" s="0" t="n">
        <v>2.75</v>
      </c>
      <c r="AB164" s="0" t="n">
        <v>3.3</v>
      </c>
      <c r="AC164" s="0" t="n">
        <v>11357.1863563877</v>
      </c>
      <c r="AD164" s="0" t="n">
        <v>74715.401027666</v>
      </c>
      <c r="AE164" s="0" t="n">
        <v>67352.6477337376</v>
      </c>
      <c r="AF164" s="0" t="n">
        <v>0</v>
      </c>
      <c r="AG164" s="0" t="n">
        <v>0</v>
      </c>
      <c r="AH164" s="0" t="n">
        <v>0.6</v>
      </c>
      <c r="AI164" s="4" t="n">
        <v>0</v>
      </c>
      <c r="AJ164" s="5" t="n">
        <v>1</v>
      </c>
      <c r="AK164" s="5" t="n">
        <v>0</v>
      </c>
      <c r="AL164" s="6" t="n">
        <v>0</v>
      </c>
      <c r="AM164" s="0" t="n">
        <v>0</v>
      </c>
      <c r="AN164" s="0" t="n">
        <v>1</v>
      </c>
      <c r="AO164" s="6" t="n">
        <v>0</v>
      </c>
      <c r="AP164" s="0" t="n">
        <v>0</v>
      </c>
      <c r="AQ164" s="0" t="n">
        <v>0</v>
      </c>
      <c r="AR164" s="0" t="n">
        <v>1</v>
      </c>
      <c r="AS164" s="6" t="n">
        <v>0</v>
      </c>
    </row>
    <row r="165" customFormat="false" ht="15" hidden="false" customHeight="false" outlineLevel="0" collapsed="false">
      <c r="D165" s="3"/>
      <c r="E165" s="0" t="s">
        <v>88</v>
      </c>
      <c r="F165" s="54" t="n">
        <v>0.75</v>
      </c>
      <c r="H165" s="3"/>
      <c r="I165" s="0" t="s">
        <v>89</v>
      </c>
      <c r="J165" s="54" t="n">
        <v>0.4097</v>
      </c>
      <c r="K165" s="3"/>
      <c r="L165" s="3"/>
      <c r="M165" s="3" t="s">
        <v>75</v>
      </c>
      <c r="N165" s="54" t="n">
        <v>0.021276596</v>
      </c>
      <c r="O165" s="3" t="s">
        <v>30</v>
      </c>
      <c r="P165" s="54" t="n">
        <v>1</v>
      </c>
      <c r="Q165" s="3" t="s">
        <v>75</v>
      </c>
      <c r="R165" s="54" t="n">
        <v>1</v>
      </c>
      <c r="S165" s="3" t="n">
        <f aca="false">IF(AND(X165&lt;1,Y165&lt;1,Z165&lt;1,AA165&lt;3),1,0)</f>
        <v>0</v>
      </c>
      <c r="T165" s="27" t="n">
        <f aca="false">R165*P165*N165*L167*J165*H155*F165*D154*B180</f>
        <v>0.000254643668388052</v>
      </c>
      <c r="V165" s="15"/>
      <c r="W165" s="58" t="n">
        <v>302</v>
      </c>
      <c r="X165" s="0" t="n">
        <v>7.7</v>
      </c>
      <c r="Y165" s="0" t="n">
        <v>2.1</v>
      </c>
      <c r="Z165" s="0" t="n">
        <v>7.9</v>
      </c>
      <c r="AA165" s="0" t="n">
        <v>2.75</v>
      </c>
      <c r="AB165" s="0" t="n">
        <v>3.3</v>
      </c>
      <c r="AC165" s="0" t="n">
        <v>11357.1863563877</v>
      </c>
      <c r="AD165" s="0" t="n">
        <v>74715.401027666</v>
      </c>
      <c r="AE165" s="0" t="n">
        <v>67352.6477337376</v>
      </c>
      <c r="AF165" s="0" t="n">
        <v>0</v>
      </c>
      <c r="AG165" s="0" t="n">
        <v>0</v>
      </c>
      <c r="AH165" s="0" t="n">
        <v>0.6</v>
      </c>
      <c r="AI165" s="4" t="n">
        <v>0</v>
      </c>
      <c r="AJ165" s="5" t="n">
        <v>0</v>
      </c>
      <c r="AK165" s="5" t="n">
        <v>1</v>
      </c>
      <c r="AL165" s="6" t="n">
        <v>0</v>
      </c>
      <c r="AM165" s="0" t="n">
        <v>0</v>
      </c>
      <c r="AN165" s="0" t="n">
        <v>0</v>
      </c>
      <c r="AO165" s="6" t="n">
        <v>1</v>
      </c>
      <c r="AP165" s="0" t="n">
        <v>0</v>
      </c>
      <c r="AQ165" s="0" t="n">
        <v>0</v>
      </c>
      <c r="AR165" s="0" t="n">
        <v>1</v>
      </c>
      <c r="AS165" s="6" t="n">
        <v>0</v>
      </c>
    </row>
    <row r="166" customFormat="false" ht="15" hidden="false" customHeight="false" outlineLevel="0" collapsed="false">
      <c r="D166" s="3"/>
      <c r="F166" s="3"/>
      <c r="H166" s="3"/>
      <c r="J166" s="3"/>
      <c r="K166" s="3"/>
      <c r="L166" s="3"/>
      <c r="M166" s="3"/>
      <c r="N166" s="3"/>
      <c r="O166" s="3" t="s">
        <v>74</v>
      </c>
      <c r="P166" s="54" t="n">
        <v>0.159106071</v>
      </c>
      <c r="Q166" s="3" t="s">
        <v>79</v>
      </c>
      <c r="R166" s="54" t="n">
        <v>1</v>
      </c>
      <c r="S166" s="3" t="n">
        <f aca="false">IF(AND(X166&lt;1,Y166&lt;1,Z166&lt;1,AA166&lt;3),1,0)</f>
        <v>0</v>
      </c>
      <c r="T166" s="27" t="n">
        <f aca="false">R166*P166*N167*L167*J165*H155*F165*D154*B180</f>
        <v>0.000162061412424778</v>
      </c>
      <c r="V166" s="15"/>
      <c r="W166" s="58" t="n">
        <v>302</v>
      </c>
      <c r="X166" s="0" t="n">
        <v>7.7</v>
      </c>
      <c r="Y166" s="0" t="n">
        <v>2.1</v>
      </c>
      <c r="Z166" s="0" t="n">
        <v>7.9</v>
      </c>
      <c r="AA166" s="0" t="n">
        <v>2.75</v>
      </c>
      <c r="AB166" s="0" t="n">
        <v>3.3</v>
      </c>
      <c r="AC166" s="0" t="n">
        <v>11357.1863563877</v>
      </c>
      <c r="AD166" s="0" t="n">
        <v>74715.401027666</v>
      </c>
      <c r="AE166" s="0" t="n">
        <v>67352.6477337376</v>
      </c>
      <c r="AF166" s="0" t="n">
        <v>0</v>
      </c>
      <c r="AG166" s="0" t="n">
        <v>0</v>
      </c>
      <c r="AH166" s="0" t="n">
        <v>0.6</v>
      </c>
      <c r="AI166" s="4" t="n">
        <v>0</v>
      </c>
      <c r="AJ166" s="5" t="n">
        <v>0</v>
      </c>
      <c r="AK166" s="5" t="n">
        <v>0</v>
      </c>
      <c r="AL166" s="6" t="n">
        <v>1</v>
      </c>
      <c r="AM166" s="0" t="n">
        <v>1</v>
      </c>
      <c r="AN166" s="0" t="n">
        <v>0</v>
      </c>
      <c r="AO166" s="6" t="n">
        <v>0</v>
      </c>
      <c r="AP166" s="0" t="n">
        <v>0</v>
      </c>
      <c r="AQ166" s="0" t="n">
        <v>0</v>
      </c>
      <c r="AR166" s="0" t="n">
        <v>0</v>
      </c>
      <c r="AS166" s="6" t="n">
        <v>1</v>
      </c>
    </row>
    <row r="167" customFormat="false" ht="15" hidden="false" customHeight="false" outlineLevel="0" collapsed="false">
      <c r="D167" s="3"/>
      <c r="F167" s="3"/>
      <c r="H167" s="3"/>
      <c r="J167" s="3"/>
      <c r="K167" s="55" t="s">
        <v>85</v>
      </c>
      <c r="L167" s="54" t="n">
        <v>1</v>
      </c>
      <c r="M167" s="3" t="s">
        <v>79</v>
      </c>
      <c r="N167" s="54" t="n">
        <v>0.085106383</v>
      </c>
      <c r="O167" s="3" t="s">
        <v>76</v>
      </c>
      <c r="P167" s="54" t="n">
        <v>0.840893929</v>
      </c>
      <c r="Q167" s="3" t="s">
        <v>79</v>
      </c>
      <c r="R167" s="54" t="n">
        <v>1</v>
      </c>
      <c r="S167" s="3" t="n">
        <f aca="false">IF(AND(X167&lt;1,Y167&lt;1,Z167&lt;1,AA167&lt;3),1,0)</f>
        <v>0</v>
      </c>
      <c r="T167" s="27" t="n">
        <f aca="false">R167*P167*N167*L167*J165*H155*F165*D154*B180</f>
        <v>0.000856513249159177</v>
      </c>
      <c r="V167" s="15"/>
      <c r="W167" s="58" t="n">
        <v>302</v>
      </c>
      <c r="X167" s="0" t="n">
        <v>7.7</v>
      </c>
      <c r="Y167" s="0" t="n">
        <v>2.1</v>
      </c>
      <c r="Z167" s="0" t="n">
        <v>7.9</v>
      </c>
      <c r="AA167" s="0" t="n">
        <v>2.75</v>
      </c>
      <c r="AB167" s="0" t="n">
        <v>3.3</v>
      </c>
      <c r="AC167" s="0" t="n">
        <v>11357.1863563877</v>
      </c>
      <c r="AD167" s="0" t="n">
        <v>74715.401027666</v>
      </c>
      <c r="AE167" s="0" t="n">
        <v>67352.6477337376</v>
      </c>
      <c r="AF167" s="0" t="n">
        <v>0</v>
      </c>
      <c r="AG167" s="0" t="n">
        <v>0</v>
      </c>
      <c r="AH167" s="0" t="n">
        <v>0.6</v>
      </c>
      <c r="AI167" s="4" t="n">
        <v>0</v>
      </c>
      <c r="AJ167" s="5" t="n">
        <v>0</v>
      </c>
      <c r="AK167" s="5" t="n">
        <v>0</v>
      </c>
      <c r="AL167" s="6" t="n">
        <v>1</v>
      </c>
      <c r="AM167" s="0" t="n">
        <v>0</v>
      </c>
      <c r="AN167" s="0" t="n">
        <v>1</v>
      </c>
      <c r="AO167" s="6" t="n">
        <v>0</v>
      </c>
      <c r="AP167" s="0" t="n">
        <v>0</v>
      </c>
      <c r="AQ167" s="0" t="n">
        <v>0</v>
      </c>
      <c r="AR167" s="0" t="n">
        <v>0</v>
      </c>
      <c r="AS167" s="6" t="n">
        <v>1</v>
      </c>
    </row>
    <row r="168" s="56" customFormat="true" ht="15" hidden="false" customHeight="false" outlineLevel="0" collapsed="false">
      <c r="A168" s="56" t="n">
        <v>-1</v>
      </c>
      <c r="B168" s="56" t="n">
        <v>-1</v>
      </c>
      <c r="C168" s="56" t="n">
        <v>-1</v>
      </c>
      <c r="D168" s="56" t="n">
        <v>-1</v>
      </c>
      <c r="E168" s="56" t="n">
        <v>-1</v>
      </c>
      <c r="F168" s="56" t="n">
        <v>-1</v>
      </c>
      <c r="G168" s="56" t="n">
        <v>-1</v>
      </c>
      <c r="H168" s="56" t="n">
        <v>-1</v>
      </c>
      <c r="I168" s="56" t="n">
        <v>-1</v>
      </c>
      <c r="J168" s="56" t="n">
        <v>-1</v>
      </c>
      <c r="K168" s="56" t="n">
        <v>-1</v>
      </c>
      <c r="L168" s="56" t="n">
        <v>-1</v>
      </c>
      <c r="M168" s="56" t="n">
        <v>-1</v>
      </c>
      <c r="N168" s="56" t="n">
        <v>-1</v>
      </c>
      <c r="O168" s="56" t="n">
        <v>-1</v>
      </c>
      <c r="P168" s="56" t="n">
        <v>-1</v>
      </c>
      <c r="Q168" s="56" t="n">
        <v>-1</v>
      </c>
      <c r="R168" s="56" t="n">
        <v>-1</v>
      </c>
      <c r="S168" s="56" t="n">
        <v>-1</v>
      </c>
      <c r="T168" s="56" t="n">
        <v>-1</v>
      </c>
      <c r="U168" s="56" t="n">
        <v>-1</v>
      </c>
      <c r="V168" s="56" t="n">
        <v>-1</v>
      </c>
      <c r="W168" s="56" t="n">
        <v>-1</v>
      </c>
      <c r="X168" s="56" t="n">
        <v>-1</v>
      </c>
      <c r="Y168" s="56" t="n">
        <v>-1</v>
      </c>
      <c r="Z168" s="56" t="n">
        <v>-1</v>
      </c>
      <c r="AA168" s="56" t="n">
        <v>-1</v>
      </c>
      <c r="AB168" s="56" t="n">
        <v>-1</v>
      </c>
      <c r="AC168" s="56" t="n">
        <v>-1</v>
      </c>
      <c r="AD168" s="56" t="n">
        <v>-1</v>
      </c>
      <c r="AE168" s="56" t="n">
        <v>-1</v>
      </c>
      <c r="AF168" s="56" t="n">
        <v>-1</v>
      </c>
      <c r="AG168" s="56" t="n">
        <v>-1</v>
      </c>
      <c r="AH168" s="56" t="n">
        <v>-1</v>
      </c>
      <c r="AI168" s="56" t="n">
        <v>-1</v>
      </c>
      <c r="AJ168" s="56" t="n">
        <v>-1</v>
      </c>
      <c r="AK168" s="56" t="n">
        <v>-1</v>
      </c>
      <c r="AL168" s="56" t="n">
        <v>-1</v>
      </c>
      <c r="AM168" s="56" t="n">
        <v>-1</v>
      </c>
      <c r="AN168" s="56" t="n">
        <v>-1</v>
      </c>
      <c r="AO168" s="56" t="n">
        <v>-1</v>
      </c>
      <c r="AP168" s="56" t="n">
        <v>-1</v>
      </c>
      <c r="AQ168" s="56" t="n">
        <v>-1</v>
      </c>
      <c r="AR168" s="56" t="n">
        <v>-1</v>
      </c>
      <c r="AS168" s="56" t="n">
        <v>-1</v>
      </c>
      <c r="AT168" s="56" t="n">
        <v>-1</v>
      </c>
      <c r="AU168" s="56" t="n">
        <v>-1</v>
      </c>
    </row>
    <row r="169" customFormat="false" ht="15" hidden="false" customHeight="false" outlineLevel="0" collapsed="false">
      <c r="D169" s="3"/>
      <c r="F169" s="3"/>
      <c r="H169" s="3"/>
      <c r="J169" s="3"/>
      <c r="K169" s="55"/>
      <c r="L169" s="58"/>
      <c r="M169" s="3"/>
      <c r="N169" s="3"/>
      <c r="O169" s="3"/>
      <c r="P169" s="3"/>
      <c r="Q169" s="3" t="s">
        <v>73</v>
      </c>
      <c r="R169" s="54" t="n">
        <v>0.7386</v>
      </c>
      <c r="S169" s="3" t="n">
        <f aca="false">IF(AND(X169&lt;1,Y169&lt;1,Z169&lt;1,AA169&lt;3),1,0)</f>
        <v>0</v>
      </c>
      <c r="T169" s="27" t="n">
        <f aca="false">R169*P170*N172*L179*J179*H179*F165*D154*B180</f>
        <v>0.00202948658910247</v>
      </c>
      <c r="V169" s="15"/>
      <c r="W169" s="58" t="n">
        <v>302</v>
      </c>
      <c r="X169" s="0" t="n">
        <v>7.7</v>
      </c>
      <c r="Y169" s="0" t="n">
        <v>2.1</v>
      </c>
      <c r="Z169" s="0" t="n">
        <v>7.9</v>
      </c>
      <c r="AA169" s="0" t="n">
        <v>5</v>
      </c>
      <c r="AB169" s="0" t="n">
        <v>3.3</v>
      </c>
      <c r="AC169" s="0" t="n">
        <v>11357.1863563877</v>
      </c>
      <c r="AD169" s="0" t="n">
        <v>74715.401027666</v>
      </c>
      <c r="AE169" s="0" t="n">
        <v>67352.6477337376</v>
      </c>
      <c r="AF169" s="0" t="n">
        <v>0</v>
      </c>
      <c r="AG169" s="0" t="n">
        <v>0</v>
      </c>
      <c r="AH169" s="57" t="n">
        <v>0.87</v>
      </c>
      <c r="AI169" s="4" t="n">
        <v>1</v>
      </c>
      <c r="AJ169" s="5" t="n">
        <v>0</v>
      </c>
      <c r="AK169" s="5" t="n">
        <v>0</v>
      </c>
      <c r="AL169" s="6" t="n">
        <v>0</v>
      </c>
      <c r="AM169" s="0" t="n">
        <v>1</v>
      </c>
      <c r="AN169" s="0" t="n">
        <v>0</v>
      </c>
      <c r="AO169" s="6" t="n">
        <v>0</v>
      </c>
      <c r="AP169" s="0" t="n">
        <v>1</v>
      </c>
      <c r="AQ169" s="0" t="n">
        <v>0</v>
      </c>
      <c r="AR169" s="0" t="n">
        <v>0</v>
      </c>
      <c r="AS169" s="6" t="n">
        <v>0</v>
      </c>
    </row>
    <row r="170" customFormat="false" ht="15" hidden="false" customHeight="false" outlineLevel="0" collapsed="false">
      <c r="D170" s="3"/>
      <c r="F170" s="3"/>
      <c r="H170" s="3"/>
      <c r="J170" s="3"/>
      <c r="K170" s="55"/>
      <c r="L170" s="58"/>
      <c r="M170" s="3"/>
      <c r="N170" s="3"/>
      <c r="O170" s="3" t="s">
        <v>74</v>
      </c>
      <c r="P170" s="54" t="n">
        <v>0.629539952</v>
      </c>
      <c r="Q170" s="3" t="s">
        <v>75</v>
      </c>
      <c r="R170" s="54" t="n">
        <v>0.2614</v>
      </c>
      <c r="S170" s="3" t="n">
        <f aca="false">IF(AND(X170&lt;1,Y170&lt;1,Z170&lt;1,AA170&lt;3),1,0)</f>
        <v>0</v>
      </c>
      <c r="T170" s="27" t="n">
        <f aca="false">R170*P170*N172*L179*J179*H179*F165*D154*B180</f>
        <v>0.000718261297578374</v>
      </c>
      <c r="V170" s="15"/>
      <c r="W170" s="58" t="n">
        <v>302</v>
      </c>
      <c r="X170" s="0" t="n">
        <v>7.7</v>
      </c>
      <c r="Y170" s="0" t="n">
        <v>2.1</v>
      </c>
      <c r="Z170" s="0" t="n">
        <v>7.9</v>
      </c>
      <c r="AA170" s="0" t="n">
        <v>5</v>
      </c>
      <c r="AB170" s="0" t="n">
        <v>3.3</v>
      </c>
      <c r="AC170" s="0" t="n">
        <v>11357.1863563877</v>
      </c>
      <c r="AD170" s="0" t="n">
        <v>74715.401027666</v>
      </c>
      <c r="AE170" s="0" t="n">
        <v>67352.6477337376</v>
      </c>
      <c r="AF170" s="0" t="n">
        <v>0</v>
      </c>
      <c r="AG170" s="0" t="n">
        <v>0</v>
      </c>
      <c r="AH170" s="57" t="n">
        <v>0.87</v>
      </c>
      <c r="AI170" s="4" t="n">
        <v>1</v>
      </c>
      <c r="AJ170" s="5" t="n">
        <v>0</v>
      </c>
      <c r="AK170" s="5" t="n">
        <v>0</v>
      </c>
      <c r="AL170" s="6" t="n">
        <v>0</v>
      </c>
      <c r="AM170" s="0" t="n">
        <v>1</v>
      </c>
      <c r="AN170" s="0" t="n">
        <v>0</v>
      </c>
      <c r="AO170" s="6" t="n">
        <v>0</v>
      </c>
      <c r="AP170" s="0" t="n">
        <v>0</v>
      </c>
      <c r="AQ170" s="0" t="n">
        <v>0</v>
      </c>
      <c r="AR170" s="0" t="n">
        <v>1</v>
      </c>
      <c r="AS170" s="6" t="n">
        <v>0</v>
      </c>
    </row>
    <row r="171" customFormat="false" ht="15" hidden="false" customHeight="false" outlineLevel="0" collapsed="false">
      <c r="D171" s="3"/>
      <c r="F171" s="3"/>
      <c r="H171" s="3"/>
      <c r="J171" s="3"/>
      <c r="K171" s="55"/>
      <c r="L171" s="58"/>
      <c r="M171" s="3"/>
      <c r="N171" s="3"/>
      <c r="O171" s="3"/>
      <c r="P171" s="3"/>
      <c r="Q171" s="3" t="s">
        <v>73</v>
      </c>
      <c r="R171" s="54" t="n">
        <v>0.7386</v>
      </c>
      <c r="S171" s="3" t="n">
        <f aca="false">IF(AND(X171&lt;1,Y171&lt;1,Z171&lt;1,AA171&lt;3),1,0)</f>
        <v>0</v>
      </c>
      <c r="T171" s="27" t="n">
        <f aca="false">R171*P172*N172*L179*J179*H179*F165*D154*B180</f>
        <v>0.00119427479832806</v>
      </c>
      <c r="V171" s="15"/>
      <c r="W171" s="58" t="n">
        <v>302</v>
      </c>
      <c r="X171" s="0" t="n">
        <v>7.7</v>
      </c>
      <c r="Y171" s="0" t="n">
        <v>2.1</v>
      </c>
      <c r="Z171" s="0" t="n">
        <v>7.9</v>
      </c>
      <c r="AA171" s="0" t="n">
        <v>5</v>
      </c>
      <c r="AB171" s="0" t="n">
        <v>3.3</v>
      </c>
      <c r="AC171" s="0" t="n">
        <v>11357.1863563877</v>
      </c>
      <c r="AD171" s="0" t="n">
        <v>74715.401027666</v>
      </c>
      <c r="AE171" s="0" t="n">
        <v>67352.6477337376</v>
      </c>
      <c r="AF171" s="0" t="n">
        <v>0</v>
      </c>
      <c r="AG171" s="0" t="n">
        <v>0</v>
      </c>
      <c r="AH171" s="57" t="n">
        <v>0.87</v>
      </c>
      <c r="AI171" s="4" t="n">
        <v>1</v>
      </c>
      <c r="AJ171" s="5" t="n">
        <v>0</v>
      </c>
      <c r="AK171" s="5" t="n">
        <v>0</v>
      </c>
      <c r="AL171" s="6" t="n">
        <v>0</v>
      </c>
      <c r="AM171" s="0" t="n">
        <v>0</v>
      </c>
      <c r="AN171" s="0" t="n">
        <v>1</v>
      </c>
      <c r="AO171" s="6" t="n">
        <v>0</v>
      </c>
      <c r="AP171" s="0" t="n">
        <v>1</v>
      </c>
      <c r="AQ171" s="0" t="n">
        <v>0</v>
      </c>
      <c r="AR171" s="0" t="n">
        <v>0</v>
      </c>
      <c r="AS171" s="6" t="n">
        <v>0</v>
      </c>
    </row>
    <row r="172" customFormat="false" ht="15" hidden="false" customHeight="false" outlineLevel="0" collapsed="false">
      <c r="D172" s="3"/>
      <c r="F172" s="3"/>
      <c r="H172" s="3"/>
      <c r="J172" s="3"/>
      <c r="K172" s="55"/>
      <c r="L172" s="58"/>
      <c r="M172" s="3" t="s">
        <v>73</v>
      </c>
      <c r="N172" s="54" t="n">
        <v>0.446808511</v>
      </c>
      <c r="O172" s="3" t="s">
        <v>76</v>
      </c>
      <c r="P172" s="54" t="n">
        <v>0.370460048</v>
      </c>
      <c r="Q172" s="3" t="s">
        <v>75</v>
      </c>
      <c r="R172" s="54" t="n">
        <v>0.2614</v>
      </c>
      <c r="S172" s="3" t="n">
        <f aca="false">IF(AND(X172&lt;1,Y172&lt;1,Z172&lt;1,AA172&lt;3),1,0)</f>
        <v>0</v>
      </c>
      <c r="T172" s="27" t="n">
        <f aca="false">R172*P172*N172*L179*J179*H179*F165*D154*B180</f>
        <v>0.000422669147418028</v>
      </c>
      <c r="V172" s="15"/>
      <c r="W172" s="58" t="n">
        <v>302</v>
      </c>
      <c r="X172" s="0" t="n">
        <v>7.7</v>
      </c>
      <c r="Y172" s="0" t="n">
        <v>2.1</v>
      </c>
      <c r="Z172" s="0" t="n">
        <v>7.9</v>
      </c>
      <c r="AA172" s="0" t="n">
        <v>5</v>
      </c>
      <c r="AB172" s="0" t="n">
        <v>3.3</v>
      </c>
      <c r="AC172" s="0" t="n">
        <v>11357.1863563877</v>
      </c>
      <c r="AD172" s="0" t="n">
        <v>74715.401027666</v>
      </c>
      <c r="AE172" s="0" t="n">
        <v>67352.6477337376</v>
      </c>
      <c r="AF172" s="0" t="n">
        <v>0</v>
      </c>
      <c r="AG172" s="0" t="n">
        <v>0</v>
      </c>
      <c r="AH172" s="57" t="n">
        <v>0.87</v>
      </c>
      <c r="AI172" s="4" t="n">
        <v>1</v>
      </c>
      <c r="AJ172" s="5" t="n">
        <v>0</v>
      </c>
      <c r="AK172" s="5" t="n">
        <v>0</v>
      </c>
      <c r="AL172" s="6" t="n">
        <v>0</v>
      </c>
      <c r="AM172" s="0" t="n">
        <v>0</v>
      </c>
      <c r="AN172" s="0" t="n">
        <v>1</v>
      </c>
      <c r="AO172" s="6" t="n">
        <v>0</v>
      </c>
      <c r="AP172" s="0" t="n">
        <v>0</v>
      </c>
      <c r="AQ172" s="0" t="n">
        <v>0</v>
      </c>
      <c r="AR172" s="0" t="n">
        <v>1</v>
      </c>
      <c r="AS172" s="6" t="n">
        <v>0</v>
      </c>
    </row>
    <row r="173" customFormat="false" ht="15" hidden="false" customHeight="false" outlineLevel="0" collapsed="false">
      <c r="D173" s="3"/>
      <c r="F173" s="3"/>
      <c r="H173" s="3"/>
      <c r="J173" s="3"/>
      <c r="K173" s="55"/>
      <c r="L173" s="58"/>
      <c r="M173" s="3"/>
      <c r="N173" s="3"/>
      <c r="O173" s="3"/>
      <c r="P173" s="3"/>
      <c r="Q173" s="3" t="s">
        <v>77</v>
      </c>
      <c r="R173" s="54" t="n">
        <v>0.5371</v>
      </c>
      <c r="S173" s="3" t="n">
        <f aca="false">IF(AND(X173&lt;1,Y173&lt;1,Z173&lt;1,AA173&lt;3),1,0)</f>
        <v>0</v>
      </c>
      <c r="T173" s="27" t="n">
        <f aca="false">R173*P174*N176*L179*J179*H179*F165*D154*B180</f>
        <v>0.00189480953601308</v>
      </c>
      <c r="V173" s="15"/>
      <c r="W173" s="58" t="n">
        <v>302</v>
      </c>
      <c r="X173" s="0" t="n">
        <v>7.7</v>
      </c>
      <c r="Y173" s="0" t="n">
        <v>2.1</v>
      </c>
      <c r="Z173" s="0" t="n">
        <v>7.9</v>
      </c>
      <c r="AA173" s="0" t="n">
        <v>5</v>
      </c>
      <c r="AB173" s="0" t="n">
        <v>3.3</v>
      </c>
      <c r="AC173" s="0" t="n">
        <v>11357.1863563877</v>
      </c>
      <c r="AD173" s="0" t="n">
        <v>74715.401027666</v>
      </c>
      <c r="AE173" s="0" t="n">
        <v>67352.6477337376</v>
      </c>
      <c r="AF173" s="0" t="n">
        <v>0</v>
      </c>
      <c r="AG173" s="0" t="n">
        <v>0</v>
      </c>
      <c r="AH173" s="57" t="n">
        <v>0.87</v>
      </c>
      <c r="AI173" s="4" t="n">
        <v>0</v>
      </c>
      <c r="AJ173" s="5" t="n">
        <v>1</v>
      </c>
      <c r="AK173" s="5" t="n">
        <v>0</v>
      </c>
      <c r="AL173" s="6" t="n">
        <v>0</v>
      </c>
      <c r="AM173" s="0" t="n">
        <v>1</v>
      </c>
      <c r="AN173" s="0" t="n">
        <v>0</v>
      </c>
      <c r="AO173" s="6" t="n">
        <v>0</v>
      </c>
      <c r="AP173" s="0" t="n">
        <v>0</v>
      </c>
      <c r="AQ173" s="0" t="n">
        <v>1</v>
      </c>
      <c r="AR173" s="0" t="n">
        <v>0</v>
      </c>
      <c r="AS173" s="6" t="n">
        <v>0</v>
      </c>
    </row>
    <row r="174" customFormat="false" ht="15" hidden="false" customHeight="false" outlineLevel="0" collapsed="false">
      <c r="D174" s="3"/>
      <c r="F174" s="3"/>
      <c r="H174" s="3"/>
      <c r="J174" s="3"/>
      <c r="K174" s="55"/>
      <c r="L174" s="58"/>
      <c r="M174" s="3"/>
      <c r="N174" s="3"/>
      <c r="O174" s="3" t="s">
        <v>74</v>
      </c>
      <c r="P174" s="54" t="n">
        <v>0.808270677</v>
      </c>
      <c r="Q174" s="3" t="s">
        <v>75</v>
      </c>
      <c r="R174" s="54" t="n">
        <v>0.4629</v>
      </c>
      <c r="S174" s="3" t="n">
        <f aca="false">IF(AND(X174&lt;1,Y174&lt;1,Z174&lt;1,AA174&lt;3),1,0)</f>
        <v>0</v>
      </c>
      <c r="T174" s="27" t="n">
        <f aca="false">R174*P174*N176*L179*J179*H179*F165*D154*B180</f>
        <v>0.00163304288627901</v>
      </c>
      <c r="V174" s="15"/>
      <c r="W174" s="58" t="n">
        <v>302</v>
      </c>
      <c r="X174" s="0" t="n">
        <v>7.7</v>
      </c>
      <c r="Y174" s="0" t="n">
        <v>2.1</v>
      </c>
      <c r="Z174" s="0" t="n">
        <v>7.9</v>
      </c>
      <c r="AA174" s="0" t="n">
        <v>5</v>
      </c>
      <c r="AB174" s="0" t="n">
        <v>3.3</v>
      </c>
      <c r="AC174" s="0" t="n">
        <v>11357.1863563877</v>
      </c>
      <c r="AD174" s="0" t="n">
        <v>74715.401027666</v>
      </c>
      <c r="AE174" s="0" t="n">
        <v>67352.6477337376</v>
      </c>
      <c r="AF174" s="0" t="n">
        <v>0</v>
      </c>
      <c r="AG174" s="0" t="n">
        <v>0</v>
      </c>
      <c r="AH174" s="57" t="n">
        <v>0.87</v>
      </c>
      <c r="AI174" s="4" t="n">
        <v>0</v>
      </c>
      <c r="AJ174" s="5" t="n">
        <v>1</v>
      </c>
      <c r="AK174" s="5" t="n">
        <v>0</v>
      </c>
      <c r="AL174" s="6" t="n">
        <v>0</v>
      </c>
      <c r="AM174" s="0" t="n">
        <v>1</v>
      </c>
      <c r="AN174" s="0" t="n">
        <v>0</v>
      </c>
      <c r="AO174" s="6" t="n">
        <v>0</v>
      </c>
      <c r="AP174" s="0" t="n">
        <v>0</v>
      </c>
      <c r="AQ174" s="0" t="n">
        <v>0</v>
      </c>
      <c r="AR174" s="0" t="n">
        <v>1</v>
      </c>
      <c r="AS174" s="6" t="n">
        <v>0</v>
      </c>
    </row>
    <row r="175" customFormat="false" ht="15" hidden="false" customHeight="false" outlineLevel="0" collapsed="false">
      <c r="D175" s="3"/>
      <c r="F175" s="3"/>
      <c r="H175" s="3"/>
      <c r="J175" s="3"/>
      <c r="K175" s="55"/>
      <c r="L175" s="58"/>
      <c r="M175" s="3"/>
      <c r="N175" s="3"/>
      <c r="O175" s="3"/>
      <c r="P175" s="3"/>
      <c r="Q175" s="3" t="s">
        <v>77</v>
      </c>
      <c r="R175" s="54" t="n">
        <v>0.5371</v>
      </c>
      <c r="S175" s="3" t="n">
        <f aca="false">IF(AND(X175&lt;1,Y175&lt;1,Z175&lt;1,AA175&lt;3),1,0)</f>
        <v>0</v>
      </c>
      <c r="T175" s="27" t="n">
        <f aca="false">R175*P176*N176*L179*J179*H179*F165*D154*B180</f>
        <v>0.000449466447183426</v>
      </c>
      <c r="V175" s="15"/>
      <c r="W175" s="58" t="n">
        <v>302</v>
      </c>
      <c r="X175" s="0" t="n">
        <v>7.7</v>
      </c>
      <c r="Y175" s="0" t="n">
        <v>2.1</v>
      </c>
      <c r="Z175" s="0" t="n">
        <v>7.9</v>
      </c>
      <c r="AA175" s="0" t="n">
        <v>5</v>
      </c>
      <c r="AB175" s="0" t="n">
        <v>3.3</v>
      </c>
      <c r="AC175" s="0" t="n">
        <v>11357.1863563877</v>
      </c>
      <c r="AD175" s="0" t="n">
        <v>74715.401027666</v>
      </c>
      <c r="AE175" s="0" t="n">
        <v>67352.6477337376</v>
      </c>
      <c r="AF175" s="0" t="n">
        <v>0</v>
      </c>
      <c r="AG175" s="0" t="n">
        <v>0</v>
      </c>
      <c r="AH175" s="57" t="n">
        <v>0.87</v>
      </c>
      <c r="AI175" s="4" t="n">
        <v>0</v>
      </c>
      <c r="AJ175" s="5" t="n">
        <v>1</v>
      </c>
      <c r="AK175" s="5" t="n">
        <v>0</v>
      </c>
      <c r="AL175" s="6" t="n">
        <v>0</v>
      </c>
      <c r="AM175" s="0" t="n">
        <v>0</v>
      </c>
      <c r="AN175" s="0" t="n">
        <v>1</v>
      </c>
      <c r="AO175" s="6" t="n">
        <v>0</v>
      </c>
      <c r="AP175" s="0" t="n">
        <v>0</v>
      </c>
      <c r="AQ175" s="0" t="n">
        <v>1</v>
      </c>
      <c r="AR175" s="0" t="n">
        <v>0</v>
      </c>
      <c r="AS175" s="6" t="n">
        <v>0</v>
      </c>
    </row>
    <row r="176" customFormat="false" ht="15" hidden="false" customHeight="false" outlineLevel="0" collapsed="false">
      <c r="D176" s="3"/>
      <c r="F176" s="3"/>
      <c r="H176" s="3"/>
      <c r="J176" s="3"/>
      <c r="K176" s="55"/>
      <c r="L176" s="58"/>
      <c r="M176" s="3" t="s">
        <v>77</v>
      </c>
      <c r="N176" s="54" t="n">
        <v>0.446808511</v>
      </c>
      <c r="O176" s="3" t="s">
        <v>78</v>
      </c>
      <c r="P176" s="54" t="n">
        <v>0.191729323</v>
      </c>
      <c r="Q176" s="3" t="s">
        <v>75</v>
      </c>
      <c r="R176" s="54" t="n">
        <v>0.4629</v>
      </c>
      <c r="S176" s="3" t="n">
        <f aca="false">IF(AND(X176&lt;1,Y176&lt;1,Z176&lt;1,AA176&lt;3),1,0)</f>
        <v>0</v>
      </c>
      <c r="T176" s="27" t="n">
        <f aca="false">R176*P176*N176*L179*J179*H179*F165*D154*B180</f>
        <v>0.00038737296295142</v>
      </c>
      <c r="V176" s="15"/>
      <c r="W176" s="58" t="n">
        <v>302</v>
      </c>
      <c r="X176" s="0" t="n">
        <v>7.7</v>
      </c>
      <c r="Y176" s="0" t="n">
        <v>2.1</v>
      </c>
      <c r="Z176" s="0" t="n">
        <v>7.9</v>
      </c>
      <c r="AA176" s="0" t="n">
        <v>5</v>
      </c>
      <c r="AB176" s="0" t="n">
        <v>3.3</v>
      </c>
      <c r="AC176" s="0" t="n">
        <v>11357.1863563877</v>
      </c>
      <c r="AD176" s="0" t="n">
        <v>74715.401027666</v>
      </c>
      <c r="AE176" s="0" t="n">
        <v>67352.6477337376</v>
      </c>
      <c r="AF176" s="0" t="n">
        <v>0</v>
      </c>
      <c r="AG176" s="0" t="n">
        <v>0</v>
      </c>
      <c r="AH176" s="57" t="n">
        <v>0.87</v>
      </c>
      <c r="AI176" s="4" t="n">
        <v>0</v>
      </c>
      <c r="AJ176" s="5" t="n">
        <v>1</v>
      </c>
      <c r="AK176" s="5" t="n">
        <v>0</v>
      </c>
      <c r="AL176" s="6" t="n">
        <v>0</v>
      </c>
      <c r="AM176" s="0" t="n">
        <v>0</v>
      </c>
      <c r="AN176" s="0" t="n">
        <v>1</v>
      </c>
      <c r="AO176" s="6" t="n">
        <v>0</v>
      </c>
      <c r="AP176" s="0" t="n">
        <v>0</v>
      </c>
      <c r="AQ176" s="0" t="n">
        <v>0</v>
      </c>
      <c r="AR176" s="0" t="n">
        <v>1</v>
      </c>
      <c r="AS176" s="6" t="n">
        <v>0</v>
      </c>
    </row>
    <row r="177" customFormat="false" ht="15" hidden="false" customHeight="false" outlineLevel="0" collapsed="false">
      <c r="D177" s="3"/>
      <c r="F177" s="3"/>
      <c r="H177" s="3"/>
      <c r="J177" s="3"/>
      <c r="K177" s="3"/>
      <c r="L177" s="3"/>
      <c r="M177" s="3" t="s">
        <v>75</v>
      </c>
      <c r="N177" s="54" t="n">
        <v>0.021276596</v>
      </c>
      <c r="O177" s="3" t="s">
        <v>30</v>
      </c>
      <c r="P177" s="54" t="n">
        <v>1</v>
      </c>
      <c r="Q177" s="3" t="s">
        <v>75</v>
      </c>
      <c r="R177" s="54" t="n">
        <v>1</v>
      </c>
      <c r="S177" s="3" t="n">
        <f aca="false">IF(AND(X177&lt;1,Y177&lt;1,Z177&lt;1,AA177&lt;3),1,0)</f>
        <v>0</v>
      </c>
      <c r="T177" s="27" t="n">
        <f aca="false">R177*P177*N177*L179*J179*H179*F165*D154*B180</f>
        <v>0.000207842470536663</v>
      </c>
      <c r="V177" s="15"/>
      <c r="W177" s="58" t="n">
        <v>302</v>
      </c>
      <c r="X177" s="0" t="n">
        <v>7.7</v>
      </c>
      <c r="Y177" s="0" t="n">
        <v>2.1</v>
      </c>
      <c r="Z177" s="0" t="n">
        <v>7.9</v>
      </c>
      <c r="AA177" s="0" t="n">
        <v>5</v>
      </c>
      <c r="AB177" s="0" t="n">
        <v>3.3</v>
      </c>
      <c r="AC177" s="0" t="n">
        <v>11357.1863563877</v>
      </c>
      <c r="AD177" s="0" t="n">
        <v>74715.401027666</v>
      </c>
      <c r="AE177" s="0" t="n">
        <v>67352.6477337376</v>
      </c>
      <c r="AF177" s="0" t="n">
        <v>0</v>
      </c>
      <c r="AG177" s="0" t="n">
        <v>0</v>
      </c>
      <c r="AH177" s="57" t="n">
        <v>0.87</v>
      </c>
      <c r="AI177" s="4" t="n">
        <v>0</v>
      </c>
      <c r="AJ177" s="5" t="n">
        <v>0</v>
      </c>
      <c r="AK177" s="5" t="n">
        <v>1</v>
      </c>
      <c r="AL177" s="6" t="n">
        <v>0</v>
      </c>
      <c r="AM177" s="0" t="n">
        <v>0</v>
      </c>
      <c r="AN177" s="0" t="n">
        <v>0</v>
      </c>
      <c r="AO177" s="6" t="n">
        <v>1</v>
      </c>
      <c r="AP177" s="0" t="n">
        <v>0</v>
      </c>
      <c r="AQ177" s="0" t="n">
        <v>0</v>
      </c>
      <c r="AR177" s="0" t="n">
        <v>1</v>
      </c>
      <c r="AS177" s="6" t="n">
        <v>0</v>
      </c>
    </row>
    <row r="178" customFormat="false" ht="15" hidden="false" customHeight="false" outlineLevel="0" collapsed="false">
      <c r="D178" s="3"/>
      <c r="F178" s="3"/>
      <c r="H178" s="3"/>
      <c r="J178" s="3"/>
      <c r="K178" s="3"/>
      <c r="L178" s="3"/>
      <c r="M178" s="3"/>
      <c r="N178" s="3"/>
      <c r="O178" s="3" t="s">
        <v>74</v>
      </c>
      <c r="P178" s="54" t="n">
        <v>0.159106071</v>
      </c>
      <c r="Q178" s="3" t="s">
        <v>79</v>
      </c>
      <c r="R178" s="54" t="n">
        <v>1</v>
      </c>
      <c r="S178" s="3" t="n">
        <f aca="false">IF(AND(X178&lt;1,Y178&lt;1,Z178&lt;1,AA178&lt;3),1,0)</f>
        <v>0</v>
      </c>
      <c r="T178" s="27" t="n">
        <f aca="false">R178*P178*N179*L179*J179*H179*F165*D154*B180</f>
        <v>0.000132275993941844</v>
      </c>
      <c r="V178" s="15"/>
      <c r="W178" s="58" t="n">
        <v>302</v>
      </c>
      <c r="X178" s="0" t="n">
        <v>7.7</v>
      </c>
      <c r="Y178" s="0" t="n">
        <v>2.1</v>
      </c>
      <c r="Z178" s="0" t="n">
        <v>7.9</v>
      </c>
      <c r="AA178" s="0" t="n">
        <v>5</v>
      </c>
      <c r="AB178" s="0" t="n">
        <v>3.3</v>
      </c>
      <c r="AC178" s="0" t="n">
        <v>11357.1863563877</v>
      </c>
      <c r="AD178" s="0" t="n">
        <v>74715.401027666</v>
      </c>
      <c r="AE178" s="0" t="n">
        <v>67352.6477337376</v>
      </c>
      <c r="AF178" s="0" t="n">
        <v>0</v>
      </c>
      <c r="AG178" s="0" t="n">
        <v>0</v>
      </c>
      <c r="AH178" s="57" t="n">
        <v>0.87</v>
      </c>
      <c r="AI178" s="4" t="n">
        <v>0</v>
      </c>
      <c r="AJ178" s="5" t="n">
        <v>0</v>
      </c>
      <c r="AK178" s="5" t="n">
        <v>0</v>
      </c>
      <c r="AL178" s="6" t="n">
        <v>1</v>
      </c>
      <c r="AM178" s="0" t="n">
        <v>1</v>
      </c>
      <c r="AN178" s="0" t="n">
        <v>0</v>
      </c>
      <c r="AO178" s="6" t="n">
        <v>0</v>
      </c>
      <c r="AP178" s="0" t="n">
        <v>0</v>
      </c>
      <c r="AQ178" s="0" t="n">
        <v>0</v>
      </c>
      <c r="AR178" s="0" t="n">
        <v>0</v>
      </c>
      <c r="AS178" s="6" t="n">
        <v>1</v>
      </c>
    </row>
    <row r="179" customFormat="false" ht="15" hidden="false" customHeight="false" outlineLevel="0" collapsed="false">
      <c r="D179" s="3"/>
      <c r="F179" s="3"/>
      <c r="G179" s="0" t="s">
        <v>90</v>
      </c>
      <c r="H179" s="54" t="n">
        <v>0.2506</v>
      </c>
      <c r="I179" s="0" t="s">
        <v>89</v>
      </c>
      <c r="J179" s="54" t="n">
        <v>1</v>
      </c>
      <c r="K179" s="55" t="s">
        <v>85</v>
      </c>
      <c r="L179" s="54" t="n">
        <v>1</v>
      </c>
      <c r="M179" s="3" t="s">
        <v>79</v>
      </c>
      <c r="N179" s="54" t="n">
        <v>0.085106383</v>
      </c>
      <c r="O179" s="3" t="s">
        <v>76</v>
      </c>
      <c r="P179" s="54" t="n">
        <v>0.840893929</v>
      </c>
      <c r="Q179" s="3" t="s">
        <v>79</v>
      </c>
      <c r="R179" s="54" t="n">
        <v>1</v>
      </c>
      <c r="S179" s="3" t="n">
        <f aca="false">IF(AND(X179&lt;1,Y179&lt;1,Z179&lt;1,AA179&lt;3),1,0)</f>
        <v>0</v>
      </c>
      <c r="T179" s="27" t="n">
        <f aca="false">R179*P179*N179*L179*J179*H179*F165*D154*B180</f>
        <v>0.000699093878436211</v>
      </c>
      <c r="U179" s="64" t="s">
        <v>11</v>
      </c>
      <c r="V179" s="15"/>
      <c r="W179" s="58" t="n">
        <v>302</v>
      </c>
      <c r="X179" s="0" t="n">
        <v>7.7</v>
      </c>
      <c r="Y179" s="0" t="n">
        <v>2.1</v>
      </c>
      <c r="Z179" s="0" t="n">
        <v>7.9</v>
      </c>
      <c r="AA179" s="0" t="n">
        <v>5</v>
      </c>
      <c r="AB179" s="0" t="n">
        <v>3.3</v>
      </c>
      <c r="AC179" s="0" t="n">
        <v>11357.1863563877</v>
      </c>
      <c r="AD179" s="0" t="n">
        <v>74715.401027666</v>
      </c>
      <c r="AE179" s="0" t="n">
        <v>67352.6477337376</v>
      </c>
      <c r="AF179" s="0" t="n">
        <v>0</v>
      </c>
      <c r="AG179" s="0" t="n">
        <v>0</v>
      </c>
      <c r="AH179" s="57" t="n">
        <v>0.87</v>
      </c>
      <c r="AI179" s="4" t="n">
        <v>0</v>
      </c>
      <c r="AJ179" s="5" t="n">
        <v>0</v>
      </c>
      <c r="AK179" s="5" t="n">
        <v>0</v>
      </c>
      <c r="AL179" s="6" t="n">
        <v>1</v>
      </c>
      <c r="AM179" s="0" t="n">
        <v>0</v>
      </c>
      <c r="AN179" s="0" t="n">
        <v>1</v>
      </c>
      <c r="AO179" s="6" t="n">
        <v>0</v>
      </c>
      <c r="AP179" s="0" t="n">
        <v>0</v>
      </c>
      <c r="AQ179" s="0" t="n">
        <v>0</v>
      </c>
      <c r="AR179" s="0" t="n">
        <v>0</v>
      </c>
      <c r="AS179" s="6" t="n">
        <v>1</v>
      </c>
    </row>
    <row r="180" s="65" customFormat="true" ht="15" hidden="false" customHeight="false" outlineLevel="0" collapsed="false">
      <c r="A180" s="57" t="s">
        <v>92</v>
      </c>
      <c r="B180" s="54" t="n">
        <v>0.2506</v>
      </c>
      <c r="C180" s="65" t="n">
        <v>-1</v>
      </c>
      <c r="D180" s="65" t="n">
        <v>-1</v>
      </c>
      <c r="E180" s="65" t="n">
        <v>-1</v>
      </c>
      <c r="F180" s="65" t="n">
        <v>-1</v>
      </c>
      <c r="G180" s="65" t="n">
        <v>-1</v>
      </c>
      <c r="H180" s="65" t="n">
        <v>-1</v>
      </c>
      <c r="I180" s="65" t="n">
        <v>-1</v>
      </c>
      <c r="J180" s="65" t="n">
        <v>-1</v>
      </c>
      <c r="K180" s="65" t="n">
        <v>-1</v>
      </c>
      <c r="L180" s="65" t="n">
        <v>-1</v>
      </c>
      <c r="M180" s="65" t="n">
        <v>-1</v>
      </c>
      <c r="N180" s="65" t="n">
        <v>-1</v>
      </c>
      <c r="O180" s="65" t="n">
        <v>-1</v>
      </c>
      <c r="P180" s="65" t="n">
        <v>-1</v>
      </c>
      <c r="Q180" s="65" t="n">
        <v>-1</v>
      </c>
      <c r="R180" s="65" t="n">
        <v>-1</v>
      </c>
      <c r="S180" s="56" t="n">
        <v>-1</v>
      </c>
      <c r="T180" s="65" t="n">
        <v>-1</v>
      </c>
      <c r="U180" s="65" t="n">
        <v>-1</v>
      </c>
      <c r="V180" s="65" t="n">
        <v>-1</v>
      </c>
      <c r="W180" s="65" t="n">
        <v>-1</v>
      </c>
      <c r="X180" s="65" t="n">
        <v>-1</v>
      </c>
      <c r="Y180" s="65" t="n">
        <v>-1</v>
      </c>
      <c r="Z180" s="65" t="n">
        <v>-1</v>
      </c>
      <c r="AA180" s="65" t="n">
        <v>-1</v>
      </c>
      <c r="AB180" s="65" t="n">
        <v>-1</v>
      </c>
      <c r="AC180" s="65" t="n">
        <v>-1</v>
      </c>
      <c r="AD180" s="65" t="n">
        <v>-1</v>
      </c>
      <c r="AE180" s="65" t="n">
        <v>-1</v>
      </c>
      <c r="AF180" s="65" t="n">
        <v>-1</v>
      </c>
      <c r="AG180" s="65" t="n">
        <v>-1</v>
      </c>
      <c r="AH180" s="65" t="n">
        <v>-1</v>
      </c>
      <c r="AI180" s="65" t="n">
        <v>-1</v>
      </c>
      <c r="AJ180" s="65" t="n">
        <v>-1</v>
      </c>
      <c r="AK180" s="65" t="n">
        <v>-1</v>
      </c>
      <c r="AL180" s="65" t="n">
        <v>-1</v>
      </c>
      <c r="AM180" s="65" t="n">
        <v>-1</v>
      </c>
      <c r="AN180" s="65" t="n">
        <v>-1</v>
      </c>
      <c r="AO180" s="65" t="n">
        <v>-1</v>
      </c>
      <c r="AP180" s="65" t="n">
        <v>-1</v>
      </c>
      <c r="AQ180" s="65" t="n">
        <v>-1</v>
      </c>
      <c r="AR180" s="65" t="n">
        <v>-1</v>
      </c>
      <c r="AS180" s="65" t="n">
        <v>-1</v>
      </c>
      <c r="AT180" s="65" t="n">
        <v>-1</v>
      </c>
      <c r="AU180" s="65" t="n">
        <v>-1</v>
      </c>
    </row>
    <row r="181" customFormat="false" ht="15" hidden="false" customHeight="false" outlineLevel="0" collapsed="false">
      <c r="B181" s="58"/>
      <c r="D181" s="3"/>
      <c r="F181" s="3"/>
      <c r="H181" s="3"/>
      <c r="J181" s="3"/>
      <c r="K181" s="3"/>
      <c r="L181" s="3"/>
      <c r="M181" s="3"/>
      <c r="N181" s="3"/>
      <c r="O181" s="3"/>
      <c r="P181" s="3"/>
      <c r="Q181" s="3" t="s">
        <v>73</v>
      </c>
      <c r="R181" s="54" t="n">
        <v>0.9257</v>
      </c>
      <c r="S181" s="3" t="n">
        <f aca="false">IF(AND(X181&lt;1,Y181&lt;1,Z181&lt;1,AA181&lt;3),1,0)</f>
        <v>1</v>
      </c>
      <c r="T181" s="27" t="n">
        <f aca="false">R181*P182*N184*L189*J189*H189*F189*D228*B180</f>
        <v>0.00388381408398919</v>
      </c>
      <c r="V181" s="15"/>
      <c r="W181" s="3" t="n">
        <v>303</v>
      </c>
      <c r="X181" s="0" t="n">
        <v>0.32</v>
      </c>
      <c r="Y181" s="0" t="n">
        <v>0.48</v>
      </c>
      <c r="Z181" s="0" t="n">
        <v>0.59</v>
      </c>
      <c r="AA181" s="0" t="n">
        <v>2.75</v>
      </c>
      <c r="AB181" s="0" t="n">
        <v>3.3</v>
      </c>
      <c r="AC181" s="0" t="n">
        <v>12257.1411935824</v>
      </c>
      <c r="AD181" s="0" t="n">
        <v>72298.2589500467</v>
      </c>
      <c r="AE181" s="0" t="n">
        <v>64021.6790418326</v>
      </c>
      <c r="AF181" s="0" t="n">
        <v>0</v>
      </c>
      <c r="AG181" s="0" t="n">
        <v>0</v>
      </c>
      <c r="AH181" s="0" t="n">
        <v>0.6</v>
      </c>
      <c r="AI181" s="4" t="n">
        <v>1</v>
      </c>
      <c r="AJ181" s="5" t="n">
        <v>0</v>
      </c>
      <c r="AK181" s="5" t="n">
        <v>0</v>
      </c>
      <c r="AL181" s="6" t="n">
        <v>0</v>
      </c>
      <c r="AM181" s="0" t="n">
        <v>1</v>
      </c>
      <c r="AN181" s="0" t="n">
        <v>0</v>
      </c>
      <c r="AO181" s="6" t="n">
        <v>0</v>
      </c>
      <c r="AP181" s="0" t="n">
        <v>1</v>
      </c>
      <c r="AQ181" s="0" t="n">
        <v>0</v>
      </c>
      <c r="AR181" s="0" t="n">
        <v>0</v>
      </c>
      <c r="AS181" s="6" t="n">
        <v>0</v>
      </c>
    </row>
    <row r="182" customFormat="false" ht="15" hidden="false" customHeight="false" outlineLevel="0" collapsed="false">
      <c r="B182" s="58"/>
      <c r="D182" s="3"/>
      <c r="F182" s="3"/>
      <c r="H182" s="3"/>
      <c r="J182" s="3"/>
      <c r="K182" s="3"/>
      <c r="L182" s="3"/>
      <c r="M182" s="3"/>
      <c r="N182" s="3"/>
      <c r="O182" s="3" t="s">
        <v>74</v>
      </c>
      <c r="P182" s="54" t="n">
        <v>0.891566265</v>
      </c>
      <c r="Q182" s="3" t="s">
        <v>75</v>
      </c>
      <c r="R182" s="54" t="n">
        <v>0.0743</v>
      </c>
      <c r="S182" s="3" t="n">
        <f aca="false">IF(AND(X182&lt;1,Y182&lt;1,Z182&lt;1,AA182&lt;3),1,0)</f>
        <v>1</v>
      </c>
      <c r="T182" s="27" t="n">
        <f aca="false">R182*P182*N184*L189*J189*H189*F189*D228*B180</f>
        <v>0.000311728839192391</v>
      </c>
      <c r="V182" s="15"/>
      <c r="W182" s="3" t="n">
        <v>303</v>
      </c>
      <c r="X182" s="0" t="n">
        <v>0.32</v>
      </c>
      <c r="Y182" s="0" t="n">
        <v>0.48</v>
      </c>
      <c r="Z182" s="0" t="n">
        <v>0.59</v>
      </c>
      <c r="AA182" s="0" t="n">
        <v>2.75</v>
      </c>
      <c r="AB182" s="0" t="n">
        <v>3.3</v>
      </c>
      <c r="AC182" s="0" t="n">
        <v>12257.1411935824</v>
      </c>
      <c r="AD182" s="0" t="n">
        <v>72298.2589500467</v>
      </c>
      <c r="AE182" s="0" t="n">
        <v>64021.6790418326</v>
      </c>
      <c r="AF182" s="0" t="n">
        <v>0</v>
      </c>
      <c r="AG182" s="0" t="n">
        <v>0</v>
      </c>
      <c r="AH182" s="0" t="n">
        <v>0.6</v>
      </c>
      <c r="AI182" s="4" t="n">
        <v>1</v>
      </c>
      <c r="AJ182" s="5" t="n">
        <v>0</v>
      </c>
      <c r="AK182" s="5" t="n">
        <v>0</v>
      </c>
      <c r="AL182" s="6" t="n">
        <v>0</v>
      </c>
      <c r="AM182" s="0" t="n">
        <v>1</v>
      </c>
      <c r="AN182" s="0" t="n">
        <v>0</v>
      </c>
      <c r="AO182" s="6" t="n">
        <v>0</v>
      </c>
      <c r="AP182" s="0" t="n">
        <v>0</v>
      </c>
      <c r="AQ182" s="0" t="n">
        <v>0</v>
      </c>
      <c r="AR182" s="0" t="n">
        <v>1</v>
      </c>
      <c r="AS182" s="6" t="n">
        <v>0</v>
      </c>
    </row>
    <row r="183" customFormat="false" ht="15" hidden="false" customHeight="false" outlineLevel="0" collapsed="false">
      <c r="B183" s="58"/>
      <c r="D183" s="3"/>
      <c r="F183" s="3"/>
      <c r="H183" s="3"/>
      <c r="J183" s="3"/>
      <c r="K183" s="3"/>
      <c r="L183" s="3"/>
      <c r="M183" s="3"/>
      <c r="N183" s="3"/>
      <c r="O183" s="3"/>
      <c r="P183" s="3"/>
      <c r="Q183" s="3" t="s">
        <v>73</v>
      </c>
      <c r="R183" s="54" t="n">
        <v>0.9257</v>
      </c>
      <c r="S183" s="3" t="n">
        <f aca="false">IF(AND(X183&lt;1,Y183&lt;1,Z183&lt;1,AA183&lt;3),1,0)</f>
        <v>1</v>
      </c>
      <c r="T183" s="27" t="n">
        <f aca="false">R183*P184*N184*L189*J189*H189*F189*D228*B180</f>
        <v>0.000472355767265994</v>
      </c>
      <c r="V183" s="15"/>
      <c r="W183" s="3" t="n">
        <v>303</v>
      </c>
      <c r="X183" s="0" t="n">
        <v>0.32</v>
      </c>
      <c r="Y183" s="0" t="n">
        <v>0.48</v>
      </c>
      <c r="Z183" s="0" t="n">
        <v>0.59</v>
      </c>
      <c r="AA183" s="0" t="n">
        <v>2.75</v>
      </c>
      <c r="AB183" s="0" t="n">
        <v>3.3</v>
      </c>
      <c r="AC183" s="0" t="n">
        <v>12257.1411935824</v>
      </c>
      <c r="AD183" s="0" t="n">
        <v>72298.2589500467</v>
      </c>
      <c r="AE183" s="0" t="n">
        <v>64021.6790418326</v>
      </c>
      <c r="AF183" s="0" t="n">
        <v>0</v>
      </c>
      <c r="AG183" s="0" t="n">
        <v>0</v>
      </c>
      <c r="AH183" s="0" t="n">
        <v>0.6</v>
      </c>
      <c r="AI183" s="4" t="n">
        <v>1</v>
      </c>
      <c r="AJ183" s="5" t="n">
        <v>0</v>
      </c>
      <c r="AK183" s="5" t="n">
        <v>0</v>
      </c>
      <c r="AL183" s="6" t="n">
        <v>0</v>
      </c>
      <c r="AM183" s="0" t="n">
        <v>0</v>
      </c>
      <c r="AN183" s="0" t="n">
        <v>1</v>
      </c>
      <c r="AO183" s="6" t="n">
        <v>0</v>
      </c>
      <c r="AP183" s="0" t="n">
        <v>1</v>
      </c>
      <c r="AQ183" s="0" t="n">
        <v>0</v>
      </c>
      <c r="AR183" s="0" t="n">
        <v>0</v>
      </c>
      <c r="AS183" s="6" t="n">
        <v>0</v>
      </c>
    </row>
    <row r="184" customFormat="false" ht="15" hidden="false" customHeight="false" outlineLevel="0" collapsed="false">
      <c r="B184" s="58"/>
      <c r="D184" s="3"/>
      <c r="F184" s="3"/>
      <c r="H184" s="3"/>
      <c r="J184" s="3"/>
      <c r="K184" s="3"/>
      <c r="L184" s="3"/>
      <c r="M184" s="3" t="s">
        <v>73</v>
      </c>
      <c r="N184" s="54" t="n">
        <v>0.411</v>
      </c>
      <c r="O184" s="3" t="s">
        <v>76</v>
      </c>
      <c r="P184" s="54" t="n">
        <v>0.108433735</v>
      </c>
      <c r="Q184" s="3" t="s">
        <v>75</v>
      </c>
      <c r="R184" s="54" t="n">
        <v>0.0743</v>
      </c>
      <c r="S184" s="3" t="n">
        <f aca="false">IF(AND(X184&lt;1,Y184&lt;1,Z184&lt;1,AA184&lt;3),1,0)</f>
        <v>1</v>
      </c>
      <c r="T184" s="27" t="n">
        <f aca="false">R184*P184*N184*L189*J189*H189*F189*D228*B180</f>
        <v>3.79129669524288E-005</v>
      </c>
      <c r="V184" s="15"/>
      <c r="W184" s="3" t="n">
        <v>303</v>
      </c>
      <c r="X184" s="0" t="n">
        <v>0.32</v>
      </c>
      <c r="Y184" s="0" t="n">
        <v>0.48</v>
      </c>
      <c r="Z184" s="0" t="n">
        <v>0.59</v>
      </c>
      <c r="AA184" s="0" t="n">
        <v>2.75</v>
      </c>
      <c r="AB184" s="0" t="n">
        <v>3.3</v>
      </c>
      <c r="AC184" s="0" t="n">
        <v>12257.1411935824</v>
      </c>
      <c r="AD184" s="0" t="n">
        <v>72298.2589500467</v>
      </c>
      <c r="AE184" s="0" t="n">
        <v>64021.6790418326</v>
      </c>
      <c r="AF184" s="0" t="n">
        <v>0</v>
      </c>
      <c r="AG184" s="0" t="n">
        <v>0</v>
      </c>
      <c r="AH184" s="0" t="n">
        <v>0.6</v>
      </c>
      <c r="AI184" s="4" t="n">
        <v>1</v>
      </c>
      <c r="AJ184" s="5" t="n">
        <v>0</v>
      </c>
      <c r="AK184" s="5" t="n">
        <v>0</v>
      </c>
      <c r="AL184" s="6" t="n">
        <v>0</v>
      </c>
      <c r="AM184" s="0" t="n">
        <v>0</v>
      </c>
      <c r="AN184" s="0" t="n">
        <v>1</v>
      </c>
      <c r="AO184" s="6" t="n">
        <v>0</v>
      </c>
      <c r="AP184" s="0" t="n">
        <v>0</v>
      </c>
      <c r="AQ184" s="0" t="n">
        <v>0</v>
      </c>
      <c r="AR184" s="0" t="n">
        <v>1</v>
      </c>
      <c r="AS184" s="6" t="n">
        <v>0</v>
      </c>
    </row>
    <row r="185" customFormat="false" ht="15" hidden="false" customHeight="false" outlineLevel="0" collapsed="false">
      <c r="B185" s="58"/>
      <c r="D185" s="3"/>
      <c r="F185" s="3"/>
      <c r="H185" s="3"/>
      <c r="J185" s="3"/>
      <c r="K185" s="3"/>
      <c r="L185" s="3"/>
      <c r="M185" s="3"/>
      <c r="N185" s="3"/>
      <c r="O185" s="3"/>
      <c r="P185" s="3"/>
      <c r="Q185" s="3" t="s">
        <v>77</v>
      </c>
      <c r="R185" s="54" t="n">
        <v>0.6075</v>
      </c>
      <c r="S185" s="3" t="n">
        <f aca="false">IF(AND(X185&lt;1,Y185&lt;1,Z185&lt;1,AA185&lt;3),1,0)</f>
        <v>1</v>
      </c>
      <c r="T185" s="27" t="n">
        <f aca="false">R185*P186*N188*L189*J189*H189*F189*D228*B180</f>
        <v>0.00308609189431704</v>
      </c>
      <c r="V185" s="15"/>
      <c r="W185" s="3" t="n">
        <v>303</v>
      </c>
      <c r="X185" s="0" t="n">
        <v>0.32</v>
      </c>
      <c r="Y185" s="0" t="n">
        <v>0.48</v>
      </c>
      <c r="Z185" s="0" t="n">
        <v>0.59</v>
      </c>
      <c r="AA185" s="0" t="n">
        <v>2.75</v>
      </c>
      <c r="AB185" s="0" t="n">
        <v>3.3</v>
      </c>
      <c r="AC185" s="0" t="n">
        <v>12257.1411935824</v>
      </c>
      <c r="AD185" s="0" t="n">
        <v>72298.2589500467</v>
      </c>
      <c r="AE185" s="0" t="n">
        <v>64021.6790418326</v>
      </c>
      <c r="AF185" s="0" t="n">
        <v>0</v>
      </c>
      <c r="AG185" s="0" t="n">
        <v>0</v>
      </c>
      <c r="AH185" s="0" t="n">
        <v>0.6</v>
      </c>
      <c r="AI185" s="4" t="n">
        <v>0</v>
      </c>
      <c r="AJ185" s="5" t="n">
        <v>1</v>
      </c>
      <c r="AK185" s="5" t="n">
        <v>0</v>
      </c>
      <c r="AL185" s="6" t="n">
        <v>0</v>
      </c>
      <c r="AM185" s="0" t="n">
        <v>1</v>
      </c>
      <c r="AN185" s="0" t="n">
        <v>0</v>
      </c>
      <c r="AO185" s="6" t="n">
        <v>0</v>
      </c>
      <c r="AP185" s="0" t="n">
        <v>0</v>
      </c>
      <c r="AQ185" s="0" t="n">
        <v>1</v>
      </c>
      <c r="AR185" s="0" t="n">
        <v>0</v>
      </c>
      <c r="AS185" s="6" t="n">
        <v>0</v>
      </c>
    </row>
    <row r="186" customFormat="false" ht="15" hidden="false" customHeight="false" outlineLevel="0" collapsed="false">
      <c r="B186" s="58"/>
      <c r="D186" s="3"/>
      <c r="F186" s="3"/>
      <c r="H186" s="3"/>
      <c r="J186" s="3"/>
      <c r="K186" s="3"/>
      <c r="L186" s="3"/>
      <c r="M186" s="3"/>
      <c r="N186" s="3"/>
      <c r="O186" s="3" t="s">
        <v>74</v>
      </c>
      <c r="P186" s="54" t="n">
        <v>0.944</v>
      </c>
      <c r="Q186" s="3" t="s">
        <v>75</v>
      </c>
      <c r="R186" s="54" t="n">
        <v>0.3925</v>
      </c>
      <c r="S186" s="3" t="n">
        <f aca="false">IF(AND(X186&lt;1,Y186&lt;1,Z186&lt;1,AA186&lt;3),1,0)</f>
        <v>1</v>
      </c>
      <c r="T186" s="27" t="n">
        <f aca="false">R186*P186*N188*L189*J189*H189*F189*D228*B180</f>
        <v>0.00199389476299496</v>
      </c>
      <c r="V186" s="15"/>
      <c r="W186" s="3" t="n">
        <v>303</v>
      </c>
      <c r="X186" s="0" t="n">
        <v>0.32</v>
      </c>
      <c r="Y186" s="0" t="n">
        <v>0.48</v>
      </c>
      <c r="Z186" s="0" t="n">
        <v>0.59</v>
      </c>
      <c r="AA186" s="0" t="n">
        <v>2.75</v>
      </c>
      <c r="AB186" s="0" t="n">
        <v>3.3</v>
      </c>
      <c r="AC186" s="0" t="n">
        <v>12257.1411935824</v>
      </c>
      <c r="AD186" s="0" t="n">
        <v>72298.2589500467</v>
      </c>
      <c r="AE186" s="0" t="n">
        <v>64021.6790418326</v>
      </c>
      <c r="AF186" s="0" t="n">
        <v>0</v>
      </c>
      <c r="AG186" s="0" t="n">
        <v>0</v>
      </c>
      <c r="AH186" s="0" t="n">
        <v>0.6</v>
      </c>
      <c r="AI186" s="4" t="n">
        <v>0</v>
      </c>
      <c r="AJ186" s="5" t="n">
        <v>1</v>
      </c>
      <c r="AK186" s="5" t="n">
        <v>0</v>
      </c>
      <c r="AL186" s="6" t="n">
        <v>0</v>
      </c>
      <c r="AM186" s="0" t="n">
        <v>1</v>
      </c>
      <c r="AN186" s="0" t="n">
        <v>0</v>
      </c>
      <c r="AO186" s="6" t="n">
        <v>0</v>
      </c>
      <c r="AP186" s="0" t="n">
        <v>0</v>
      </c>
      <c r="AQ186" s="0" t="n">
        <v>0</v>
      </c>
      <c r="AR186" s="0" t="n">
        <v>1</v>
      </c>
      <c r="AS186" s="6" t="n">
        <v>0</v>
      </c>
    </row>
    <row r="187" customFormat="false" ht="15" hidden="false" customHeight="false" outlineLevel="0" collapsed="false">
      <c r="D187" s="3"/>
      <c r="F187" s="3"/>
      <c r="H187" s="3"/>
      <c r="J187" s="3"/>
      <c r="K187" s="3"/>
      <c r="L187" s="3"/>
      <c r="M187" s="3"/>
      <c r="N187" s="3"/>
      <c r="O187" s="3"/>
      <c r="P187" s="3"/>
      <c r="Q187" s="3" t="s">
        <v>77</v>
      </c>
      <c r="R187" s="54" t="n">
        <v>0.3925</v>
      </c>
      <c r="S187" s="3" t="n">
        <f aca="false">IF(AND(X187&lt;1,Y187&lt;1,Z187&lt;1,AA187&lt;3),1,0)</f>
        <v>1</v>
      </c>
      <c r="T187" s="27" t="n">
        <f aca="false">R187*P188*N188*L189*J189*H189*F189*D228*B180</f>
        <v>0.00011828189272004</v>
      </c>
      <c r="V187" s="15"/>
      <c r="W187" s="3" t="n">
        <v>303</v>
      </c>
      <c r="X187" s="0" t="n">
        <v>0.32</v>
      </c>
      <c r="Y187" s="0" t="n">
        <v>0.48</v>
      </c>
      <c r="Z187" s="0" t="n">
        <v>0.59</v>
      </c>
      <c r="AA187" s="0" t="n">
        <v>2.75</v>
      </c>
      <c r="AB187" s="0" t="n">
        <v>3.3</v>
      </c>
      <c r="AC187" s="0" t="n">
        <v>12257.1411935824</v>
      </c>
      <c r="AD187" s="0" t="n">
        <v>72298.2589500467</v>
      </c>
      <c r="AE187" s="0" t="n">
        <v>64021.6790418326</v>
      </c>
      <c r="AF187" s="0" t="n">
        <v>0</v>
      </c>
      <c r="AG187" s="0" t="n">
        <v>0</v>
      </c>
      <c r="AH187" s="0" t="n">
        <v>0.6</v>
      </c>
      <c r="AI187" s="4" t="n">
        <v>0</v>
      </c>
      <c r="AJ187" s="5" t="n">
        <v>1</v>
      </c>
      <c r="AK187" s="5" t="n">
        <v>0</v>
      </c>
      <c r="AL187" s="6" t="n">
        <v>0</v>
      </c>
      <c r="AM187" s="0" t="n">
        <v>0</v>
      </c>
      <c r="AN187" s="0" t="n">
        <v>1</v>
      </c>
      <c r="AO187" s="6" t="n">
        <v>0</v>
      </c>
      <c r="AP187" s="0" t="n">
        <v>0</v>
      </c>
      <c r="AQ187" s="0" t="n">
        <v>1</v>
      </c>
      <c r="AR187" s="0" t="n">
        <v>0</v>
      </c>
      <c r="AS187" s="6" t="n">
        <v>0</v>
      </c>
    </row>
    <row r="188" customFormat="false" ht="15" hidden="false" customHeight="false" outlineLevel="0" collapsed="false">
      <c r="D188" s="3"/>
      <c r="F188" s="3"/>
      <c r="H188" s="3"/>
      <c r="J188" s="3"/>
      <c r="K188" s="3"/>
      <c r="L188" s="3"/>
      <c r="M188" s="3" t="s">
        <v>77</v>
      </c>
      <c r="N188" s="54" t="n">
        <v>0.47</v>
      </c>
      <c r="O188" s="3" t="s">
        <v>78</v>
      </c>
      <c r="P188" s="54" t="n">
        <v>0.056</v>
      </c>
      <c r="Q188" s="3" t="s">
        <v>75</v>
      </c>
      <c r="R188" s="54" t="n">
        <v>0.6075</v>
      </c>
      <c r="S188" s="3" t="n">
        <f aca="false">IF(AND(X188&lt;1,Y188&lt;1,Z188&lt;1,AA188&lt;3),1,0)</f>
        <v>1</v>
      </c>
      <c r="T188" s="27" t="n">
        <f aca="false">R188*P188*N188*L189*J189*H189*F189*D228*B180</f>
        <v>0.00018307324796796</v>
      </c>
      <c r="V188" s="15"/>
      <c r="W188" s="3" t="n">
        <v>303</v>
      </c>
      <c r="X188" s="0" t="n">
        <v>0.32</v>
      </c>
      <c r="Y188" s="0" t="n">
        <v>0.48</v>
      </c>
      <c r="Z188" s="0" t="n">
        <v>0.59</v>
      </c>
      <c r="AA188" s="0" t="n">
        <v>2.75</v>
      </c>
      <c r="AB188" s="0" t="n">
        <v>3.3</v>
      </c>
      <c r="AC188" s="0" t="n">
        <v>12257.1411935824</v>
      </c>
      <c r="AD188" s="0" t="n">
        <v>72298.2589500467</v>
      </c>
      <c r="AE188" s="0" t="n">
        <v>64021.6790418326</v>
      </c>
      <c r="AF188" s="0" t="n">
        <v>0</v>
      </c>
      <c r="AG188" s="0" t="n">
        <v>0</v>
      </c>
      <c r="AH188" s="0" t="n">
        <v>0.6</v>
      </c>
      <c r="AI188" s="4" t="n">
        <v>0</v>
      </c>
      <c r="AJ188" s="5" t="n">
        <v>1</v>
      </c>
      <c r="AK188" s="5" t="n">
        <v>0</v>
      </c>
      <c r="AL188" s="6" t="n">
        <v>0</v>
      </c>
      <c r="AM188" s="0" t="n">
        <v>0</v>
      </c>
      <c r="AN188" s="0" t="n">
        <v>1</v>
      </c>
      <c r="AO188" s="6" t="n">
        <v>0</v>
      </c>
      <c r="AP188" s="0" t="n">
        <v>0</v>
      </c>
      <c r="AQ188" s="0" t="n">
        <v>0</v>
      </c>
      <c r="AR188" s="0" t="n">
        <v>1</v>
      </c>
      <c r="AS188" s="6" t="n">
        <v>0</v>
      </c>
    </row>
    <row r="189" customFormat="false" ht="15" hidden="false" customHeight="false" outlineLevel="0" collapsed="false">
      <c r="D189" s="3"/>
      <c r="E189" s="0" t="s">
        <v>80</v>
      </c>
      <c r="F189" s="54" t="n">
        <v>0.61</v>
      </c>
      <c r="G189" s="0" t="s">
        <v>81</v>
      </c>
      <c r="H189" s="54" t="n">
        <v>1</v>
      </c>
      <c r="I189" s="0" t="s">
        <v>82</v>
      </c>
      <c r="J189" s="54" t="n">
        <v>1</v>
      </c>
      <c r="K189" s="55" t="s">
        <v>83</v>
      </c>
      <c r="L189" s="54" t="n">
        <f aca="false">1-L199</f>
        <v>1</v>
      </c>
      <c r="M189" s="3" t="s">
        <v>75</v>
      </c>
      <c r="N189" s="54" t="n">
        <f aca="false">1-N188-N184</f>
        <v>0.119</v>
      </c>
      <c r="O189" s="3" t="s">
        <v>30</v>
      </c>
      <c r="P189" s="54" t="n">
        <v>1</v>
      </c>
      <c r="Q189" s="3" t="s">
        <v>75</v>
      </c>
      <c r="R189" s="54" t="n">
        <v>1</v>
      </c>
      <c r="S189" s="3" t="n">
        <f aca="false">IF(AND(X189&lt;1,Y189&lt;1,Z189&lt;1,AA189&lt;3),1,0)</f>
        <v>1</v>
      </c>
      <c r="T189" s="27" t="n">
        <f aca="false">R189*P189*N189*L189*J189*H189*F189*D228*B180</f>
        <v>0.0013625099446</v>
      </c>
      <c r="V189" s="15"/>
      <c r="W189" s="3" t="n">
        <v>303</v>
      </c>
      <c r="X189" s="0" t="n">
        <v>0.32</v>
      </c>
      <c r="Y189" s="0" t="n">
        <v>0.48</v>
      </c>
      <c r="Z189" s="0" t="n">
        <v>0.59</v>
      </c>
      <c r="AA189" s="0" t="n">
        <v>2.75</v>
      </c>
      <c r="AB189" s="0" t="n">
        <v>3.3</v>
      </c>
      <c r="AC189" s="0" t="n">
        <v>12257.1411935824</v>
      </c>
      <c r="AD189" s="0" t="n">
        <v>72298.2589500467</v>
      </c>
      <c r="AE189" s="0" t="n">
        <v>64021.6790418326</v>
      </c>
      <c r="AF189" s="0" t="n">
        <v>0</v>
      </c>
      <c r="AG189" s="0" t="n">
        <v>0</v>
      </c>
      <c r="AH189" s="0" t="n">
        <v>0.6</v>
      </c>
      <c r="AI189" s="4" t="n">
        <v>0</v>
      </c>
      <c r="AJ189" s="5" t="n">
        <v>0</v>
      </c>
      <c r="AK189" s="5" t="n">
        <v>1</v>
      </c>
      <c r="AL189" s="6" t="n">
        <v>0</v>
      </c>
      <c r="AM189" s="0" t="n">
        <v>0</v>
      </c>
      <c r="AN189" s="0" t="n">
        <v>0</v>
      </c>
      <c r="AO189" s="6" t="n">
        <v>1</v>
      </c>
      <c r="AP189" s="0" t="n">
        <v>0</v>
      </c>
      <c r="AQ189" s="0" t="n">
        <v>0</v>
      </c>
      <c r="AR189" s="0" t="n">
        <v>1</v>
      </c>
      <c r="AS189" s="6" t="n">
        <v>0</v>
      </c>
    </row>
    <row r="190" s="56" customFormat="true" ht="15" hidden="false" customHeight="false" outlineLevel="0" collapsed="false">
      <c r="A190" s="56" t="n">
        <v>-1</v>
      </c>
      <c r="B190" s="56" t="n">
        <v>-1</v>
      </c>
      <c r="C190" s="56" t="n">
        <v>-1</v>
      </c>
      <c r="D190" s="56" t="n">
        <v>-1</v>
      </c>
      <c r="E190" s="56" t="n">
        <v>-1</v>
      </c>
      <c r="F190" s="56" t="n">
        <v>-1</v>
      </c>
      <c r="G190" s="56" t="n">
        <v>-1</v>
      </c>
      <c r="H190" s="56" t="n">
        <v>-1</v>
      </c>
      <c r="I190" s="56" t="n">
        <v>-1</v>
      </c>
      <c r="J190" s="56" t="n">
        <v>-1</v>
      </c>
      <c r="K190" s="56" t="n">
        <v>-1</v>
      </c>
      <c r="L190" s="56" t="n">
        <v>-1</v>
      </c>
      <c r="M190" s="56" t="n">
        <v>-1</v>
      </c>
      <c r="N190" s="56" t="n">
        <v>-1</v>
      </c>
      <c r="O190" s="56" t="n">
        <v>-1</v>
      </c>
      <c r="P190" s="56" t="n">
        <v>-1</v>
      </c>
      <c r="Q190" s="56" t="n">
        <v>-1</v>
      </c>
      <c r="R190" s="56" t="n">
        <v>-1</v>
      </c>
      <c r="S190" s="56" t="n">
        <v>-1</v>
      </c>
      <c r="T190" s="56" t="n">
        <v>-1</v>
      </c>
      <c r="U190" s="56" t="n">
        <v>-1</v>
      </c>
      <c r="V190" s="56" t="n">
        <v>-1</v>
      </c>
      <c r="W190" s="56" t="n">
        <v>-1</v>
      </c>
      <c r="X190" s="56" t="n">
        <v>-1</v>
      </c>
      <c r="Y190" s="56" t="n">
        <v>-1</v>
      </c>
      <c r="Z190" s="56" t="n">
        <v>-1</v>
      </c>
      <c r="AA190" s="56" t="n">
        <v>-1</v>
      </c>
      <c r="AB190" s="56" t="n">
        <v>-1</v>
      </c>
      <c r="AC190" s="56" t="n">
        <v>-1</v>
      </c>
      <c r="AD190" s="56" t="n">
        <v>-1</v>
      </c>
      <c r="AE190" s="56" t="n">
        <v>-1</v>
      </c>
      <c r="AF190" s="56" t="n">
        <v>-1</v>
      </c>
      <c r="AG190" s="56" t="n">
        <v>-1</v>
      </c>
      <c r="AH190" s="56" t="n">
        <v>-1</v>
      </c>
      <c r="AI190" s="56" t="n">
        <v>-1</v>
      </c>
      <c r="AJ190" s="56" t="n">
        <v>-1</v>
      </c>
      <c r="AK190" s="56" t="n">
        <v>-1</v>
      </c>
      <c r="AL190" s="56" t="n">
        <v>-1</v>
      </c>
      <c r="AM190" s="56" t="n">
        <v>-1</v>
      </c>
      <c r="AN190" s="56" t="n">
        <v>-1</v>
      </c>
      <c r="AO190" s="56" t="n">
        <v>-1</v>
      </c>
      <c r="AP190" s="56" t="n">
        <v>-1</v>
      </c>
      <c r="AQ190" s="56" t="n">
        <v>-1</v>
      </c>
      <c r="AR190" s="56" t="n">
        <v>-1</v>
      </c>
      <c r="AS190" s="56" t="n">
        <v>-1</v>
      </c>
      <c r="AT190" s="56" t="n">
        <v>-1</v>
      </c>
      <c r="AU190" s="56" t="n">
        <v>-1</v>
      </c>
    </row>
    <row r="191" s="57" customFormat="true" ht="15" hidden="false" customHeight="false" outlineLevel="0" collapsed="false">
      <c r="D191" s="58"/>
      <c r="F191" s="58"/>
      <c r="H191" s="58"/>
      <c r="J191" s="58"/>
      <c r="K191" s="59"/>
      <c r="L191" s="58"/>
      <c r="M191" s="3"/>
      <c r="N191" s="3"/>
      <c r="O191" s="3"/>
      <c r="P191" s="3"/>
      <c r="Q191" s="3" t="s">
        <v>73</v>
      </c>
      <c r="R191" s="54" t="n">
        <v>0.9257</v>
      </c>
      <c r="S191" s="3" t="n">
        <f aca="false">IF(AND(X191&lt;1,Y191&lt;1,Z191&lt;1,AA191&lt;3),1,0)</f>
        <v>0</v>
      </c>
      <c r="T191" s="27" t="n">
        <f aca="false">R191*P192*N194*L$199*J$189*H$189*F$189*D$228*B$180</f>
        <v>0</v>
      </c>
      <c r="U191" s="0"/>
      <c r="V191" s="15"/>
      <c r="W191" s="3" t="n">
        <v>303</v>
      </c>
      <c r="X191" s="0" t="n">
        <v>0.32</v>
      </c>
      <c r="Y191" s="0" t="n">
        <v>1.19</v>
      </c>
      <c r="Z191" s="0" t="n">
        <v>1.42</v>
      </c>
      <c r="AA191" s="0" t="n">
        <v>2.75</v>
      </c>
      <c r="AB191" s="0" t="n">
        <v>3.3</v>
      </c>
      <c r="AC191" s="0" t="n">
        <v>12257.1411935824</v>
      </c>
      <c r="AD191" s="0" t="n">
        <v>75945.5123413393</v>
      </c>
      <c r="AE191" s="0" t="n">
        <v>62673.0954884227</v>
      </c>
      <c r="AF191" s="0" t="n">
        <v>0</v>
      </c>
      <c r="AG191" s="0" t="n">
        <v>0</v>
      </c>
      <c r="AH191" s="0" t="n">
        <v>0.6</v>
      </c>
      <c r="AI191" s="4" t="n">
        <v>1</v>
      </c>
      <c r="AJ191" s="5" t="n">
        <v>0</v>
      </c>
      <c r="AK191" s="5" t="n">
        <v>0</v>
      </c>
      <c r="AL191" s="6" t="n">
        <v>0</v>
      </c>
      <c r="AM191" s="0" t="n">
        <v>1</v>
      </c>
      <c r="AN191" s="0" t="n">
        <v>0</v>
      </c>
      <c r="AO191" s="6" t="n">
        <v>0</v>
      </c>
      <c r="AP191" s="0" t="n">
        <v>1</v>
      </c>
      <c r="AQ191" s="0" t="n">
        <v>0</v>
      </c>
      <c r="AR191" s="0" t="n">
        <v>0</v>
      </c>
      <c r="AS191" s="6" t="n">
        <v>0</v>
      </c>
    </row>
    <row r="192" s="57" customFormat="true" ht="15" hidden="false" customHeight="false" outlineLevel="0" collapsed="false">
      <c r="D192" s="58"/>
      <c r="F192" s="58"/>
      <c r="H192" s="58"/>
      <c r="J192" s="58"/>
      <c r="K192" s="59"/>
      <c r="L192" s="58"/>
      <c r="M192" s="3"/>
      <c r="N192" s="3"/>
      <c r="O192" s="3" t="s">
        <v>74</v>
      </c>
      <c r="P192" s="54" t="n">
        <v>0.891566265</v>
      </c>
      <c r="Q192" s="3" t="s">
        <v>75</v>
      </c>
      <c r="R192" s="54" t="n">
        <v>0.0743</v>
      </c>
      <c r="S192" s="3" t="n">
        <f aca="false">IF(AND(X192&lt;1,Y192&lt;1,Z192&lt;1,AA192&lt;3),1,0)</f>
        <v>0</v>
      </c>
      <c r="T192" s="27" t="n">
        <f aca="false">R192*P192*N194*L$199*J$189*H$189*F$189*D$228*B$180</f>
        <v>0</v>
      </c>
      <c r="U192" s="0"/>
      <c r="V192" s="15"/>
      <c r="W192" s="3" t="n">
        <v>303</v>
      </c>
      <c r="X192" s="0" t="n">
        <v>0.32</v>
      </c>
      <c r="Y192" s="0" t="n">
        <v>1.19</v>
      </c>
      <c r="Z192" s="0" t="n">
        <v>1.42</v>
      </c>
      <c r="AA192" s="0" t="n">
        <v>2.75</v>
      </c>
      <c r="AB192" s="0" t="n">
        <v>3.3</v>
      </c>
      <c r="AC192" s="0" t="n">
        <v>12257.1411935824</v>
      </c>
      <c r="AD192" s="0" t="n">
        <v>75945.5123413393</v>
      </c>
      <c r="AE192" s="0" t="n">
        <v>62673.0954884227</v>
      </c>
      <c r="AF192" s="0" t="n">
        <v>0</v>
      </c>
      <c r="AG192" s="0" t="n">
        <v>0</v>
      </c>
      <c r="AH192" s="0" t="n">
        <v>0.6</v>
      </c>
      <c r="AI192" s="4" t="n">
        <v>1</v>
      </c>
      <c r="AJ192" s="5" t="n">
        <v>0</v>
      </c>
      <c r="AK192" s="5" t="n">
        <v>0</v>
      </c>
      <c r="AL192" s="6" t="n">
        <v>0</v>
      </c>
      <c r="AM192" s="0" t="n">
        <v>1</v>
      </c>
      <c r="AN192" s="0" t="n">
        <v>0</v>
      </c>
      <c r="AO192" s="6" t="n">
        <v>0</v>
      </c>
      <c r="AP192" s="0" t="n">
        <v>0</v>
      </c>
      <c r="AQ192" s="0" t="n">
        <v>0</v>
      </c>
      <c r="AR192" s="0" t="n">
        <v>1</v>
      </c>
      <c r="AS192" s="6" t="n">
        <v>0</v>
      </c>
    </row>
    <row r="193" s="57" customFormat="true" ht="15" hidden="false" customHeight="false" outlineLevel="0" collapsed="false">
      <c r="D193" s="58"/>
      <c r="F193" s="58"/>
      <c r="H193" s="58"/>
      <c r="J193" s="58"/>
      <c r="K193" s="59"/>
      <c r="L193" s="58"/>
      <c r="M193" s="3"/>
      <c r="N193" s="3"/>
      <c r="O193" s="3"/>
      <c r="P193" s="3"/>
      <c r="Q193" s="3" t="s">
        <v>73</v>
      </c>
      <c r="R193" s="54" t="n">
        <v>0.9257</v>
      </c>
      <c r="S193" s="3" t="n">
        <f aca="false">IF(AND(X193&lt;1,Y193&lt;1,Z193&lt;1,AA193&lt;3),1,0)</f>
        <v>0</v>
      </c>
      <c r="T193" s="27" t="n">
        <f aca="false">R193*P194*N194*L$199*J$189*H$189*F$189*D$228*B$180</f>
        <v>0</v>
      </c>
      <c r="U193" s="0"/>
      <c r="V193" s="15"/>
      <c r="W193" s="3" t="n">
        <v>303</v>
      </c>
      <c r="X193" s="0" t="n">
        <v>0.32</v>
      </c>
      <c r="Y193" s="0" t="n">
        <v>1.19</v>
      </c>
      <c r="Z193" s="0" t="n">
        <v>1.42</v>
      </c>
      <c r="AA193" s="0" t="n">
        <v>2.75</v>
      </c>
      <c r="AB193" s="0" t="n">
        <v>3.3</v>
      </c>
      <c r="AC193" s="0" t="n">
        <v>12257.1411935824</v>
      </c>
      <c r="AD193" s="0" t="n">
        <v>75945.5123413393</v>
      </c>
      <c r="AE193" s="0" t="n">
        <v>62673.0954884227</v>
      </c>
      <c r="AF193" s="0" t="n">
        <v>0</v>
      </c>
      <c r="AG193" s="0" t="n">
        <v>0</v>
      </c>
      <c r="AH193" s="0" t="n">
        <v>0.6</v>
      </c>
      <c r="AI193" s="4" t="n">
        <v>1</v>
      </c>
      <c r="AJ193" s="5" t="n">
        <v>0</v>
      </c>
      <c r="AK193" s="5" t="n">
        <v>0</v>
      </c>
      <c r="AL193" s="6" t="n">
        <v>0</v>
      </c>
      <c r="AM193" s="0" t="n">
        <v>0</v>
      </c>
      <c r="AN193" s="0" t="n">
        <v>1</v>
      </c>
      <c r="AO193" s="6" t="n">
        <v>0</v>
      </c>
      <c r="AP193" s="0" t="n">
        <v>1</v>
      </c>
      <c r="AQ193" s="0" t="n">
        <v>0</v>
      </c>
      <c r="AR193" s="0" t="n">
        <v>0</v>
      </c>
      <c r="AS193" s="6" t="n">
        <v>0</v>
      </c>
    </row>
    <row r="194" s="57" customFormat="true" ht="15" hidden="false" customHeight="false" outlineLevel="0" collapsed="false">
      <c r="D194" s="58"/>
      <c r="F194" s="58"/>
      <c r="H194" s="58"/>
      <c r="J194" s="58"/>
      <c r="K194" s="59"/>
      <c r="L194" s="58"/>
      <c r="M194" s="3" t="s">
        <v>73</v>
      </c>
      <c r="N194" s="54" t="n">
        <v>0.411</v>
      </c>
      <c r="O194" s="3" t="s">
        <v>76</v>
      </c>
      <c r="P194" s="54" t="n">
        <v>0.108433735</v>
      </c>
      <c r="Q194" s="3" t="s">
        <v>75</v>
      </c>
      <c r="R194" s="54" t="n">
        <v>0.0743</v>
      </c>
      <c r="S194" s="3" t="n">
        <f aca="false">IF(AND(X194&lt;1,Y194&lt;1,Z194&lt;1,AA194&lt;3),1,0)</f>
        <v>0</v>
      </c>
      <c r="T194" s="27" t="n">
        <f aca="false">R194*P194*N194*L$199*J$189*H$189*F$189*D$228*B$180</f>
        <v>0</v>
      </c>
      <c r="U194" s="0"/>
      <c r="V194" s="15"/>
      <c r="W194" s="3" t="n">
        <v>303</v>
      </c>
      <c r="X194" s="0" t="n">
        <v>0.32</v>
      </c>
      <c r="Y194" s="0" t="n">
        <v>1.19</v>
      </c>
      <c r="Z194" s="0" t="n">
        <v>1.42</v>
      </c>
      <c r="AA194" s="0" t="n">
        <v>2.75</v>
      </c>
      <c r="AB194" s="0" t="n">
        <v>3.3</v>
      </c>
      <c r="AC194" s="0" t="n">
        <v>12257.1411935824</v>
      </c>
      <c r="AD194" s="0" t="n">
        <v>75945.5123413393</v>
      </c>
      <c r="AE194" s="0" t="n">
        <v>62673.0954884227</v>
      </c>
      <c r="AF194" s="0" t="n">
        <v>0</v>
      </c>
      <c r="AG194" s="0" t="n">
        <v>0</v>
      </c>
      <c r="AH194" s="0" t="n">
        <v>0.6</v>
      </c>
      <c r="AI194" s="4" t="n">
        <v>1</v>
      </c>
      <c r="AJ194" s="5" t="n">
        <v>0</v>
      </c>
      <c r="AK194" s="5" t="n">
        <v>0</v>
      </c>
      <c r="AL194" s="6" t="n">
        <v>0</v>
      </c>
      <c r="AM194" s="0" t="n">
        <v>0</v>
      </c>
      <c r="AN194" s="0" t="n">
        <v>1</v>
      </c>
      <c r="AO194" s="6" t="n">
        <v>0</v>
      </c>
      <c r="AP194" s="0" t="n">
        <v>0</v>
      </c>
      <c r="AQ194" s="0" t="n">
        <v>0</v>
      </c>
      <c r="AR194" s="0" t="n">
        <v>1</v>
      </c>
      <c r="AS194" s="6" t="n">
        <v>0</v>
      </c>
    </row>
    <row r="195" s="57" customFormat="true" ht="15" hidden="false" customHeight="false" outlineLevel="0" collapsed="false">
      <c r="D195" s="58"/>
      <c r="F195" s="58"/>
      <c r="H195" s="58"/>
      <c r="J195" s="58"/>
      <c r="K195" s="59"/>
      <c r="L195" s="58"/>
      <c r="M195" s="3"/>
      <c r="N195" s="3"/>
      <c r="O195" s="3"/>
      <c r="P195" s="3"/>
      <c r="Q195" s="3" t="s">
        <v>77</v>
      </c>
      <c r="R195" s="54" t="n">
        <v>0.6075</v>
      </c>
      <c r="S195" s="3" t="n">
        <f aca="false">IF(AND(X195&lt;1,Y195&lt;1,Z195&lt;1,AA195&lt;3),1,0)</f>
        <v>0</v>
      </c>
      <c r="T195" s="27" t="n">
        <f aca="false">R195*P196*N198*L$199*J$189*H$189*F$189*D$228*B$180</f>
        <v>0</v>
      </c>
      <c r="U195" s="0"/>
      <c r="V195" s="15"/>
      <c r="W195" s="3" t="n">
        <v>303</v>
      </c>
      <c r="X195" s="0" t="n">
        <v>0.32</v>
      </c>
      <c r="Y195" s="0" t="n">
        <v>1.19</v>
      </c>
      <c r="Z195" s="0" t="n">
        <v>1.42</v>
      </c>
      <c r="AA195" s="0" t="n">
        <v>2.75</v>
      </c>
      <c r="AB195" s="0" t="n">
        <v>3.3</v>
      </c>
      <c r="AC195" s="0" t="n">
        <v>12257.1411935824</v>
      </c>
      <c r="AD195" s="0" t="n">
        <v>75945.5123413393</v>
      </c>
      <c r="AE195" s="0" t="n">
        <v>62673.0954884227</v>
      </c>
      <c r="AF195" s="0" t="n">
        <v>0</v>
      </c>
      <c r="AG195" s="0" t="n">
        <v>0</v>
      </c>
      <c r="AH195" s="0" t="n">
        <v>0.6</v>
      </c>
      <c r="AI195" s="4" t="n">
        <v>0</v>
      </c>
      <c r="AJ195" s="5" t="n">
        <v>1</v>
      </c>
      <c r="AK195" s="5" t="n">
        <v>0</v>
      </c>
      <c r="AL195" s="6" t="n">
        <v>0</v>
      </c>
      <c r="AM195" s="0" t="n">
        <v>1</v>
      </c>
      <c r="AN195" s="0" t="n">
        <v>0</v>
      </c>
      <c r="AO195" s="6" t="n">
        <v>0</v>
      </c>
      <c r="AP195" s="0" t="n">
        <v>0</v>
      </c>
      <c r="AQ195" s="0" t="n">
        <v>1</v>
      </c>
      <c r="AR195" s="0" t="n">
        <v>0</v>
      </c>
      <c r="AS195" s="6" t="n">
        <v>0</v>
      </c>
    </row>
    <row r="196" s="57" customFormat="true" ht="15" hidden="false" customHeight="false" outlineLevel="0" collapsed="false">
      <c r="D196" s="58"/>
      <c r="F196" s="58"/>
      <c r="H196" s="58"/>
      <c r="J196" s="58"/>
      <c r="K196" s="59"/>
      <c r="L196" s="58"/>
      <c r="M196" s="3"/>
      <c r="N196" s="3"/>
      <c r="O196" s="3" t="s">
        <v>74</v>
      </c>
      <c r="P196" s="54" t="n">
        <v>0.944</v>
      </c>
      <c r="Q196" s="3" t="s">
        <v>75</v>
      </c>
      <c r="R196" s="54" t="n">
        <v>0.3925</v>
      </c>
      <c r="S196" s="3" t="n">
        <f aca="false">IF(AND(X196&lt;1,Y196&lt;1,Z196&lt;1,AA196&lt;3),1,0)</f>
        <v>0</v>
      </c>
      <c r="T196" s="27" t="n">
        <f aca="false">R196*P196*N198*L$199*J$189*H$189*F$189*D$228*B$180</f>
        <v>0</v>
      </c>
      <c r="U196" s="0"/>
      <c r="V196" s="15"/>
      <c r="W196" s="3" t="n">
        <v>303</v>
      </c>
      <c r="X196" s="0" t="n">
        <v>0.32</v>
      </c>
      <c r="Y196" s="0" t="n">
        <v>1.19</v>
      </c>
      <c r="Z196" s="0" t="n">
        <v>1.42</v>
      </c>
      <c r="AA196" s="0" t="n">
        <v>2.75</v>
      </c>
      <c r="AB196" s="0" t="n">
        <v>3.3</v>
      </c>
      <c r="AC196" s="0" t="n">
        <v>12257.1411935824</v>
      </c>
      <c r="AD196" s="0" t="n">
        <v>75945.5123413393</v>
      </c>
      <c r="AE196" s="0" t="n">
        <v>62673.0954884227</v>
      </c>
      <c r="AF196" s="0" t="n">
        <v>0</v>
      </c>
      <c r="AG196" s="0" t="n">
        <v>0</v>
      </c>
      <c r="AH196" s="0" t="n">
        <v>0.6</v>
      </c>
      <c r="AI196" s="4" t="n">
        <v>0</v>
      </c>
      <c r="AJ196" s="5" t="n">
        <v>1</v>
      </c>
      <c r="AK196" s="5" t="n">
        <v>0</v>
      </c>
      <c r="AL196" s="6" t="n">
        <v>0</v>
      </c>
      <c r="AM196" s="0" t="n">
        <v>1</v>
      </c>
      <c r="AN196" s="0" t="n">
        <v>0</v>
      </c>
      <c r="AO196" s="6" t="n">
        <v>0</v>
      </c>
      <c r="AP196" s="0" t="n">
        <v>0</v>
      </c>
      <c r="AQ196" s="0" t="n">
        <v>0</v>
      </c>
      <c r="AR196" s="0" t="n">
        <v>1</v>
      </c>
      <c r="AS196" s="6" t="n">
        <v>0</v>
      </c>
    </row>
    <row r="197" s="57" customFormat="true" ht="15" hidden="false" customHeight="false" outlineLevel="0" collapsed="false">
      <c r="D197" s="58"/>
      <c r="F197" s="58"/>
      <c r="H197" s="58"/>
      <c r="J197" s="58"/>
      <c r="K197" s="0"/>
      <c r="L197" s="0"/>
      <c r="M197" s="3"/>
      <c r="N197" s="3"/>
      <c r="O197" s="3"/>
      <c r="P197" s="3"/>
      <c r="Q197" s="3" t="s">
        <v>77</v>
      </c>
      <c r="R197" s="54" t="n">
        <v>0.3925</v>
      </c>
      <c r="S197" s="3" t="n">
        <f aca="false">IF(AND(X197&lt;1,Y197&lt;1,Z197&lt;1,AA197&lt;3),1,0)</f>
        <v>0</v>
      </c>
      <c r="T197" s="27" t="n">
        <f aca="false">R197*P198*N198*L$199*J$189*H$189*F$189*D$228*B$180</f>
        <v>0</v>
      </c>
      <c r="U197" s="0"/>
      <c r="V197" s="15"/>
      <c r="W197" s="3" t="n">
        <v>303</v>
      </c>
      <c r="X197" s="0" t="n">
        <v>0.32</v>
      </c>
      <c r="Y197" s="0" t="n">
        <v>1.19</v>
      </c>
      <c r="Z197" s="0" t="n">
        <v>1.42</v>
      </c>
      <c r="AA197" s="0" t="n">
        <v>2.75</v>
      </c>
      <c r="AB197" s="0" t="n">
        <v>3.3</v>
      </c>
      <c r="AC197" s="0" t="n">
        <v>12257.1411935824</v>
      </c>
      <c r="AD197" s="0" t="n">
        <v>75945.5123413393</v>
      </c>
      <c r="AE197" s="0" t="n">
        <v>62673.0954884227</v>
      </c>
      <c r="AF197" s="0" t="n">
        <v>0</v>
      </c>
      <c r="AG197" s="0" t="n">
        <v>0</v>
      </c>
      <c r="AH197" s="0" t="n">
        <v>0.6</v>
      </c>
      <c r="AI197" s="4" t="n">
        <v>0</v>
      </c>
      <c r="AJ197" s="5" t="n">
        <v>1</v>
      </c>
      <c r="AK197" s="5" t="n">
        <v>0</v>
      </c>
      <c r="AL197" s="6" t="n">
        <v>0</v>
      </c>
      <c r="AM197" s="0" t="n">
        <v>0</v>
      </c>
      <c r="AN197" s="0" t="n">
        <v>1</v>
      </c>
      <c r="AO197" s="6" t="n">
        <v>0</v>
      </c>
      <c r="AP197" s="0" t="n">
        <v>0</v>
      </c>
      <c r="AQ197" s="0" t="n">
        <v>1</v>
      </c>
      <c r="AR197" s="0" t="n">
        <v>0</v>
      </c>
      <c r="AS197" s="6" t="n">
        <v>0</v>
      </c>
    </row>
    <row r="198" s="57" customFormat="true" ht="15" hidden="false" customHeight="false" outlineLevel="0" collapsed="false">
      <c r="D198" s="58"/>
      <c r="F198" s="58"/>
      <c r="H198" s="58"/>
      <c r="J198" s="58"/>
      <c r="K198" s="3"/>
      <c r="L198" s="3"/>
      <c r="M198" s="3" t="s">
        <v>77</v>
      </c>
      <c r="N198" s="54" t="n">
        <v>0.47</v>
      </c>
      <c r="O198" s="3" t="s">
        <v>78</v>
      </c>
      <c r="P198" s="54" t="n">
        <v>0.056</v>
      </c>
      <c r="Q198" s="3" t="s">
        <v>75</v>
      </c>
      <c r="R198" s="54" t="n">
        <v>0.6075</v>
      </c>
      <c r="S198" s="3" t="n">
        <f aca="false">IF(AND(X198&lt;1,Y198&lt;1,Z198&lt;1,AA198&lt;3),1,0)</f>
        <v>0</v>
      </c>
      <c r="T198" s="27" t="n">
        <f aca="false">R198*P198*N198*L$199*J$189*H$189*F$189*D$228*B$180</f>
        <v>0</v>
      </c>
      <c r="U198" s="0"/>
      <c r="V198" s="15"/>
      <c r="W198" s="3" t="n">
        <v>303</v>
      </c>
      <c r="X198" s="0" t="n">
        <v>0.32</v>
      </c>
      <c r="Y198" s="0" t="n">
        <v>1.19</v>
      </c>
      <c r="Z198" s="0" t="n">
        <v>1.42</v>
      </c>
      <c r="AA198" s="0" t="n">
        <v>2.75</v>
      </c>
      <c r="AB198" s="0" t="n">
        <v>3.3</v>
      </c>
      <c r="AC198" s="0" t="n">
        <v>12257.1411935824</v>
      </c>
      <c r="AD198" s="0" t="n">
        <v>75945.5123413393</v>
      </c>
      <c r="AE198" s="0" t="n">
        <v>62673.0954884227</v>
      </c>
      <c r="AF198" s="0" t="n">
        <v>0</v>
      </c>
      <c r="AG198" s="0" t="n">
        <v>0</v>
      </c>
      <c r="AH198" s="0" t="n">
        <v>0.6</v>
      </c>
      <c r="AI198" s="4" t="n">
        <v>0</v>
      </c>
      <c r="AJ198" s="5" t="n">
        <v>1</v>
      </c>
      <c r="AK198" s="5" t="n">
        <v>0</v>
      </c>
      <c r="AL198" s="6" t="n">
        <v>0</v>
      </c>
      <c r="AM198" s="0" t="n">
        <v>0</v>
      </c>
      <c r="AN198" s="0" t="n">
        <v>1</v>
      </c>
      <c r="AO198" s="6" t="n">
        <v>0</v>
      </c>
      <c r="AP198" s="0" t="n">
        <v>0</v>
      </c>
      <c r="AQ198" s="0" t="n">
        <v>0</v>
      </c>
      <c r="AR198" s="0" t="n">
        <v>1</v>
      </c>
      <c r="AS198" s="6" t="n">
        <v>0</v>
      </c>
    </row>
    <row r="199" s="57" customFormat="true" ht="15" hidden="false" customHeight="false" outlineLevel="0" collapsed="false">
      <c r="D199" s="58"/>
      <c r="F199" s="58"/>
      <c r="H199" s="58"/>
      <c r="J199" s="58"/>
      <c r="K199" s="55" t="s">
        <v>83</v>
      </c>
      <c r="L199" s="54" t="n">
        <v>0</v>
      </c>
      <c r="M199" s="3" t="s">
        <v>75</v>
      </c>
      <c r="N199" s="54" t="n">
        <f aca="false">1-N198-N194</f>
        <v>0.119</v>
      </c>
      <c r="O199" s="3" t="s">
        <v>30</v>
      </c>
      <c r="P199" s="54" t="n">
        <v>1</v>
      </c>
      <c r="Q199" s="3" t="s">
        <v>75</v>
      </c>
      <c r="R199" s="54" t="n">
        <v>1</v>
      </c>
      <c r="S199" s="3" t="n">
        <f aca="false">IF(AND(X199&lt;1,Y199&lt;1,Z199&lt;1,AA199&lt;3),1,0)</f>
        <v>0</v>
      </c>
      <c r="T199" s="27" t="n">
        <f aca="false">R199*P199*N199*L$199*J$189*H$189*F$189*D$228*B$180</f>
        <v>0</v>
      </c>
      <c r="U199" s="0"/>
      <c r="V199" s="15"/>
      <c r="W199" s="3" t="n">
        <v>303</v>
      </c>
      <c r="X199" s="0" t="n">
        <v>0.32</v>
      </c>
      <c r="Y199" s="0" t="n">
        <v>1.19</v>
      </c>
      <c r="Z199" s="0" t="n">
        <v>1.42</v>
      </c>
      <c r="AA199" s="0" t="n">
        <v>2.75</v>
      </c>
      <c r="AB199" s="0" t="n">
        <v>3.3</v>
      </c>
      <c r="AC199" s="0" t="n">
        <v>12257.1411935824</v>
      </c>
      <c r="AD199" s="0" t="n">
        <v>75945.5123413393</v>
      </c>
      <c r="AE199" s="0" t="n">
        <v>62673.0954884227</v>
      </c>
      <c r="AF199" s="0" t="n">
        <v>0</v>
      </c>
      <c r="AG199" s="0" t="n">
        <v>0</v>
      </c>
      <c r="AH199" s="0" t="n">
        <v>0.6</v>
      </c>
      <c r="AI199" s="4" t="n">
        <v>0</v>
      </c>
      <c r="AJ199" s="5" t="n">
        <v>0</v>
      </c>
      <c r="AK199" s="5" t="n">
        <v>1</v>
      </c>
      <c r="AL199" s="6" t="n">
        <v>0</v>
      </c>
      <c r="AM199" s="0" t="n">
        <v>0</v>
      </c>
      <c r="AN199" s="0" t="n">
        <v>0</v>
      </c>
      <c r="AO199" s="6" t="n">
        <v>1</v>
      </c>
      <c r="AP199" s="0" t="n">
        <v>0</v>
      </c>
      <c r="AQ199" s="0" t="n">
        <v>0</v>
      </c>
      <c r="AR199" s="0" t="n">
        <v>1</v>
      </c>
      <c r="AS199" s="6" t="n">
        <v>0</v>
      </c>
    </row>
    <row r="200" s="56" customFormat="true" ht="15" hidden="false" customHeight="false" outlineLevel="0" collapsed="false">
      <c r="A200" s="56" t="n">
        <v>-1</v>
      </c>
      <c r="B200" s="56" t="n">
        <v>-1</v>
      </c>
      <c r="C200" s="56" t="n">
        <v>-1</v>
      </c>
      <c r="D200" s="56" t="n">
        <v>-1</v>
      </c>
      <c r="E200" s="56" t="n">
        <v>-1</v>
      </c>
      <c r="F200" s="56" t="n">
        <v>-1</v>
      </c>
      <c r="G200" s="56" t="n">
        <v>-1</v>
      </c>
      <c r="H200" s="56" t="n">
        <v>-1</v>
      </c>
      <c r="I200" s="56" t="n">
        <v>-1</v>
      </c>
      <c r="J200" s="56" t="n">
        <v>-1</v>
      </c>
      <c r="K200" s="56" t="n">
        <v>-1</v>
      </c>
      <c r="L200" s="56" t="n">
        <v>-1</v>
      </c>
      <c r="M200" s="56" t="n">
        <v>-1</v>
      </c>
      <c r="N200" s="56" t="n">
        <v>-1</v>
      </c>
      <c r="O200" s="56" t="n">
        <v>-1</v>
      </c>
      <c r="P200" s="56" t="n">
        <v>-1</v>
      </c>
      <c r="Q200" s="56" t="n">
        <v>-1</v>
      </c>
      <c r="R200" s="56" t="n">
        <v>-1</v>
      </c>
      <c r="S200" s="56" t="n">
        <v>-1</v>
      </c>
      <c r="T200" s="56" t="n">
        <v>-1</v>
      </c>
      <c r="U200" s="56" t="n">
        <v>-1</v>
      </c>
      <c r="V200" s="56" t="n">
        <v>-1</v>
      </c>
      <c r="W200" s="56" t="n">
        <v>-1</v>
      </c>
      <c r="X200" s="56" t="n">
        <v>-1</v>
      </c>
      <c r="Y200" s="56" t="n">
        <v>-1</v>
      </c>
      <c r="Z200" s="56" t="n">
        <v>-1</v>
      </c>
      <c r="AA200" s="56" t="n">
        <v>-1</v>
      </c>
      <c r="AB200" s="56" t="n">
        <v>-1</v>
      </c>
      <c r="AC200" s="56" t="n">
        <v>-1</v>
      </c>
      <c r="AD200" s="56" t="n">
        <v>-1</v>
      </c>
      <c r="AE200" s="56" t="n">
        <v>-1</v>
      </c>
      <c r="AF200" s="56" t="n">
        <v>-1</v>
      </c>
      <c r="AG200" s="56" t="n">
        <v>-1</v>
      </c>
      <c r="AH200" s="56" t="n">
        <v>-1</v>
      </c>
      <c r="AI200" s="56" t="n">
        <v>-1</v>
      </c>
      <c r="AJ200" s="56" t="n">
        <v>-1</v>
      </c>
      <c r="AK200" s="56" t="n">
        <v>-1</v>
      </c>
      <c r="AL200" s="56" t="n">
        <v>-1</v>
      </c>
      <c r="AM200" s="56" t="n">
        <v>-1</v>
      </c>
      <c r="AN200" s="56" t="n">
        <v>-1</v>
      </c>
      <c r="AO200" s="56" t="n">
        <v>-1</v>
      </c>
      <c r="AP200" s="56" t="n">
        <v>-1</v>
      </c>
      <c r="AQ200" s="56" t="n">
        <v>-1</v>
      </c>
      <c r="AR200" s="56" t="n">
        <v>-1</v>
      </c>
      <c r="AS200" s="56" t="n">
        <v>-1</v>
      </c>
      <c r="AT200" s="56" t="n">
        <v>-1</v>
      </c>
      <c r="AU200" s="56" t="n">
        <v>-1</v>
      </c>
    </row>
    <row r="201" customFormat="false" ht="15" hidden="false" customHeight="false" outlineLevel="0" collapsed="false">
      <c r="D201" s="3"/>
      <c r="E201" s="57"/>
      <c r="F201" s="58"/>
      <c r="G201" s="57"/>
      <c r="H201" s="58"/>
      <c r="I201" s="57"/>
      <c r="J201" s="58"/>
      <c r="K201" s="59"/>
      <c r="L201" s="58"/>
      <c r="M201" s="3"/>
      <c r="N201" s="3"/>
      <c r="O201" s="3"/>
      <c r="P201" s="3"/>
      <c r="Q201" s="3" t="s">
        <v>73</v>
      </c>
      <c r="R201" s="54" t="n">
        <v>0.9257</v>
      </c>
      <c r="S201" s="3" t="n">
        <f aca="false">IF(AND(X201&lt;1,Y201&lt;1,Z201&lt;1,AA201&lt;3),1,0)</f>
        <v>0</v>
      </c>
      <c r="T201" s="27" t="n">
        <f aca="false">R201*P202*N204*L209*J211*H229*F237*D228*B180</f>
        <v>1.21927776806176E-005</v>
      </c>
      <c r="V201" s="15"/>
      <c r="W201" s="3" t="n">
        <v>303</v>
      </c>
      <c r="X201" s="0" t="n">
        <v>0.32</v>
      </c>
      <c r="Y201" s="0" t="n">
        <v>1.19</v>
      </c>
      <c r="Z201" s="0" t="n">
        <v>0.59</v>
      </c>
      <c r="AA201" s="0" t="n">
        <v>2.75</v>
      </c>
      <c r="AB201" s="0" t="n">
        <v>3.3</v>
      </c>
      <c r="AC201" s="0" t="n">
        <v>12257.1411935824</v>
      </c>
      <c r="AD201" s="0" t="n">
        <v>75945.5123413393</v>
      </c>
      <c r="AE201" s="0" t="n">
        <v>64021.6790418326</v>
      </c>
      <c r="AF201" s="0" t="n">
        <v>0</v>
      </c>
      <c r="AG201" s="0" t="n">
        <v>0</v>
      </c>
      <c r="AH201" s="0" t="n">
        <v>0.6</v>
      </c>
      <c r="AI201" s="4" t="n">
        <v>1</v>
      </c>
      <c r="AJ201" s="5" t="n">
        <v>0</v>
      </c>
      <c r="AK201" s="5" t="n">
        <v>0</v>
      </c>
      <c r="AL201" s="6" t="n">
        <v>0</v>
      </c>
      <c r="AM201" s="0" t="n">
        <v>1</v>
      </c>
      <c r="AN201" s="0" t="n">
        <v>0</v>
      </c>
      <c r="AO201" s="6" t="n">
        <v>0</v>
      </c>
      <c r="AP201" s="0" t="n">
        <v>1</v>
      </c>
      <c r="AQ201" s="0" t="n">
        <v>0</v>
      </c>
      <c r="AR201" s="0" t="n">
        <v>0</v>
      </c>
      <c r="AS201" s="6" t="n">
        <v>0</v>
      </c>
    </row>
    <row r="202" customFormat="false" ht="15" hidden="false" customHeight="false" outlineLevel="0" collapsed="false">
      <c r="D202" s="3"/>
      <c r="E202" s="57"/>
      <c r="F202" s="58"/>
      <c r="G202" s="57"/>
      <c r="H202" s="58"/>
      <c r="I202" s="57"/>
      <c r="J202" s="58"/>
      <c r="K202" s="59"/>
      <c r="L202" s="58"/>
      <c r="M202" s="3"/>
      <c r="N202" s="3"/>
      <c r="O202" s="3" t="s">
        <v>74</v>
      </c>
      <c r="P202" s="54" t="n">
        <v>0.891566265</v>
      </c>
      <c r="Q202" s="3" t="s">
        <v>75</v>
      </c>
      <c r="R202" s="54" t="n">
        <v>0.0743</v>
      </c>
      <c r="S202" s="3" t="n">
        <f aca="false">IF(AND(X202&lt;1,Y202&lt;1,Z202&lt;1,AA202&lt;3),1,0)</f>
        <v>0</v>
      </c>
      <c r="T202" s="27" t="n">
        <f aca="false">R202*P202*N204*L209*J211*H229*F237*D228*B180</f>
        <v>9.78636039397091E-007</v>
      </c>
      <c r="V202" s="15"/>
      <c r="W202" s="3" t="n">
        <v>303</v>
      </c>
      <c r="X202" s="0" t="n">
        <v>0.32</v>
      </c>
      <c r="Y202" s="0" t="n">
        <v>1.19</v>
      </c>
      <c r="Z202" s="0" t="n">
        <v>0.59</v>
      </c>
      <c r="AA202" s="0" t="n">
        <v>2.75</v>
      </c>
      <c r="AB202" s="0" t="n">
        <v>3.3</v>
      </c>
      <c r="AC202" s="0" t="n">
        <v>12257.1411935824</v>
      </c>
      <c r="AD202" s="0" t="n">
        <v>75945.5123413393</v>
      </c>
      <c r="AE202" s="0" t="n">
        <v>64021.6790418326</v>
      </c>
      <c r="AF202" s="0" t="n">
        <v>0</v>
      </c>
      <c r="AG202" s="0" t="n">
        <v>0</v>
      </c>
      <c r="AH202" s="0" t="n">
        <v>0.6</v>
      </c>
      <c r="AI202" s="4" t="n">
        <v>1</v>
      </c>
      <c r="AJ202" s="5" t="n">
        <v>0</v>
      </c>
      <c r="AK202" s="5" t="n">
        <v>0</v>
      </c>
      <c r="AL202" s="6" t="n">
        <v>0</v>
      </c>
      <c r="AM202" s="0" t="n">
        <v>1</v>
      </c>
      <c r="AN202" s="0" t="n">
        <v>0</v>
      </c>
      <c r="AO202" s="6" t="n">
        <v>0</v>
      </c>
      <c r="AP202" s="0" t="n">
        <v>0</v>
      </c>
      <c r="AQ202" s="0" t="n">
        <v>0</v>
      </c>
      <c r="AR202" s="0" t="n">
        <v>1</v>
      </c>
      <c r="AS202" s="6" t="n">
        <v>0</v>
      </c>
    </row>
    <row r="203" customFormat="false" ht="15" hidden="false" customHeight="false" outlineLevel="0" collapsed="false">
      <c r="D203" s="3"/>
      <c r="E203" s="57"/>
      <c r="F203" s="58"/>
      <c r="G203" s="57"/>
      <c r="H203" s="58"/>
      <c r="I203" s="57"/>
      <c r="J203" s="58"/>
      <c r="K203" s="59"/>
      <c r="L203" s="58"/>
      <c r="M203" s="3"/>
      <c r="N203" s="3"/>
      <c r="O203" s="3"/>
      <c r="P203" s="3"/>
      <c r="Q203" s="3" t="s">
        <v>73</v>
      </c>
      <c r="R203" s="54" t="n">
        <v>0.9257</v>
      </c>
      <c r="S203" s="3" t="n">
        <f aca="false">IF(AND(X203&lt;1,Y203&lt;1,Z203&lt;1,AA203&lt;3),1,0)</f>
        <v>0</v>
      </c>
      <c r="T203" s="27" t="n">
        <f aca="false">R203*P204*N204*L209*J211*H229*F237*D228*B180</f>
        <v>1.48290539451266E-006</v>
      </c>
      <c r="V203" s="15"/>
      <c r="W203" s="3" t="n">
        <v>303</v>
      </c>
      <c r="X203" s="0" t="n">
        <v>0.32</v>
      </c>
      <c r="Y203" s="0" t="n">
        <v>1.19</v>
      </c>
      <c r="Z203" s="0" t="n">
        <v>0.59</v>
      </c>
      <c r="AA203" s="0" t="n">
        <v>2.75</v>
      </c>
      <c r="AB203" s="0" t="n">
        <v>3.3</v>
      </c>
      <c r="AC203" s="0" t="n">
        <v>12257.1411935824</v>
      </c>
      <c r="AD203" s="0" t="n">
        <v>75945.5123413393</v>
      </c>
      <c r="AE203" s="0" t="n">
        <v>64021.6790418326</v>
      </c>
      <c r="AF203" s="0" t="n">
        <v>0</v>
      </c>
      <c r="AG203" s="0" t="n">
        <v>0</v>
      </c>
      <c r="AH203" s="0" t="n">
        <v>0.6</v>
      </c>
      <c r="AI203" s="4" t="n">
        <v>1</v>
      </c>
      <c r="AJ203" s="5" t="n">
        <v>0</v>
      </c>
      <c r="AK203" s="5" t="n">
        <v>0</v>
      </c>
      <c r="AL203" s="6" t="n">
        <v>0</v>
      </c>
      <c r="AM203" s="0" t="n">
        <v>0</v>
      </c>
      <c r="AN203" s="0" t="n">
        <v>1</v>
      </c>
      <c r="AO203" s="6" t="n">
        <v>0</v>
      </c>
      <c r="AP203" s="0" t="n">
        <v>1</v>
      </c>
      <c r="AQ203" s="0" t="n">
        <v>0</v>
      </c>
      <c r="AR203" s="0" t="n">
        <v>0</v>
      </c>
      <c r="AS203" s="6" t="n">
        <v>0</v>
      </c>
    </row>
    <row r="204" customFormat="false" ht="15" hidden="false" customHeight="false" outlineLevel="0" collapsed="false">
      <c r="D204" s="3"/>
      <c r="E204" s="57"/>
      <c r="F204" s="58"/>
      <c r="G204" s="57"/>
      <c r="H204" s="58"/>
      <c r="I204" s="57"/>
      <c r="J204" s="58"/>
      <c r="K204" s="59"/>
      <c r="L204" s="58"/>
      <c r="M204" s="3" t="s">
        <v>73</v>
      </c>
      <c r="N204" s="54" t="n">
        <v>0.411</v>
      </c>
      <c r="O204" s="3" t="s">
        <v>76</v>
      </c>
      <c r="P204" s="54" t="n">
        <v>0.108433735</v>
      </c>
      <c r="Q204" s="3" t="s">
        <v>75</v>
      </c>
      <c r="R204" s="54" t="n">
        <v>0.0743</v>
      </c>
      <c r="S204" s="3" t="n">
        <f aca="false">IF(AND(X204&lt;1,Y204&lt;1,Z204&lt;1,AA204&lt;3),1,0)</f>
        <v>0</v>
      </c>
      <c r="T204" s="27" t="n">
        <f aca="false">R204*P204*N204*L209*J211*H229*F237*D228*B180</f>
        <v>1.19023302163002E-007</v>
      </c>
      <c r="V204" s="15"/>
      <c r="W204" s="3" t="n">
        <v>303</v>
      </c>
      <c r="X204" s="0" t="n">
        <v>0.32</v>
      </c>
      <c r="Y204" s="0" t="n">
        <v>1.19</v>
      </c>
      <c r="Z204" s="0" t="n">
        <v>0.59</v>
      </c>
      <c r="AA204" s="0" t="n">
        <v>2.75</v>
      </c>
      <c r="AB204" s="0" t="n">
        <v>3.3</v>
      </c>
      <c r="AC204" s="0" t="n">
        <v>12257.1411935824</v>
      </c>
      <c r="AD204" s="0" t="n">
        <v>75945.5123413393</v>
      </c>
      <c r="AE204" s="0" t="n">
        <v>64021.6790418326</v>
      </c>
      <c r="AF204" s="0" t="n">
        <v>0</v>
      </c>
      <c r="AG204" s="0" t="n">
        <v>0</v>
      </c>
      <c r="AH204" s="0" t="n">
        <v>0.6</v>
      </c>
      <c r="AI204" s="4" t="n">
        <v>1</v>
      </c>
      <c r="AJ204" s="5" t="n">
        <v>0</v>
      </c>
      <c r="AK204" s="5" t="n">
        <v>0</v>
      </c>
      <c r="AL204" s="6" t="n">
        <v>0</v>
      </c>
      <c r="AM204" s="0" t="n">
        <v>0</v>
      </c>
      <c r="AN204" s="0" t="n">
        <v>1</v>
      </c>
      <c r="AO204" s="6" t="n">
        <v>0</v>
      </c>
      <c r="AP204" s="0" t="n">
        <v>0</v>
      </c>
      <c r="AQ204" s="0" t="n">
        <v>0</v>
      </c>
      <c r="AR204" s="0" t="n">
        <v>1</v>
      </c>
      <c r="AS204" s="6" t="n">
        <v>0</v>
      </c>
    </row>
    <row r="205" customFormat="false" ht="15" hidden="false" customHeight="false" outlineLevel="0" collapsed="false">
      <c r="D205" s="3"/>
      <c r="E205" s="57"/>
      <c r="F205" s="58"/>
      <c r="G205" s="57"/>
      <c r="H205" s="58"/>
      <c r="I205" s="57"/>
      <c r="J205" s="58"/>
      <c r="K205" s="59"/>
      <c r="L205" s="58"/>
      <c r="M205" s="3"/>
      <c r="N205" s="3"/>
      <c r="O205" s="3"/>
      <c r="P205" s="3"/>
      <c r="Q205" s="3" t="s">
        <v>77</v>
      </c>
      <c r="R205" s="54" t="n">
        <v>0.6075</v>
      </c>
      <c r="S205" s="3" t="n">
        <f aca="false">IF(AND(X205&lt;1,Y205&lt;1,Z205&lt;1,AA205&lt;3),1,0)</f>
        <v>0</v>
      </c>
      <c r="T205" s="27" t="n">
        <f aca="false">R205*P206*N208*L209*J211*H229*F237*D228*B180</f>
        <v>9.68842265763523E-006</v>
      </c>
      <c r="V205" s="15"/>
      <c r="W205" s="3" t="n">
        <v>303</v>
      </c>
      <c r="X205" s="0" t="n">
        <v>0.32</v>
      </c>
      <c r="Y205" s="0" t="n">
        <v>1.19</v>
      </c>
      <c r="Z205" s="0" t="n">
        <v>0.59</v>
      </c>
      <c r="AA205" s="0" t="n">
        <v>2.75</v>
      </c>
      <c r="AB205" s="0" t="n">
        <v>3.3</v>
      </c>
      <c r="AC205" s="0" t="n">
        <v>12257.1411935824</v>
      </c>
      <c r="AD205" s="0" t="n">
        <v>75945.5123413393</v>
      </c>
      <c r="AE205" s="0" t="n">
        <v>64021.6790418326</v>
      </c>
      <c r="AF205" s="0" t="n">
        <v>0</v>
      </c>
      <c r="AG205" s="0" t="n">
        <v>0</v>
      </c>
      <c r="AH205" s="0" t="n">
        <v>0.6</v>
      </c>
      <c r="AI205" s="4" t="n">
        <v>0</v>
      </c>
      <c r="AJ205" s="5" t="n">
        <v>1</v>
      </c>
      <c r="AK205" s="5" t="n">
        <v>0</v>
      </c>
      <c r="AL205" s="6" t="n">
        <v>0</v>
      </c>
      <c r="AM205" s="0" t="n">
        <v>1</v>
      </c>
      <c r="AN205" s="0" t="n">
        <v>0</v>
      </c>
      <c r="AO205" s="6" t="n">
        <v>0</v>
      </c>
      <c r="AP205" s="0" t="n">
        <v>0</v>
      </c>
      <c r="AQ205" s="0" t="n">
        <v>1</v>
      </c>
      <c r="AR205" s="0" t="n">
        <v>0</v>
      </c>
      <c r="AS205" s="6" t="n">
        <v>0</v>
      </c>
    </row>
    <row r="206" customFormat="false" ht="15" hidden="false" customHeight="false" outlineLevel="0" collapsed="false">
      <c r="D206" s="3"/>
      <c r="E206" s="57"/>
      <c r="F206" s="58"/>
      <c r="G206" s="57"/>
      <c r="H206" s="58"/>
      <c r="I206" s="57"/>
      <c r="J206" s="58"/>
      <c r="K206" s="59"/>
      <c r="L206" s="58"/>
      <c r="M206" s="3"/>
      <c r="N206" s="3"/>
      <c r="O206" s="3" t="s">
        <v>74</v>
      </c>
      <c r="P206" s="54" t="n">
        <v>0.944</v>
      </c>
      <c r="Q206" s="3" t="s">
        <v>75</v>
      </c>
      <c r="R206" s="54" t="n">
        <v>0.3925</v>
      </c>
      <c r="S206" s="3" t="n">
        <f aca="false">IF(AND(X206&lt;1,Y206&lt;1,Z206&lt;1,AA206&lt;3),1,0)</f>
        <v>0</v>
      </c>
      <c r="T206" s="27" t="n">
        <f aca="false">R206*P206*N208*L209*J211*H229*F237*D228*B180</f>
        <v>6.25959817797832E-006</v>
      </c>
      <c r="V206" s="15"/>
      <c r="W206" s="3" t="n">
        <v>303</v>
      </c>
      <c r="X206" s="0" t="n">
        <v>0.32</v>
      </c>
      <c r="Y206" s="0" t="n">
        <v>1.19</v>
      </c>
      <c r="Z206" s="0" t="n">
        <v>0.59</v>
      </c>
      <c r="AA206" s="0" t="n">
        <v>2.75</v>
      </c>
      <c r="AB206" s="0" t="n">
        <v>3.3</v>
      </c>
      <c r="AC206" s="0" t="n">
        <v>12257.1411935824</v>
      </c>
      <c r="AD206" s="0" t="n">
        <v>75945.5123413393</v>
      </c>
      <c r="AE206" s="0" t="n">
        <v>64021.6790418326</v>
      </c>
      <c r="AF206" s="0" t="n">
        <v>0</v>
      </c>
      <c r="AG206" s="0" t="n">
        <v>0</v>
      </c>
      <c r="AH206" s="0" t="n">
        <v>0.6</v>
      </c>
      <c r="AI206" s="4" t="n">
        <v>0</v>
      </c>
      <c r="AJ206" s="5" t="n">
        <v>1</v>
      </c>
      <c r="AK206" s="5" t="n">
        <v>0</v>
      </c>
      <c r="AL206" s="6" t="n">
        <v>0</v>
      </c>
      <c r="AM206" s="0" t="n">
        <v>1</v>
      </c>
      <c r="AN206" s="0" t="n">
        <v>0</v>
      </c>
      <c r="AO206" s="6" t="n">
        <v>0</v>
      </c>
      <c r="AP206" s="0" t="n">
        <v>0</v>
      </c>
      <c r="AQ206" s="0" t="n">
        <v>0</v>
      </c>
      <c r="AR206" s="0" t="n">
        <v>1</v>
      </c>
      <c r="AS206" s="6" t="n">
        <v>0</v>
      </c>
    </row>
    <row r="207" customFormat="false" ht="15" hidden="false" customHeight="false" outlineLevel="0" collapsed="false">
      <c r="D207" s="3"/>
      <c r="F207" s="3"/>
      <c r="H207" s="3"/>
      <c r="J207" s="3"/>
      <c r="M207" s="3"/>
      <c r="N207" s="3"/>
      <c r="O207" s="3"/>
      <c r="P207" s="3"/>
      <c r="Q207" s="3" t="s">
        <v>77</v>
      </c>
      <c r="R207" s="54" t="n">
        <v>0.3925</v>
      </c>
      <c r="S207" s="3" t="n">
        <f aca="false">IF(AND(X207&lt;1,Y207&lt;1,Z207&lt;1,AA207&lt;3),1,0)</f>
        <v>0</v>
      </c>
      <c r="T207" s="27" t="n">
        <f aca="false">R207*P208*N208*L209*J211*H229*F237*D228*B180</f>
        <v>3.71332095303799E-007</v>
      </c>
      <c r="V207" s="15"/>
      <c r="W207" s="3" t="n">
        <v>303</v>
      </c>
      <c r="X207" s="0" t="n">
        <v>0.32</v>
      </c>
      <c r="Y207" s="0" t="n">
        <v>1.19</v>
      </c>
      <c r="Z207" s="0" t="n">
        <v>0.59</v>
      </c>
      <c r="AA207" s="0" t="n">
        <v>2.75</v>
      </c>
      <c r="AB207" s="0" t="n">
        <v>3.3</v>
      </c>
      <c r="AC207" s="0" t="n">
        <v>12257.1411935824</v>
      </c>
      <c r="AD207" s="0" t="n">
        <v>75945.5123413393</v>
      </c>
      <c r="AE207" s="0" t="n">
        <v>64021.6790418326</v>
      </c>
      <c r="AF207" s="0" t="n">
        <v>0</v>
      </c>
      <c r="AG207" s="0" t="n">
        <v>0</v>
      </c>
      <c r="AH207" s="0" t="n">
        <v>0.6</v>
      </c>
      <c r="AI207" s="4" t="n">
        <v>0</v>
      </c>
      <c r="AJ207" s="5" t="n">
        <v>1</v>
      </c>
      <c r="AK207" s="5" t="n">
        <v>0</v>
      </c>
      <c r="AL207" s="6" t="n">
        <v>0</v>
      </c>
      <c r="AM207" s="0" t="n">
        <v>0</v>
      </c>
      <c r="AN207" s="0" t="n">
        <v>1</v>
      </c>
      <c r="AO207" s="6" t="n">
        <v>0</v>
      </c>
      <c r="AP207" s="0" t="n">
        <v>0</v>
      </c>
      <c r="AQ207" s="0" t="n">
        <v>1</v>
      </c>
      <c r="AR207" s="0" t="n">
        <v>0</v>
      </c>
      <c r="AS207" s="6" t="n">
        <v>0</v>
      </c>
    </row>
    <row r="208" customFormat="false" ht="15" hidden="false" customHeight="false" outlineLevel="0" collapsed="false">
      <c r="D208" s="3"/>
      <c r="F208" s="3"/>
      <c r="H208" s="3"/>
      <c r="J208" s="3"/>
      <c r="K208" s="3"/>
      <c r="L208" s="3"/>
      <c r="M208" s="3" t="s">
        <v>77</v>
      </c>
      <c r="N208" s="54" t="n">
        <v>0.47</v>
      </c>
      <c r="O208" s="3" t="s">
        <v>78</v>
      </c>
      <c r="P208" s="54" t="n">
        <v>0.056</v>
      </c>
      <c r="Q208" s="3" t="s">
        <v>75</v>
      </c>
      <c r="R208" s="54" t="n">
        <v>0.6075</v>
      </c>
      <c r="S208" s="3" t="n">
        <f aca="false">IF(AND(X208&lt;1,Y208&lt;1,Z208&lt;1,AA208&lt;3),1,0)</f>
        <v>0</v>
      </c>
      <c r="T208" s="27" t="n">
        <f aca="false">R208*P208*N208*L209*J211*H229*F237*D228*B180</f>
        <v>5.74736937317344E-007</v>
      </c>
      <c r="V208" s="15"/>
      <c r="W208" s="3" t="n">
        <v>303</v>
      </c>
      <c r="X208" s="0" t="n">
        <v>0.32</v>
      </c>
      <c r="Y208" s="0" t="n">
        <v>1.19</v>
      </c>
      <c r="Z208" s="0" t="n">
        <v>0.59</v>
      </c>
      <c r="AA208" s="0" t="n">
        <v>2.75</v>
      </c>
      <c r="AB208" s="0" t="n">
        <v>3.3</v>
      </c>
      <c r="AC208" s="0" t="n">
        <v>12257.1411935824</v>
      </c>
      <c r="AD208" s="0" t="n">
        <v>75945.5123413393</v>
      </c>
      <c r="AE208" s="0" t="n">
        <v>64021.6790418326</v>
      </c>
      <c r="AF208" s="0" t="n">
        <v>0</v>
      </c>
      <c r="AG208" s="0" t="n">
        <v>0</v>
      </c>
      <c r="AH208" s="0" t="n">
        <v>0.6</v>
      </c>
      <c r="AI208" s="4" t="n">
        <v>0</v>
      </c>
      <c r="AJ208" s="5" t="n">
        <v>1</v>
      </c>
      <c r="AK208" s="5" t="n">
        <v>0</v>
      </c>
      <c r="AL208" s="6" t="n">
        <v>0</v>
      </c>
      <c r="AM208" s="0" t="n">
        <v>0</v>
      </c>
      <c r="AN208" s="0" t="n">
        <v>1</v>
      </c>
      <c r="AO208" s="6" t="n">
        <v>0</v>
      </c>
      <c r="AP208" s="0" t="n">
        <v>0</v>
      </c>
      <c r="AQ208" s="0" t="n">
        <v>0</v>
      </c>
      <c r="AR208" s="0" t="n">
        <v>1</v>
      </c>
      <c r="AS208" s="6" t="n">
        <v>0</v>
      </c>
    </row>
    <row r="209" customFormat="false" ht="15" hidden="false" customHeight="false" outlineLevel="0" collapsed="false">
      <c r="D209" s="3"/>
      <c r="F209" s="3"/>
      <c r="H209" s="3"/>
      <c r="J209" s="3"/>
      <c r="K209" s="55" t="s">
        <v>83</v>
      </c>
      <c r="L209" s="54" t="n">
        <f aca="false">1-L219</f>
        <v>0.0111</v>
      </c>
      <c r="M209" s="3" t="s">
        <v>75</v>
      </c>
      <c r="N209" s="54" t="n">
        <f aca="false">1-N208-N204</f>
        <v>0.119</v>
      </c>
      <c r="O209" s="3" t="s">
        <v>30</v>
      </c>
      <c r="P209" s="54" t="n">
        <v>1</v>
      </c>
      <c r="Q209" s="3" t="s">
        <v>75</v>
      </c>
      <c r="R209" s="54" t="n">
        <v>1</v>
      </c>
      <c r="S209" s="3" t="n">
        <f aca="false">IF(AND(X209&lt;1,Y209&lt;1,Z209&lt;1,AA209&lt;3),1,0)</f>
        <v>0</v>
      </c>
      <c r="T209" s="27" t="n">
        <f aca="false">R209*P209*N209*L209*J211*H229*F237*D228*B180</f>
        <v>4.27743977514879E-006</v>
      </c>
      <c r="V209" s="15"/>
      <c r="W209" s="3" t="n">
        <v>303</v>
      </c>
      <c r="X209" s="0" t="n">
        <v>0.32</v>
      </c>
      <c r="Y209" s="0" t="n">
        <v>1.19</v>
      </c>
      <c r="Z209" s="0" t="n">
        <v>0.59</v>
      </c>
      <c r="AA209" s="0" t="n">
        <v>2.75</v>
      </c>
      <c r="AB209" s="0" t="n">
        <v>3.3</v>
      </c>
      <c r="AC209" s="0" t="n">
        <v>12257.1411935824</v>
      </c>
      <c r="AD209" s="0" t="n">
        <v>75945.5123413393</v>
      </c>
      <c r="AE209" s="0" t="n">
        <v>64021.6790418326</v>
      </c>
      <c r="AF209" s="0" t="n">
        <v>0</v>
      </c>
      <c r="AG209" s="0" t="n">
        <v>0</v>
      </c>
      <c r="AH209" s="0" t="n">
        <v>0.6</v>
      </c>
      <c r="AI209" s="4" t="n">
        <v>0</v>
      </c>
      <c r="AJ209" s="5" t="n">
        <v>0</v>
      </c>
      <c r="AK209" s="5" t="n">
        <v>1</v>
      </c>
      <c r="AL209" s="6" t="n">
        <v>0</v>
      </c>
      <c r="AM209" s="0" t="n">
        <v>0</v>
      </c>
      <c r="AN209" s="0" t="n">
        <v>0</v>
      </c>
      <c r="AO209" s="6" t="n">
        <v>1</v>
      </c>
      <c r="AP209" s="0" t="n">
        <v>0</v>
      </c>
      <c r="AQ209" s="0" t="n">
        <v>0</v>
      </c>
      <c r="AR209" s="0" t="n">
        <v>1</v>
      </c>
      <c r="AS209" s="6" t="n">
        <v>0</v>
      </c>
    </row>
    <row r="210" s="56" customFormat="true" ht="15" hidden="false" customHeight="false" outlineLevel="0" collapsed="false">
      <c r="A210" s="56" t="n">
        <v>-1</v>
      </c>
      <c r="B210" s="56" t="n">
        <v>-1</v>
      </c>
      <c r="C210" s="56" t="n">
        <v>-1</v>
      </c>
      <c r="D210" s="56" t="n">
        <v>-1</v>
      </c>
      <c r="E210" s="56" t="n">
        <v>-1</v>
      </c>
      <c r="F210" s="56" t="n">
        <v>-1</v>
      </c>
      <c r="G210" s="56" t="n">
        <v>-1</v>
      </c>
      <c r="H210" s="56" t="n">
        <v>-1</v>
      </c>
      <c r="I210" s="56" t="n">
        <v>-1</v>
      </c>
      <c r="J210" s="56" t="n">
        <v>-1</v>
      </c>
      <c r="K210" s="56" t="n">
        <v>-1</v>
      </c>
      <c r="L210" s="56" t="n">
        <v>-1</v>
      </c>
      <c r="M210" s="56" t="n">
        <v>-1</v>
      </c>
      <c r="N210" s="56" t="n">
        <v>-1</v>
      </c>
      <c r="O210" s="56" t="n">
        <v>-1</v>
      </c>
      <c r="P210" s="56" t="n">
        <v>-1</v>
      </c>
      <c r="Q210" s="56" t="n">
        <v>-1</v>
      </c>
      <c r="R210" s="56" t="n">
        <v>-1</v>
      </c>
      <c r="S210" s="56" t="n">
        <v>-1</v>
      </c>
      <c r="T210" s="56" t="n">
        <v>-1</v>
      </c>
      <c r="U210" s="56" t="n">
        <v>-1</v>
      </c>
      <c r="V210" s="56" t="n">
        <v>-1</v>
      </c>
      <c r="W210" s="56" t="n">
        <v>-1</v>
      </c>
      <c r="X210" s="56" t="n">
        <v>-1</v>
      </c>
      <c r="Y210" s="56" t="n">
        <v>-1</v>
      </c>
      <c r="Z210" s="56" t="n">
        <v>-1</v>
      </c>
      <c r="AA210" s="56" t="n">
        <v>-1</v>
      </c>
      <c r="AB210" s="56" t="n">
        <v>-1</v>
      </c>
      <c r="AC210" s="56" t="n">
        <v>-1</v>
      </c>
      <c r="AD210" s="56" t="n">
        <v>-1</v>
      </c>
      <c r="AE210" s="56" t="n">
        <v>-1</v>
      </c>
      <c r="AF210" s="56" t="n">
        <v>-1</v>
      </c>
      <c r="AG210" s="56" t="n">
        <v>-1</v>
      </c>
      <c r="AH210" s="56" t="n">
        <v>-1</v>
      </c>
      <c r="AI210" s="56" t="n">
        <v>-1</v>
      </c>
      <c r="AJ210" s="56" t="n">
        <v>-1</v>
      </c>
      <c r="AK210" s="56" t="n">
        <v>-1</v>
      </c>
      <c r="AL210" s="56" t="n">
        <v>-1</v>
      </c>
      <c r="AM210" s="56" t="n">
        <v>-1</v>
      </c>
      <c r="AN210" s="56" t="n">
        <v>-1</v>
      </c>
      <c r="AO210" s="56" t="n">
        <v>-1</v>
      </c>
      <c r="AP210" s="56" t="n">
        <v>-1</v>
      </c>
      <c r="AQ210" s="56" t="n">
        <v>-1</v>
      </c>
      <c r="AR210" s="56" t="n">
        <v>-1</v>
      </c>
      <c r="AS210" s="56" t="n">
        <v>-1</v>
      </c>
      <c r="AT210" s="56" t="n">
        <v>-1</v>
      </c>
      <c r="AU210" s="56" t="n">
        <v>-1</v>
      </c>
    </row>
    <row r="211" customFormat="false" ht="15" hidden="false" customHeight="false" outlineLevel="0" collapsed="false">
      <c r="D211" s="3"/>
      <c r="F211" s="3"/>
      <c r="H211" s="3"/>
      <c r="I211" s="0" t="s">
        <v>82</v>
      </c>
      <c r="J211" s="54" t="n">
        <f aca="false">1-J237</f>
        <v>0.5903</v>
      </c>
      <c r="K211" s="3"/>
      <c r="L211" s="3"/>
      <c r="M211" s="3"/>
      <c r="N211" s="3"/>
      <c r="O211" s="3"/>
      <c r="P211" s="3"/>
      <c r="Q211" s="3" t="s">
        <v>73</v>
      </c>
      <c r="R211" s="54" t="n">
        <v>0.9257</v>
      </c>
      <c r="S211" s="3" t="n">
        <f aca="false">IF(AND(X211&lt;1,Y211&lt;1,Z211&lt;1,AA211&lt;3),1,0)</f>
        <v>0</v>
      </c>
      <c r="T211" s="27" t="n">
        <f aca="false">R211*P212*N214*L219*J211*H229*F237*D228*B180</f>
        <v>0.00108625566201466</v>
      </c>
      <c r="V211" s="15"/>
      <c r="W211" s="3" t="n">
        <v>303</v>
      </c>
      <c r="X211" s="0" t="n">
        <v>0.32</v>
      </c>
      <c r="Y211" s="0" t="n">
        <v>1.19</v>
      </c>
      <c r="Z211" s="0" t="n">
        <v>1.42</v>
      </c>
      <c r="AA211" s="0" t="n">
        <v>2.75</v>
      </c>
      <c r="AB211" s="0" t="n">
        <v>3.3</v>
      </c>
      <c r="AC211" s="0" t="n">
        <v>12257.1411935824</v>
      </c>
      <c r="AD211" s="0" t="n">
        <v>75945.5123413393</v>
      </c>
      <c r="AE211" s="0" t="n">
        <v>62673.0954884227</v>
      </c>
      <c r="AF211" s="0" t="n">
        <v>0</v>
      </c>
      <c r="AG211" s="0" t="n">
        <v>0</v>
      </c>
      <c r="AH211" s="0" t="n">
        <v>0.6</v>
      </c>
      <c r="AI211" s="4" t="n">
        <v>1</v>
      </c>
      <c r="AJ211" s="5" t="n">
        <v>0</v>
      </c>
      <c r="AK211" s="5" t="n">
        <v>0</v>
      </c>
      <c r="AL211" s="6" t="n">
        <v>0</v>
      </c>
      <c r="AM211" s="0" t="n">
        <v>1</v>
      </c>
      <c r="AN211" s="0" t="n">
        <v>0</v>
      </c>
      <c r="AO211" s="6" t="n">
        <v>0</v>
      </c>
      <c r="AP211" s="0" t="n">
        <v>1</v>
      </c>
      <c r="AQ211" s="0" t="n">
        <v>0</v>
      </c>
      <c r="AR211" s="0" t="n">
        <v>0</v>
      </c>
      <c r="AS211" s="6" t="n">
        <v>0</v>
      </c>
    </row>
    <row r="212" customFormat="false" ht="15" hidden="false" customHeight="false" outlineLevel="0" collapsed="false">
      <c r="D212" s="3"/>
      <c r="F212" s="3"/>
      <c r="H212" s="3"/>
      <c r="J212" s="58"/>
      <c r="K212" s="3"/>
      <c r="L212" s="3"/>
      <c r="M212" s="3"/>
      <c r="N212" s="3"/>
      <c r="O212" s="3" t="s">
        <v>74</v>
      </c>
      <c r="P212" s="54" t="n">
        <v>0.891566265</v>
      </c>
      <c r="Q212" s="3" t="s">
        <v>75</v>
      </c>
      <c r="R212" s="54" t="n">
        <v>0.0743</v>
      </c>
      <c r="S212" s="3" t="n">
        <f aca="false">IF(AND(X212&lt;1,Y212&lt;1,Z212&lt;1,AA212&lt;3),1,0)</f>
        <v>0</v>
      </c>
      <c r="T212" s="27" t="n">
        <f aca="false">R212*P212*N214*L219*J211*H229*F237*D228*B180</f>
        <v>8.71867729152958E-005</v>
      </c>
      <c r="V212" s="15"/>
      <c r="W212" s="3" t="n">
        <v>303</v>
      </c>
      <c r="X212" s="0" t="n">
        <v>0.32</v>
      </c>
      <c r="Y212" s="0" t="n">
        <v>1.19</v>
      </c>
      <c r="Z212" s="0" t="n">
        <v>1.42</v>
      </c>
      <c r="AA212" s="0" t="n">
        <v>2.75</v>
      </c>
      <c r="AB212" s="0" t="n">
        <v>3.3</v>
      </c>
      <c r="AC212" s="0" t="n">
        <v>12257.1411935824</v>
      </c>
      <c r="AD212" s="0" t="n">
        <v>75945.5123413393</v>
      </c>
      <c r="AE212" s="0" t="n">
        <v>62673.0954884227</v>
      </c>
      <c r="AF212" s="0" t="n">
        <v>0</v>
      </c>
      <c r="AG212" s="0" t="n">
        <v>0</v>
      </c>
      <c r="AH212" s="0" t="n">
        <v>0.6</v>
      </c>
      <c r="AI212" s="4" t="n">
        <v>1</v>
      </c>
      <c r="AJ212" s="5" t="n">
        <v>0</v>
      </c>
      <c r="AK212" s="5" t="n">
        <v>0</v>
      </c>
      <c r="AL212" s="6" t="n">
        <v>0</v>
      </c>
      <c r="AM212" s="0" t="n">
        <v>1</v>
      </c>
      <c r="AN212" s="0" t="n">
        <v>0</v>
      </c>
      <c r="AO212" s="6" t="n">
        <v>0</v>
      </c>
      <c r="AP212" s="0" t="n">
        <v>0</v>
      </c>
      <c r="AQ212" s="0" t="n">
        <v>0</v>
      </c>
      <c r="AR212" s="0" t="n">
        <v>1</v>
      </c>
      <c r="AS212" s="6" t="n">
        <v>0</v>
      </c>
    </row>
    <row r="213" customFormat="false" ht="15" hidden="false" customHeight="false" outlineLevel="0" collapsed="false">
      <c r="D213" s="3"/>
      <c r="F213" s="3"/>
      <c r="H213" s="3"/>
      <c r="J213" s="58"/>
      <c r="K213" s="3"/>
      <c r="L213" s="3"/>
      <c r="M213" s="3"/>
      <c r="N213" s="3"/>
      <c r="O213" s="3"/>
      <c r="P213" s="3"/>
      <c r="Q213" s="3" t="s">
        <v>73</v>
      </c>
      <c r="R213" s="54" t="n">
        <v>0.9257</v>
      </c>
      <c r="S213" s="3" t="n">
        <f aca="false">IF(AND(X213&lt;1,Y213&lt;1,Z213&lt;1,AA213&lt;3),1,0)</f>
        <v>0</v>
      </c>
      <c r="T213" s="27" t="n">
        <f aca="false">R213*P214*N214*L219*J211*H229*F237*D228*B180</f>
        <v>0.000132112175192213</v>
      </c>
      <c r="V213" s="15"/>
      <c r="W213" s="3" t="n">
        <v>303</v>
      </c>
      <c r="X213" s="0" t="n">
        <v>0.32</v>
      </c>
      <c r="Y213" s="0" t="n">
        <v>1.19</v>
      </c>
      <c r="Z213" s="0" t="n">
        <v>1.42</v>
      </c>
      <c r="AA213" s="0" t="n">
        <v>2.75</v>
      </c>
      <c r="AB213" s="0" t="n">
        <v>3.3</v>
      </c>
      <c r="AC213" s="0" t="n">
        <v>12257.1411935824</v>
      </c>
      <c r="AD213" s="0" t="n">
        <v>75945.5123413393</v>
      </c>
      <c r="AE213" s="0" t="n">
        <v>62673.0954884227</v>
      </c>
      <c r="AF213" s="0" t="n">
        <v>0</v>
      </c>
      <c r="AG213" s="0" t="n">
        <v>0</v>
      </c>
      <c r="AH213" s="0" t="n">
        <v>0.6</v>
      </c>
      <c r="AI213" s="4" t="n">
        <v>1</v>
      </c>
      <c r="AJ213" s="5" t="n">
        <v>0</v>
      </c>
      <c r="AK213" s="5" t="n">
        <v>0</v>
      </c>
      <c r="AL213" s="6" t="n">
        <v>0</v>
      </c>
      <c r="AM213" s="0" t="n">
        <v>0</v>
      </c>
      <c r="AN213" s="0" t="n">
        <v>1</v>
      </c>
      <c r="AO213" s="6" t="n">
        <v>0</v>
      </c>
      <c r="AP213" s="0" t="n">
        <v>1</v>
      </c>
      <c r="AQ213" s="0" t="n">
        <v>0</v>
      </c>
      <c r="AR213" s="0" t="n">
        <v>0</v>
      </c>
      <c r="AS213" s="6" t="n">
        <v>0</v>
      </c>
    </row>
    <row r="214" customFormat="false" ht="15" hidden="false" customHeight="false" outlineLevel="0" collapsed="false">
      <c r="D214" s="3"/>
      <c r="F214" s="3"/>
      <c r="H214" s="3"/>
      <c r="J214" s="58"/>
      <c r="K214" s="3"/>
      <c r="L214" s="3"/>
      <c r="M214" s="3" t="s">
        <v>73</v>
      </c>
      <c r="N214" s="54" t="n">
        <v>0.411</v>
      </c>
      <c r="O214" s="3" t="s">
        <v>76</v>
      </c>
      <c r="P214" s="54" t="n">
        <v>0.108433735</v>
      </c>
      <c r="Q214" s="3" t="s">
        <v>75</v>
      </c>
      <c r="R214" s="54" t="n">
        <v>0.0743</v>
      </c>
      <c r="S214" s="3" t="n">
        <f aca="false">IF(AND(X214&lt;1,Y214&lt;1,Z214&lt;1,AA214&lt;3),1,0)</f>
        <v>0</v>
      </c>
      <c r="T214" s="27" t="n">
        <f aca="false">R214*P214*N214*L219*J211*H229*F237*D228*B180</f>
        <v>1.06037967125218E-005</v>
      </c>
      <c r="V214" s="15"/>
      <c r="W214" s="3" t="n">
        <v>303</v>
      </c>
      <c r="X214" s="0" t="n">
        <v>0.32</v>
      </c>
      <c r="Y214" s="0" t="n">
        <v>1.19</v>
      </c>
      <c r="Z214" s="0" t="n">
        <v>1.42</v>
      </c>
      <c r="AA214" s="0" t="n">
        <v>2.75</v>
      </c>
      <c r="AB214" s="0" t="n">
        <v>3.3</v>
      </c>
      <c r="AC214" s="0" t="n">
        <v>12257.1411935824</v>
      </c>
      <c r="AD214" s="0" t="n">
        <v>75945.5123413393</v>
      </c>
      <c r="AE214" s="0" t="n">
        <v>62673.0954884227</v>
      </c>
      <c r="AF214" s="0" t="n">
        <v>0</v>
      </c>
      <c r="AG214" s="0" t="n">
        <v>0</v>
      </c>
      <c r="AH214" s="0" t="n">
        <v>0.6</v>
      </c>
      <c r="AI214" s="4" t="n">
        <v>1</v>
      </c>
      <c r="AJ214" s="5" t="n">
        <v>0</v>
      </c>
      <c r="AK214" s="5" t="n">
        <v>0</v>
      </c>
      <c r="AL214" s="6" t="n">
        <v>0</v>
      </c>
      <c r="AM214" s="0" t="n">
        <v>0</v>
      </c>
      <c r="AN214" s="0" t="n">
        <v>1</v>
      </c>
      <c r="AO214" s="6" t="n">
        <v>0</v>
      </c>
      <c r="AP214" s="0" t="n">
        <v>0</v>
      </c>
      <c r="AQ214" s="0" t="n">
        <v>0</v>
      </c>
      <c r="AR214" s="0" t="n">
        <v>1</v>
      </c>
      <c r="AS214" s="6" t="n">
        <v>0</v>
      </c>
    </row>
    <row r="215" customFormat="false" ht="15" hidden="false" customHeight="false" outlineLevel="0" collapsed="false">
      <c r="D215" s="3"/>
      <c r="F215" s="3"/>
      <c r="H215" s="3"/>
      <c r="J215" s="58"/>
      <c r="K215" s="3"/>
      <c r="L215" s="3"/>
      <c r="M215" s="3"/>
      <c r="N215" s="3"/>
      <c r="O215" s="3"/>
      <c r="P215" s="3"/>
      <c r="Q215" s="3" t="s">
        <v>77</v>
      </c>
      <c r="R215" s="54" t="n">
        <v>0.6075</v>
      </c>
      <c r="S215" s="3" t="n">
        <f aca="false">IF(AND(X215&lt;1,Y215&lt;1,Z215&lt;1,AA215&lt;3),1,0)</f>
        <v>0</v>
      </c>
      <c r="T215" s="27" t="n">
        <f aca="false">R215*P216*N218*L219*J211*H229*F237*D228*B180</f>
        <v>0.000863142447399593</v>
      </c>
      <c r="V215" s="15"/>
      <c r="W215" s="3" t="n">
        <v>303</v>
      </c>
      <c r="X215" s="0" t="n">
        <v>0.32</v>
      </c>
      <c r="Y215" s="0" t="n">
        <v>1.19</v>
      </c>
      <c r="Z215" s="0" t="n">
        <v>1.42</v>
      </c>
      <c r="AA215" s="0" t="n">
        <v>2.75</v>
      </c>
      <c r="AB215" s="0" t="n">
        <v>3.3</v>
      </c>
      <c r="AC215" s="0" t="n">
        <v>12257.1411935824</v>
      </c>
      <c r="AD215" s="0" t="n">
        <v>75945.5123413393</v>
      </c>
      <c r="AE215" s="0" t="n">
        <v>62673.0954884227</v>
      </c>
      <c r="AF215" s="0" t="n">
        <v>0</v>
      </c>
      <c r="AG215" s="0" t="n">
        <v>0</v>
      </c>
      <c r="AH215" s="0" t="n">
        <v>0.6</v>
      </c>
      <c r="AI215" s="4" t="n">
        <v>0</v>
      </c>
      <c r="AJ215" s="5" t="n">
        <v>1</v>
      </c>
      <c r="AK215" s="5" t="n">
        <v>0</v>
      </c>
      <c r="AL215" s="6" t="n">
        <v>0</v>
      </c>
      <c r="AM215" s="0" t="n">
        <v>1</v>
      </c>
      <c r="AN215" s="0" t="n">
        <v>0</v>
      </c>
      <c r="AO215" s="6" t="n">
        <v>0</v>
      </c>
      <c r="AP215" s="0" t="n">
        <v>0</v>
      </c>
      <c r="AQ215" s="0" t="n">
        <v>1</v>
      </c>
      <c r="AR215" s="0" t="n">
        <v>0</v>
      </c>
      <c r="AS215" s="6" t="n">
        <v>0</v>
      </c>
    </row>
    <row r="216" customFormat="false" ht="15" hidden="false" customHeight="false" outlineLevel="0" collapsed="false">
      <c r="D216" s="3"/>
      <c r="F216" s="3"/>
      <c r="H216" s="3"/>
      <c r="J216" s="58"/>
      <c r="K216" s="3"/>
      <c r="L216" s="3"/>
      <c r="M216" s="3"/>
      <c r="N216" s="3"/>
      <c r="O216" s="3" t="s">
        <v>74</v>
      </c>
      <c r="P216" s="54" t="n">
        <v>0.944</v>
      </c>
      <c r="Q216" s="3" t="s">
        <v>75</v>
      </c>
      <c r="R216" s="54" t="n">
        <v>0.3925</v>
      </c>
      <c r="S216" s="3" t="n">
        <f aca="false">IF(AND(X216&lt;1,Y216&lt;1,Z216&lt;1,AA216&lt;3),1,0)</f>
        <v>0</v>
      </c>
      <c r="T216" s="27" t="n">
        <f aca="false">R216*P216*N218*L219*J211*H229*F237*D228*B180</f>
        <v>0.000557668165603852</v>
      </c>
      <c r="V216" s="15"/>
      <c r="W216" s="3" t="n">
        <v>303</v>
      </c>
      <c r="X216" s="0" t="n">
        <v>0.32</v>
      </c>
      <c r="Y216" s="0" t="n">
        <v>1.19</v>
      </c>
      <c r="Z216" s="0" t="n">
        <v>1.42</v>
      </c>
      <c r="AA216" s="0" t="n">
        <v>2.75</v>
      </c>
      <c r="AB216" s="0" t="n">
        <v>3.3</v>
      </c>
      <c r="AC216" s="0" t="n">
        <v>12257.1411935824</v>
      </c>
      <c r="AD216" s="0" t="n">
        <v>75945.5123413393</v>
      </c>
      <c r="AE216" s="0" t="n">
        <v>62673.0954884227</v>
      </c>
      <c r="AF216" s="0" t="n">
        <v>0</v>
      </c>
      <c r="AG216" s="0" t="n">
        <v>0</v>
      </c>
      <c r="AH216" s="0" t="n">
        <v>0.6</v>
      </c>
      <c r="AI216" s="4" t="n">
        <v>0</v>
      </c>
      <c r="AJ216" s="5" t="n">
        <v>1</v>
      </c>
      <c r="AK216" s="5" t="n">
        <v>0</v>
      </c>
      <c r="AL216" s="6" t="n">
        <v>0</v>
      </c>
      <c r="AM216" s="0" t="n">
        <v>1</v>
      </c>
      <c r="AN216" s="0" t="n">
        <v>0</v>
      </c>
      <c r="AO216" s="6" t="n">
        <v>0</v>
      </c>
      <c r="AP216" s="0" t="n">
        <v>0</v>
      </c>
      <c r="AQ216" s="0" t="n">
        <v>0</v>
      </c>
      <c r="AR216" s="0" t="n">
        <v>1</v>
      </c>
      <c r="AS216" s="6" t="n">
        <v>0</v>
      </c>
    </row>
    <row r="217" customFormat="false" ht="15" hidden="false" customHeight="false" outlineLevel="0" collapsed="false">
      <c r="D217" s="3"/>
      <c r="F217" s="3"/>
      <c r="H217" s="3"/>
      <c r="J217" s="58"/>
      <c r="K217" s="3"/>
      <c r="L217" s="3"/>
      <c r="M217" s="3"/>
      <c r="N217" s="3"/>
      <c r="O217" s="3"/>
      <c r="P217" s="3"/>
      <c r="Q217" s="3" t="s">
        <v>77</v>
      </c>
      <c r="R217" s="54" t="n">
        <v>0.3925</v>
      </c>
      <c r="S217" s="3" t="n">
        <f aca="false">IF(AND(X217&lt;1,Y217&lt;1,Z217&lt;1,AA217&lt;3),1,0)</f>
        <v>0</v>
      </c>
      <c r="T217" s="27" t="n">
        <f aca="false">R217*P218*N218*L219*J211*H229*F237*D228*B180</f>
        <v>3.30820098239573E-005</v>
      </c>
      <c r="V217" s="15"/>
      <c r="W217" s="3" t="n">
        <v>303</v>
      </c>
      <c r="X217" s="0" t="n">
        <v>0.32</v>
      </c>
      <c r="Y217" s="0" t="n">
        <v>1.19</v>
      </c>
      <c r="Z217" s="0" t="n">
        <v>1.42</v>
      </c>
      <c r="AA217" s="0" t="n">
        <v>2.75</v>
      </c>
      <c r="AB217" s="0" t="n">
        <v>3.3</v>
      </c>
      <c r="AC217" s="0" t="n">
        <v>12257.1411935824</v>
      </c>
      <c r="AD217" s="0" t="n">
        <v>75945.5123413393</v>
      </c>
      <c r="AE217" s="0" t="n">
        <v>62673.0954884227</v>
      </c>
      <c r="AF217" s="0" t="n">
        <v>0</v>
      </c>
      <c r="AG217" s="0" t="n">
        <v>0</v>
      </c>
      <c r="AH217" s="0" t="n">
        <v>0.6</v>
      </c>
      <c r="AI217" s="4" t="n">
        <v>0</v>
      </c>
      <c r="AJ217" s="5" t="n">
        <v>1</v>
      </c>
      <c r="AK217" s="5" t="n">
        <v>0</v>
      </c>
      <c r="AL217" s="6" t="n">
        <v>0</v>
      </c>
      <c r="AM217" s="0" t="n">
        <v>0</v>
      </c>
      <c r="AN217" s="0" t="n">
        <v>1</v>
      </c>
      <c r="AO217" s="6" t="n">
        <v>0</v>
      </c>
      <c r="AP217" s="0" t="n">
        <v>0</v>
      </c>
      <c r="AQ217" s="0" t="n">
        <v>1</v>
      </c>
      <c r="AR217" s="0" t="n">
        <v>0</v>
      </c>
      <c r="AS217" s="6" t="n">
        <v>0</v>
      </c>
    </row>
    <row r="218" customFormat="false" ht="15" hidden="false" customHeight="false" outlineLevel="0" collapsed="false">
      <c r="D218" s="3"/>
      <c r="F218" s="3"/>
      <c r="H218" s="3"/>
      <c r="J218" s="3"/>
      <c r="K218" s="3"/>
      <c r="L218" s="3"/>
      <c r="M218" s="3" t="s">
        <v>77</v>
      </c>
      <c r="N218" s="54" t="n">
        <v>0.47</v>
      </c>
      <c r="O218" s="3" t="s">
        <v>78</v>
      </c>
      <c r="P218" s="54" t="n">
        <v>0.056</v>
      </c>
      <c r="Q218" s="3" t="s">
        <v>75</v>
      </c>
      <c r="R218" s="54" t="n">
        <v>0.6075</v>
      </c>
      <c r="S218" s="3" t="n">
        <f aca="false">IF(AND(X218&lt;1,Y218&lt;1,Z218&lt;1,AA218&lt;3),1,0)</f>
        <v>0</v>
      </c>
      <c r="T218" s="27" t="n">
        <f aca="false">R218*P218*N218*L219*J211*H229*F237*D228*B180</f>
        <v>5.12033655237047E-005</v>
      </c>
      <c r="V218" s="15"/>
      <c r="W218" s="3" t="n">
        <v>303</v>
      </c>
      <c r="X218" s="0" t="n">
        <v>0.32</v>
      </c>
      <c r="Y218" s="0" t="n">
        <v>1.19</v>
      </c>
      <c r="Z218" s="0" t="n">
        <v>1.42</v>
      </c>
      <c r="AA218" s="0" t="n">
        <v>2.75</v>
      </c>
      <c r="AB218" s="0" t="n">
        <v>3.3</v>
      </c>
      <c r="AC218" s="0" t="n">
        <v>12257.1411935824</v>
      </c>
      <c r="AD218" s="0" t="n">
        <v>75945.5123413393</v>
      </c>
      <c r="AE218" s="0" t="n">
        <v>62673.0954884227</v>
      </c>
      <c r="AF218" s="0" t="n">
        <v>0</v>
      </c>
      <c r="AG218" s="0" t="n">
        <v>0</v>
      </c>
      <c r="AH218" s="0" t="n">
        <v>0.6</v>
      </c>
      <c r="AI218" s="4" t="n">
        <v>0</v>
      </c>
      <c r="AJ218" s="5" t="n">
        <v>1</v>
      </c>
      <c r="AK218" s="5" t="n">
        <v>0</v>
      </c>
      <c r="AL218" s="6" t="n">
        <v>0</v>
      </c>
      <c r="AM218" s="0" t="n">
        <v>0</v>
      </c>
      <c r="AN218" s="0" t="n">
        <v>1</v>
      </c>
      <c r="AO218" s="6" t="n">
        <v>0</v>
      </c>
      <c r="AP218" s="0" t="n">
        <v>0</v>
      </c>
      <c r="AQ218" s="0" t="n">
        <v>0</v>
      </c>
      <c r="AR218" s="0" t="n">
        <v>1</v>
      </c>
      <c r="AS218" s="6" t="n">
        <v>0</v>
      </c>
    </row>
    <row r="219" customFormat="false" ht="15" hidden="false" customHeight="false" outlineLevel="0" collapsed="false">
      <c r="D219" s="3"/>
      <c r="F219" s="3"/>
      <c r="H219" s="3"/>
      <c r="J219" s="3"/>
      <c r="K219" s="55" t="s">
        <v>85</v>
      </c>
      <c r="L219" s="54" t="n">
        <v>0.9889</v>
      </c>
      <c r="M219" s="3" t="s">
        <v>75</v>
      </c>
      <c r="N219" s="54" t="n">
        <f aca="false">1-N218-N214</f>
        <v>0.119</v>
      </c>
      <c r="O219" s="3" t="s">
        <v>30</v>
      </c>
      <c r="P219" s="54" t="n">
        <v>1</v>
      </c>
      <c r="Q219" s="3" t="s">
        <v>75</v>
      </c>
      <c r="R219" s="54" t="n">
        <v>1</v>
      </c>
      <c r="S219" s="3" t="n">
        <f aca="false">IF(AND(X219&lt;1,Y219&lt;1,Z219&lt;1,AA219&lt;3),1,0)</f>
        <v>0</v>
      </c>
      <c r="T219" s="27" t="n">
        <f aca="false">R219*P219*N219*L219*J211*H229*F237*D228*B180</f>
        <v>0.00038107749492294</v>
      </c>
      <c r="V219" s="15"/>
      <c r="W219" s="3" t="n">
        <v>303</v>
      </c>
      <c r="X219" s="0" t="n">
        <v>0.32</v>
      </c>
      <c r="Y219" s="0" t="n">
        <v>1.19</v>
      </c>
      <c r="Z219" s="0" t="n">
        <v>1.42</v>
      </c>
      <c r="AA219" s="0" t="n">
        <v>2.75</v>
      </c>
      <c r="AB219" s="0" t="n">
        <v>3.3</v>
      </c>
      <c r="AC219" s="0" t="n">
        <v>12257.1411935824</v>
      </c>
      <c r="AD219" s="0" t="n">
        <v>75945.5123413393</v>
      </c>
      <c r="AE219" s="0" t="n">
        <v>62673.0954884227</v>
      </c>
      <c r="AF219" s="0" t="n">
        <v>0</v>
      </c>
      <c r="AG219" s="0" t="n">
        <v>0</v>
      </c>
      <c r="AH219" s="0" t="n">
        <v>0.6</v>
      </c>
      <c r="AI219" s="4" t="n">
        <v>0</v>
      </c>
      <c r="AJ219" s="5" t="n">
        <v>0</v>
      </c>
      <c r="AK219" s="5" t="n">
        <v>1</v>
      </c>
      <c r="AL219" s="6" t="n">
        <v>0</v>
      </c>
      <c r="AM219" s="0" t="n">
        <v>0</v>
      </c>
      <c r="AN219" s="0" t="n">
        <v>0</v>
      </c>
      <c r="AO219" s="6" t="n">
        <v>1</v>
      </c>
      <c r="AP219" s="0" t="n">
        <v>0</v>
      </c>
      <c r="AQ219" s="0" t="n">
        <v>0</v>
      </c>
      <c r="AR219" s="0" t="n">
        <v>1</v>
      </c>
      <c r="AS219" s="6" t="n">
        <v>0</v>
      </c>
    </row>
    <row r="220" s="56" customFormat="true" ht="15" hidden="false" customHeight="false" outlineLevel="0" collapsed="false">
      <c r="A220" s="56" t="n">
        <v>-1</v>
      </c>
      <c r="B220" s="56" t="n">
        <v>-1</v>
      </c>
      <c r="C220" s="56" t="n">
        <v>-1</v>
      </c>
      <c r="D220" s="56" t="n">
        <v>-1</v>
      </c>
      <c r="E220" s="56" t="n">
        <v>-1</v>
      </c>
      <c r="F220" s="56" t="n">
        <v>-1</v>
      </c>
      <c r="G220" s="56" t="n">
        <v>-1</v>
      </c>
      <c r="H220" s="56" t="n">
        <v>-1</v>
      </c>
      <c r="I220" s="56" t="n">
        <v>-1</v>
      </c>
      <c r="J220" s="56" t="n">
        <v>-1</v>
      </c>
      <c r="K220" s="56" t="n">
        <v>-1</v>
      </c>
      <c r="L220" s="56" t="n">
        <v>-1</v>
      </c>
      <c r="M220" s="56" t="n">
        <v>-1</v>
      </c>
      <c r="N220" s="56" t="n">
        <v>-1</v>
      </c>
      <c r="O220" s="56" t="n">
        <v>-1</v>
      </c>
      <c r="P220" s="56" t="n">
        <v>-1</v>
      </c>
      <c r="Q220" s="56" t="n">
        <v>-1</v>
      </c>
      <c r="R220" s="56" t="n">
        <v>-1</v>
      </c>
      <c r="S220" s="56" t="n">
        <v>-1</v>
      </c>
      <c r="T220" s="56" t="n">
        <v>-1</v>
      </c>
      <c r="U220" s="56" t="n">
        <v>-1</v>
      </c>
      <c r="V220" s="56" t="n">
        <v>-1</v>
      </c>
      <c r="W220" s="56" t="n">
        <v>-1</v>
      </c>
      <c r="X220" s="56" t="n">
        <v>-1</v>
      </c>
      <c r="Y220" s="56" t="n">
        <v>-1</v>
      </c>
      <c r="Z220" s="56" t="n">
        <v>-1</v>
      </c>
      <c r="AA220" s="56" t="n">
        <v>-1</v>
      </c>
      <c r="AB220" s="56" t="n">
        <v>-1</v>
      </c>
      <c r="AC220" s="56" t="n">
        <v>-1</v>
      </c>
      <c r="AD220" s="56" t="n">
        <v>-1</v>
      </c>
      <c r="AE220" s="56" t="n">
        <v>-1</v>
      </c>
      <c r="AF220" s="56" t="n">
        <v>-1</v>
      </c>
      <c r="AG220" s="56" t="n">
        <v>-1</v>
      </c>
      <c r="AH220" s="56" t="n">
        <v>-1</v>
      </c>
      <c r="AI220" s="56" t="n">
        <v>-1</v>
      </c>
      <c r="AJ220" s="56" t="n">
        <v>-1</v>
      </c>
      <c r="AK220" s="56" t="n">
        <v>-1</v>
      </c>
      <c r="AL220" s="56" t="n">
        <v>-1</v>
      </c>
      <c r="AM220" s="56" t="n">
        <v>-1</v>
      </c>
      <c r="AN220" s="56" t="n">
        <v>-1</v>
      </c>
      <c r="AO220" s="56" t="n">
        <v>-1</v>
      </c>
      <c r="AP220" s="56" t="n">
        <v>-1</v>
      </c>
      <c r="AQ220" s="56" t="n">
        <v>-1</v>
      </c>
      <c r="AR220" s="56" t="n">
        <v>-1</v>
      </c>
      <c r="AS220" s="56" t="n">
        <v>-1</v>
      </c>
      <c r="AT220" s="56" t="n">
        <v>-1</v>
      </c>
      <c r="AU220" s="56" t="n">
        <v>-1</v>
      </c>
    </row>
    <row r="221" customFormat="false" ht="15" hidden="false" customHeight="false" outlineLevel="0" collapsed="false">
      <c r="D221" s="3"/>
      <c r="F221" s="3"/>
      <c r="H221" s="3"/>
      <c r="J221" s="3"/>
      <c r="K221" s="55"/>
      <c r="L221" s="58"/>
      <c r="M221" s="3"/>
      <c r="N221" s="3"/>
      <c r="O221" s="3"/>
      <c r="P221" s="3"/>
      <c r="Q221" s="3" t="s">
        <v>73</v>
      </c>
      <c r="R221" s="54" t="n">
        <v>0.9257</v>
      </c>
      <c r="S221" s="3" t="n">
        <f aca="false">IF(AND(X221&lt;1,Y221&lt;1,Z221&lt;1,AA221&lt;3),1,0)</f>
        <v>0</v>
      </c>
      <c r="T221" s="27" t="n">
        <f aca="false">R221*P222*N224*L229*J237*H229*F237*D228*B180</f>
        <v>0</v>
      </c>
      <c r="V221" s="15"/>
      <c r="W221" s="3" t="n">
        <v>303</v>
      </c>
      <c r="X221" s="0" t="n">
        <v>0.88</v>
      </c>
      <c r="Y221" s="0" t="n">
        <v>1.19</v>
      </c>
      <c r="Z221" s="0" t="n">
        <v>0.59</v>
      </c>
      <c r="AA221" s="0" t="n">
        <v>2.75</v>
      </c>
      <c r="AB221" s="0" t="n">
        <v>3.3</v>
      </c>
      <c r="AC221" s="0" t="n">
        <v>11922.428413611</v>
      </c>
      <c r="AD221" s="0" t="n">
        <v>75945.5123413393</v>
      </c>
      <c r="AE221" s="0" t="n">
        <v>64021.6790418326</v>
      </c>
      <c r="AF221" s="0" t="n">
        <v>0</v>
      </c>
      <c r="AG221" s="0" t="n">
        <v>0</v>
      </c>
      <c r="AH221" s="0" t="n">
        <v>0.6</v>
      </c>
      <c r="AI221" s="4" t="n">
        <v>1</v>
      </c>
      <c r="AJ221" s="5" t="n">
        <v>0</v>
      </c>
      <c r="AK221" s="5" t="n">
        <v>0</v>
      </c>
      <c r="AL221" s="6" t="n">
        <v>0</v>
      </c>
      <c r="AM221" s="0" t="n">
        <v>1</v>
      </c>
      <c r="AN221" s="0" t="n">
        <v>0</v>
      </c>
      <c r="AO221" s="6" t="n">
        <v>0</v>
      </c>
      <c r="AP221" s="0" t="n">
        <v>1</v>
      </c>
      <c r="AQ221" s="0" t="n">
        <v>0</v>
      </c>
      <c r="AR221" s="0" t="n">
        <v>0</v>
      </c>
      <c r="AS221" s="6" t="n">
        <v>0</v>
      </c>
    </row>
    <row r="222" customFormat="false" ht="15" hidden="false" customHeight="false" outlineLevel="0" collapsed="false">
      <c r="D222" s="3"/>
      <c r="F222" s="3"/>
      <c r="H222" s="3"/>
      <c r="J222" s="3"/>
      <c r="K222" s="55"/>
      <c r="L222" s="58"/>
      <c r="M222" s="3"/>
      <c r="N222" s="3"/>
      <c r="O222" s="3" t="s">
        <v>74</v>
      </c>
      <c r="P222" s="54" t="n">
        <v>0.891566265</v>
      </c>
      <c r="Q222" s="3" t="s">
        <v>75</v>
      </c>
      <c r="R222" s="54" t="n">
        <v>0.0743</v>
      </c>
      <c r="S222" s="3" t="n">
        <f aca="false">IF(AND(X222&lt;1,Y222&lt;1,Z222&lt;1,AA222&lt;3),1,0)</f>
        <v>0</v>
      </c>
      <c r="T222" s="27" t="n">
        <f aca="false">R222*P222*N224*L229*J237*H229*F237*D228*B180</f>
        <v>0</v>
      </c>
      <c r="V222" s="15"/>
      <c r="W222" s="3" t="n">
        <v>303</v>
      </c>
      <c r="X222" s="0" t="n">
        <v>0.88</v>
      </c>
      <c r="Y222" s="0" t="n">
        <v>1.19</v>
      </c>
      <c r="Z222" s="0" t="n">
        <v>0.59</v>
      </c>
      <c r="AA222" s="0" t="n">
        <v>2.75</v>
      </c>
      <c r="AB222" s="0" t="n">
        <v>3.3</v>
      </c>
      <c r="AC222" s="0" t="n">
        <v>11922.428413611</v>
      </c>
      <c r="AD222" s="0" t="n">
        <v>75945.5123413393</v>
      </c>
      <c r="AE222" s="0" t="n">
        <v>64021.6790418326</v>
      </c>
      <c r="AF222" s="0" t="n">
        <v>0</v>
      </c>
      <c r="AG222" s="0" t="n">
        <v>0</v>
      </c>
      <c r="AH222" s="0" t="n">
        <v>0.6</v>
      </c>
      <c r="AI222" s="4" t="n">
        <v>1</v>
      </c>
      <c r="AJ222" s="5" t="n">
        <v>0</v>
      </c>
      <c r="AK222" s="5" t="n">
        <v>0</v>
      </c>
      <c r="AL222" s="6" t="n">
        <v>0</v>
      </c>
      <c r="AM222" s="0" t="n">
        <v>1</v>
      </c>
      <c r="AN222" s="0" t="n">
        <v>0</v>
      </c>
      <c r="AO222" s="6" t="n">
        <v>0</v>
      </c>
      <c r="AP222" s="0" t="n">
        <v>0</v>
      </c>
      <c r="AQ222" s="0" t="n">
        <v>0</v>
      </c>
      <c r="AR222" s="0" t="n">
        <v>1</v>
      </c>
      <c r="AS222" s="6" t="n">
        <v>0</v>
      </c>
    </row>
    <row r="223" customFormat="false" ht="15" hidden="false" customHeight="false" outlineLevel="0" collapsed="false">
      <c r="D223" s="3"/>
      <c r="F223" s="3"/>
      <c r="H223" s="3"/>
      <c r="J223" s="3"/>
      <c r="K223" s="55"/>
      <c r="L223" s="58"/>
      <c r="M223" s="3"/>
      <c r="N223" s="3"/>
      <c r="O223" s="3"/>
      <c r="P223" s="3"/>
      <c r="Q223" s="3" t="s">
        <v>73</v>
      </c>
      <c r="R223" s="54" t="n">
        <v>0.9257</v>
      </c>
      <c r="S223" s="3" t="n">
        <f aca="false">IF(AND(X223&lt;1,Y223&lt;1,Z223&lt;1,AA223&lt;3),1,0)</f>
        <v>0</v>
      </c>
      <c r="T223" s="27" t="n">
        <f aca="false">R223*P224*N224*L229*J237*H229*F237*D228*B180</f>
        <v>0</v>
      </c>
      <c r="V223" s="15"/>
      <c r="W223" s="3" t="n">
        <v>303</v>
      </c>
      <c r="X223" s="0" t="n">
        <v>0.88</v>
      </c>
      <c r="Y223" s="0" t="n">
        <v>1.19</v>
      </c>
      <c r="Z223" s="0" t="n">
        <v>0.59</v>
      </c>
      <c r="AA223" s="0" t="n">
        <v>2.75</v>
      </c>
      <c r="AB223" s="0" t="n">
        <v>3.3</v>
      </c>
      <c r="AC223" s="0" t="n">
        <v>11922.428413611</v>
      </c>
      <c r="AD223" s="0" t="n">
        <v>75945.5123413393</v>
      </c>
      <c r="AE223" s="0" t="n">
        <v>64021.6790418326</v>
      </c>
      <c r="AF223" s="0" t="n">
        <v>0</v>
      </c>
      <c r="AG223" s="0" t="n">
        <v>0</v>
      </c>
      <c r="AH223" s="0" t="n">
        <v>0.6</v>
      </c>
      <c r="AI223" s="4" t="n">
        <v>1</v>
      </c>
      <c r="AJ223" s="5" t="n">
        <v>0</v>
      </c>
      <c r="AK223" s="5" t="n">
        <v>0</v>
      </c>
      <c r="AL223" s="6" t="n">
        <v>0</v>
      </c>
      <c r="AM223" s="0" t="n">
        <v>0</v>
      </c>
      <c r="AN223" s="0" t="n">
        <v>1</v>
      </c>
      <c r="AO223" s="6" t="n">
        <v>0</v>
      </c>
      <c r="AP223" s="0" t="n">
        <v>1</v>
      </c>
      <c r="AQ223" s="0" t="n">
        <v>0</v>
      </c>
      <c r="AR223" s="0" t="n">
        <v>0</v>
      </c>
      <c r="AS223" s="6" t="n">
        <v>0</v>
      </c>
    </row>
    <row r="224" customFormat="false" ht="15" hidden="false" customHeight="false" outlineLevel="0" collapsed="false">
      <c r="D224" s="3"/>
      <c r="F224" s="3"/>
      <c r="H224" s="3"/>
      <c r="J224" s="3"/>
      <c r="K224" s="55"/>
      <c r="L224" s="58"/>
      <c r="M224" s="3" t="s">
        <v>73</v>
      </c>
      <c r="N224" s="54" t="n">
        <v>0.411</v>
      </c>
      <c r="O224" s="3" t="s">
        <v>76</v>
      </c>
      <c r="P224" s="54" t="n">
        <v>0.108433735</v>
      </c>
      <c r="Q224" s="3" t="s">
        <v>75</v>
      </c>
      <c r="R224" s="54" t="n">
        <v>0.0743</v>
      </c>
      <c r="S224" s="3" t="n">
        <f aca="false">IF(AND(X224&lt;1,Y224&lt;1,Z224&lt;1,AA224&lt;3),1,0)</f>
        <v>0</v>
      </c>
      <c r="T224" s="27" t="n">
        <f aca="false">R224*P224*N224*L229*J237*H229*F237*D228*B180</f>
        <v>0</v>
      </c>
      <c r="V224" s="15"/>
      <c r="W224" s="3" t="n">
        <v>303</v>
      </c>
      <c r="X224" s="0" t="n">
        <v>0.88</v>
      </c>
      <c r="Y224" s="0" t="n">
        <v>1.19</v>
      </c>
      <c r="Z224" s="0" t="n">
        <v>0.59</v>
      </c>
      <c r="AA224" s="0" t="n">
        <v>2.75</v>
      </c>
      <c r="AB224" s="0" t="n">
        <v>3.3</v>
      </c>
      <c r="AC224" s="0" t="n">
        <v>11922.428413611</v>
      </c>
      <c r="AD224" s="0" t="n">
        <v>75945.5123413393</v>
      </c>
      <c r="AE224" s="0" t="n">
        <v>64021.6790418326</v>
      </c>
      <c r="AF224" s="0" t="n">
        <v>0</v>
      </c>
      <c r="AG224" s="0" t="n">
        <v>0</v>
      </c>
      <c r="AH224" s="0" t="n">
        <v>0.6</v>
      </c>
      <c r="AI224" s="4" t="n">
        <v>1</v>
      </c>
      <c r="AJ224" s="5" t="n">
        <v>0</v>
      </c>
      <c r="AK224" s="5" t="n">
        <v>0</v>
      </c>
      <c r="AL224" s="6" t="n">
        <v>0</v>
      </c>
      <c r="AM224" s="0" t="n">
        <v>0</v>
      </c>
      <c r="AN224" s="0" t="n">
        <v>1</v>
      </c>
      <c r="AO224" s="6" t="n">
        <v>0</v>
      </c>
      <c r="AP224" s="0" t="n">
        <v>0</v>
      </c>
      <c r="AQ224" s="0" t="n">
        <v>0</v>
      </c>
      <c r="AR224" s="0" t="n">
        <v>1</v>
      </c>
      <c r="AS224" s="6" t="n">
        <v>0</v>
      </c>
    </row>
    <row r="225" customFormat="false" ht="15" hidden="false" customHeight="false" outlineLevel="0" collapsed="false">
      <c r="D225" s="3"/>
      <c r="F225" s="3"/>
      <c r="H225" s="3"/>
      <c r="J225" s="3"/>
      <c r="K225" s="55"/>
      <c r="L225" s="58"/>
      <c r="M225" s="3"/>
      <c r="N225" s="3"/>
      <c r="O225" s="3"/>
      <c r="P225" s="3"/>
      <c r="Q225" s="3" t="s">
        <v>77</v>
      </c>
      <c r="R225" s="54" t="n">
        <v>0.6075</v>
      </c>
      <c r="S225" s="3" t="n">
        <f aca="false">IF(AND(X225&lt;1,Y225&lt;1,Z225&lt;1,AA225&lt;3),1,0)</f>
        <v>0</v>
      </c>
      <c r="T225" s="27" t="n">
        <f aca="false">R225*P226*N228*L229*J237*H229*F237*D228*B180</f>
        <v>0</v>
      </c>
      <c r="V225" s="15"/>
      <c r="W225" s="3" t="n">
        <v>303</v>
      </c>
      <c r="X225" s="0" t="n">
        <v>0.88</v>
      </c>
      <c r="Y225" s="0" t="n">
        <v>1.19</v>
      </c>
      <c r="Z225" s="0" t="n">
        <v>0.59</v>
      </c>
      <c r="AA225" s="0" t="n">
        <v>2.75</v>
      </c>
      <c r="AB225" s="0" t="n">
        <v>3.3</v>
      </c>
      <c r="AC225" s="0" t="n">
        <v>11922.428413611</v>
      </c>
      <c r="AD225" s="0" t="n">
        <v>75945.5123413393</v>
      </c>
      <c r="AE225" s="0" t="n">
        <v>64021.6790418326</v>
      </c>
      <c r="AF225" s="0" t="n">
        <v>0</v>
      </c>
      <c r="AG225" s="0" t="n">
        <v>0</v>
      </c>
      <c r="AH225" s="0" t="n">
        <v>0.6</v>
      </c>
      <c r="AI225" s="4" t="n">
        <v>0</v>
      </c>
      <c r="AJ225" s="5" t="n">
        <v>1</v>
      </c>
      <c r="AK225" s="5" t="n">
        <v>0</v>
      </c>
      <c r="AL225" s="6" t="n">
        <v>0</v>
      </c>
      <c r="AM225" s="0" t="n">
        <v>1</v>
      </c>
      <c r="AN225" s="0" t="n">
        <v>0</v>
      </c>
      <c r="AO225" s="6" t="n">
        <v>0</v>
      </c>
      <c r="AP225" s="0" t="n">
        <v>0</v>
      </c>
      <c r="AQ225" s="0" t="n">
        <v>1</v>
      </c>
      <c r="AR225" s="0" t="n">
        <v>0</v>
      </c>
      <c r="AS225" s="6" t="n">
        <v>0</v>
      </c>
    </row>
    <row r="226" customFormat="false" ht="15" hidden="false" customHeight="false" outlineLevel="0" collapsed="false">
      <c r="D226" s="3"/>
      <c r="F226" s="3"/>
      <c r="H226" s="3"/>
      <c r="J226" s="3"/>
      <c r="K226" s="55"/>
      <c r="L226" s="58"/>
      <c r="M226" s="3"/>
      <c r="N226" s="3"/>
      <c r="O226" s="3" t="s">
        <v>74</v>
      </c>
      <c r="P226" s="54" t="n">
        <v>0.944</v>
      </c>
      <c r="Q226" s="3" t="s">
        <v>75</v>
      </c>
      <c r="R226" s="54" t="n">
        <v>0.3925</v>
      </c>
      <c r="S226" s="3" t="n">
        <f aca="false">IF(AND(X226&lt;1,Y226&lt;1,Z226&lt;1,AA226&lt;3),1,0)</f>
        <v>0</v>
      </c>
      <c r="T226" s="27" t="n">
        <f aca="false">R226*P226*N228*L229*J237*H229*F237*D228*B180</f>
        <v>0</v>
      </c>
      <c r="V226" s="15"/>
      <c r="W226" s="3" t="n">
        <v>303</v>
      </c>
      <c r="X226" s="0" t="n">
        <v>0.88</v>
      </c>
      <c r="Y226" s="0" t="n">
        <v>1.19</v>
      </c>
      <c r="Z226" s="0" t="n">
        <v>0.59</v>
      </c>
      <c r="AA226" s="0" t="n">
        <v>2.75</v>
      </c>
      <c r="AB226" s="0" t="n">
        <v>3.3</v>
      </c>
      <c r="AC226" s="0" t="n">
        <v>11922.428413611</v>
      </c>
      <c r="AD226" s="0" t="n">
        <v>75945.5123413393</v>
      </c>
      <c r="AE226" s="0" t="n">
        <v>64021.6790418326</v>
      </c>
      <c r="AF226" s="0" t="n">
        <v>0</v>
      </c>
      <c r="AG226" s="0" t="n">
        <v>0</v>
      </c>
      <c r="AH226" s="0" t="n">
        <v>0.6</v>
      </c>
      <c r="AI226" s="4" t="n">
        <v>0</v>
      </c>
      <c r="AJ226" s="5" t="n">
        <v>1</v>
      </c>
      <c r="AK226" s="5" t="n">
        <v>0</v>
      </c>
      <c r="AL226" s="6" t="n">
        <v>0</v>
      </c>
      <c r="AM226" s="0" t="n">
        <v>1</v>
      </c>
      <c r="AN226" s="0" t="n">
        <v>0</v>
      </c>
      <c r="AO226" s="6" t="n">
        <v>0</v>
      </c>
      <c r="AP226" s="0" t="n">
        <v>0</v>
      </c>
      <c r="AQ226" s="0" t="n">
        <v>0</v>
      </c>
      <c r="AR226" s="0" t="n">
        <v>1</v>
      </c>
      <c r="AS226" s="6" t="n">
        <v>0</v>
      </c>
    </row>
    <row r="227" customFormat="false" ht="15" hidden="false" customHeight="false" outlineLevel="0" collapsed="false">
      <c r="D227" s="3"/>
      <c r="F227" s="3"/>
      <c r="H227" s="3"/>
      <c r="J227" s="3"/>
      <c r="K227" s="55"/>
      <c r="L227" s="58"/>
      <c r="M227" s="3"/>
      <c r="N227" s="3"/>
      <c r="O227" s="3"/>
      <c r="P227" s="3"/>
      <c r="Q227" s="3" t="s">
        <v>77</v>
      </c>
      <c r="R227" s="54" t="n">
        <v>0.3925</v>
      </c>
      <c r="S227" s="3" t="n">
        <f aca="false">IF(AND(X227&lt;1,Y227&lt;1,Z227&lt;1,AA227&lt;3),1,0)</f>
        <v>0</v>
      </c>
      <c r="T227" s="27" t="n">
        <f aca="false">R227*P228*N228*L229*J237*H229*F237*D228*B180</f>
        <v>0</v>
      </c>
      <c r="V227" s="15"/>
      <c r="W227" s="3" t="n">
        <v>303</v>
      </c>
      <c r="X227" s="0" t="n">
        <v>0.88</v>
      </c>
      <c r="Y227" s="0" t="n">
        <v>1.19</v>
      </c>
      <c r="Z227" s="0" t="n">
        <v>0.59</v>
      </c>
      <c r="AA227" s="0" t="n">
        <v>2.75</v>
      </c>
      <c r="AB227" s="0" t="n">
        <v>3.3</v>
      </c>
      <c r="AC227" s="0" t="n">
        <v>11922.428413611</v>
      </c>
      <c r="AD227" s="0" t="n">
        <v>75945.5123413393</v>
      </c>
      <c r="AE227" s="0" t="n">
        <v>64021.6790418326</v>
      </c>
      <c r="AF227" s="0" t="n">
        <v>0</v>
      </c>
      <c r="AG227" s="0" t="n">
        <v>0</v>
      </c>
      <c r="AH227" s="0" t="n">
        <v>0.6</v>
      </c>
      <c r="AI227" s="4" t="n">
        <v>0</v>
      </c>
      <c r="AJ227" s="5" t="n">
        <v>1</v>
      </c>
      <c r="AK227" s="5" t="n">
        <v>0</v>
      </c>
      <c r="AL227" s="6" t="n">
        <v>0</v>
      </c>
      <c r="AM227" s="0" t="n">
        <v>0</v>
      </c>
      <c r="AN227" s="0" t="n">
        <v>1</v>
      </c>
      <c r="AO227" s="6" t="n">
        <v>0</v>
      </c>
      <c r="AP227" s="0" t="n">
        <v>0</v>
      </c>
      <c r="AQ227" s="0" t="n">
        <v>1</v>
      </c>
      <c r="AR227" s="0" t="n">
        <v>0</v>
      </c>
      <c r="AS227" s="6" t="n">
        <v>0</v>
      </c>
    </row>
    <row r="228" customFormat="false" ht="15" hidden="false" customHeight="false" outlineLevel="0" collapsed="false">
      <c r="C228" s="0" t="s">
        <v>93</v>
      </c>
      <c r="D228" s="54" t="n">
        <v>0.0749</v>
      </c>
      <c r="F228" s="3"/>
      <c r="H228" s="3"/>
      <c r="J228" s="3"/>
      <c r="M228" s="3" t="s">
        <v>77</v>
      </c>
      <c r="N228" s="54" t="n">
        <v>0.47</v>
      </c>
      <c r="O228" s="3" t="s">
        <v>78</v>
      </c>
      <c r="P228" s="54" t="n">
        <v>0.056</v>
      </c>
      <c r="Q228" s="3" t="s">
        <v>75</v>
      </c>
      <c r="R228" s="54" t="n">
        <v>0.6075</v>
      </c>
      <c r="S228" s="3" t="n">
        <f aca="false">IF(AND(X228&lt;1,Y228&lt;1,Z228&lt;1,AA228&lt;3),1,0)</f>
        <v>0</v>
      </c>
      <c r="T228" s="27" t="n">
        <f aca="false">R228*P228*N228*L229*J237*H229*F237*D228*B180</f>
        <v>0</v>
      </c>
      <c r="V228" s="15"/>
      <c r="W228" s="3" t="n">
        <v>303</v>
      </c>
      <c r="X228" s="0" t="n">
        <v>0.88</v>
      </c>
      <c r="Y228" s="0" t="n">
        <v>1.19</v>
      </c>
      <c r="Z228" s="0" t="n">
        <v>0.59</v>
      </c>
      <c r="AA228" s="0" t="n">
        <v>2.75</v>
      </c>
      <c r="AB228" s="0" t="n">
        <v>3.3</v>
      </c>
      <c r="AC228" s="0" t="n">
        <v>11922.428413611</v>
      </c>
      <c r="AD228" s="0" t="n">
        <v>75945.5123413393</v>
      </c>
      <c r="AE228" s="0" t="n">
        <v>64021.6790418326</v>
      </c>
      <c r="AF228" s="0" t="n">
        <v>0</v>
      </c>
      <c r="AG228" s="0" t="n">
        <v>0</v>
      </c>
      <c r="AH228" s="0" t="n">
        <v>0.6</v>
      </c>
      <c r="AI228" s="4" t="n">
        <v>0</v>
      </c>
      <c r="AJ228" s="5" t="n">
        <v>1</v>
      </c>
      <c r="AK228" s="5" t="n">
        <v>0</v>
      </c>
      <c r="AL228" s="6" t="n">
        <v>0</v>
      </c>
      <c r="AM228" s="0" t="n">
        <v>0</v>
      </c>
      <c r="AN228" s="0" t="n">
        <v>1</v>
      </c>
      <c r="AO228" s="6" t="n">
        <v>0</v>
      </c>
      <c r="AP228" s="0" t="n">
        <v>0</v>
      </c>
      <c r="AQ228" s="0" t="n">
        <v>0</v>
      </c>
      <c r="AR228" s="0" t="n">
        <v>1</v>
      </c>
      <c r="AS228" s="6" t="n">
        <v>0</v>
      </c>
    </row>
    <row r="229" customFormat="false" ht="15" hidden="false" customHeight="false" outlineLevel="0" collapsed="false">
      <c r="D229" s="3"/>
      <c r="F229" s="3"/>
      <c r="G229" s="0" t="s">
        <v>87</v>
      </c>
      <c r="H229" s="54" t="n">
        <f aca="false">1-H249</f>
        <v>0.7494</v>
      </c>
      <c r="J229" s="3"/>
      <c r="K229" s="55" t="s">
        <v>83</v>
      </c>
      <c r="L229" s="54" t="n">
        <f aca="false">1-L239</f>
        <v>0</v>
      </c>
      <c r="M229" s="3" t="s">
        <v>75</v>
      </c>
      <c r="N229" s="54" t="n">
        <f aca="false">1-N228-N224</f>
        <v>0.119</v>
      </c>
      <c r="O229" s="3" t="s">
        <v>30</v>
      </c>
      <c r="P229" s="54" t="n">
        <v>1</v>
      </c>
      <c r="Q229" s="3" t="s">
        <v>75</v>
      </c>
      <c r="R229" s="54" t="n">
        <v>1</v>
      </c>
      <c r="S229" s="3" t="n">
        <f aca="false">IF(AND(X229&lt;1,Y229&lt;1,Z229&lt;1,AA229&lt;3),1,0)</f>
        <v>0</v>
      </c>
      <c r="T229" s="27" t="n">
        <f aca="false">R229*P229*N229*L229*J237*H229*F237*D228*B180</f>
        <v>0</v>
      </c>
      <c r="V229" s="15"/>
      <c r="W229" s="3" t="n">
        <v>303</v>
      </c>
      <c r="X229" s="0" t="n">
        <v>0.88</v>
      </c>
      <c r="Y229" s="0" t="n">
        <v>1.19</v>
      </c>
      <c r="Z229" s="0" t="n">
        <v>0.59</v>
      </c>
      <c r="AA229" s="0" t="n">
        <v>2.75</v>
      </c>
      <c r="AB229" s="0" t="n">
        <v>3.3</v>
      </c>
      <c r="AC229" s="0" t="n">
        <v>11922.428413611</v>
      </c>
      <c r="AD229" s="0" t="n">
        <v>75945.5123413393</v>
      </c>
      <c r="AE229" s="0" t="n">
        <v>64021.6790418326</v>
      </c>
      <c r="AF229" s="0" t="n">
        <v>0</v>
      </c>
      <c r="AG229" s="0" t="n">
        <v>0</v>
      </c>
      <c r="AH229" s="0" t="n">
        <v>0.6</v>
      </c>
      <c r="AI229" s="4" t="n">
        <v>0</v>
      </c>
      <c r="AJ229" s="5" t="n">
        <v>0</v>
      </c>
      <c r="AK229" s="5" t="n">
        <v>1</v>
      </c>
      <c r="AL229" s="6" t="n">
        <v>0</v>
      </c>
      <c r="AM229" s="0" t="n">
        <v>0</v>
      </c>
      <c r="AN229" s="0" t="n">
        <v>0</v>
      </c>
      <c r="AO229" s="6" t="n">
        <v>1</v>
      </c>
      <c r="AP229" s="0" t="n">
        <v>0</v>
      </c>
      <c r="AQ229" s="0" t="n">
        <v>0</v>
      </c>
      <c r="AR229" s="0" t="n">
        <v>1</v>
      </c>
      <c r="AS229" s="6" t="n">
        <v>0</v>
      </c>
    </row>
    <row r="230" s="56" customFormat="true" ht="15" hidden="false" customHeight="false" outlineLevel="0" collapsed="false">
      <c r="A230" s="56" t="n">
        <v>-1</v>
      </c>
      <c r="B230" s="56" t="n">
        <v>-1</v>
      </c>
      <c r="C230" s="56" t="n">
        <v>-1</v>
      </c>
      <c r="D230" s="56" t="n">
        <v>-1</v>
      </c>
      <c r="E230" s="56" t="n">
        <v>-1</v>
      </c>
      <c r="F230" s="56" t="n">
        <v>-1</v>
      </c>
      <c r="G230" s="56" t="n">
        <v>-1</v>
      </c>
      <c r="H230" s="56" t="n">
        <v>-1</v>
      </c>
      <c r="I230" s="56" t="n">
        <v>-1</v>
      </c>
      <c r="J230" s="56" t="n">
        <v>-1</v>
      </c>
      <c r="K230" s="56" t="n">
        <v>-1</v>
      </c>
      <c r="L230" s="56" t="n">
        <v>-1</v>
      </c>
      <c r="M230" s="56" t="n">
        <v>-1</v>
      </c>
      <c r="N230" s="56" t="n">
        <v>-1</v>
      </c>
      <c r="O230" s="56" t="n">
        <v>-1</v>
      </c>
      <c r="P230" s="56" t="n">
        <v>-1</v>
      </c>
      <c r="Q230" s="56" t="n">
        <v>-1</v>
      </c>
      <c r="R230" s="56" t="n">
        <v>-1</v>
      </c>
      <c r="S230" s="56" t="n">
        <v>-1</v>
      </c>
      <c r="T230" s="56" t="n">
        <v>-1</v>
      </c>
      <c r="U230" s="56" t="n">
        <v>-1</v>
      </c>
      <c r="V230" s="56" t="n">
        <v>-1</v>
      </c>
      <c r="W230" s="56" t="n">
        <v>-1</v>
      </c>
      <c r="X230" s="56" t="n">
        <v>-1</v>
      </c>
      <c r="Y230" s="56" t="n">
        <v>-1</v>
      </c>
      <c r="Z230" s="56" t="n">
        <v>-1</v>
      </c>
      <c r="AA230" s="56" t="n">
        <v>-1</v>
      </c>
      <c r="AB230" s="56" t="n">
        <v>-1</v>
      </c>
      <c r="AC230" s="56" t="n">
        <v>-1</v>
      </c>
      <c r="AD230" s="56" t="n">
        <v>-1</v>
      </c>
      <c r="AE230" s="56" t="n">
        <v>-1</v>
      </c>
      <c r="AF230" s="56" t="n">
        <v>-1</v>
      </c>
      <c r="AG230" s="56" t="n">
        <v>-1</v>
      </c>
      <c r="AH230" s="56" t="n">
        <v>-1</v>
      </c>
      <c r="AI230" s="56" t="n">
        <v>-1</v>
      </c>
      <c r="AJ230" s="56" t="n">
        <v>-1</v>
      </c>
      <c r="AK230" s="56" t="n">
        <v>-1</v>
      </c>
      <c r="AL230" s="56" t="n">
        <v>-1</v>
      </c>
      <c r="AM230" s="56" t="n">
        <v>-1</v>
      </c>
      <c r="AN230" s="56" t="n">
        <v>-1</v>
      </c>
      <c r="AO230" s="56" t="n">
        <v>-1</v>
      </c>
      <c r="AP230" s="56" t="n">
        <v>-1</v>
      </c>
      <c r="AQ230" s="56" t="n">
        <v>-1</v>
      </c>
      <c r="AR230" s="56" t="n">
        <v>-1</v>
      </c>
      <c r="AS230" s="56" t="n">
        <v>-1</v>
      </c>
      <c r="AT230" s="56" t="n">
        <v>-1</v>
      </c>
      <c r="AU230" s="56" t="n">
        <v>-1</v>
      </c>
    </row>
    <row r="231" customFormat="false" ht="15" hidden="false" customHeight="false" outlineLevel="0" collapsed="false">
      <c r="D231" s="3"/>
      <c r="F231" s="3"/>
      <c r="H231" s="58"/>
      <c r="J231" s="3"/>
      <c r="K231" s="55"/>
      <c r="L231" s="58"/>
      <c r="M231" s="3"/>
      <c r="N231" s="3"/>
      <c r="O231" s="3"/>
      <c r="P231" s="3"/>
      <c r="Q231" s="3" t="s">
        <v>73</v>
      </c>
      <c r="R231" s="54" t="n">
        <v>0.9257</v>
      </c>
      <c r="S231" s="3" t="n">
        <f aca="false">IF(AND(X231&lt;1,Y231&lt;1,Z231&lt;1,AA231&lt;3),1,0)</f>
        <v>0</v>
      </c>
      <c r="T231" s="27" t="n">
        <f aca="false">R231*P232*N234*L239*J237*H229*F237*D228*B180</f>
        <v>0.000762382391568957</v>
      </c>
      <c r="V231" s="15"/>
      <c r="W231" s="3" t="n">
        <v>303</v>
      </c>
      <c r="X231" s="0" t="n">
        <v>0.88</v>
      </c>
      <c r="Y231" s="0" t="n">
        <v>1.19</v>
      </c>
      <c r="Z231" s="0" t="n">
        <v>1.42</v>
      </c>
      <c r="AA231" s="0" t="n">
        <v>2.75</v>
      </c>
      <c r="AB231" s="0" t="n">
        <v>3.3</v>
      </c>
      <c r="AC231" s="0" t="n">
        <v>11922.428413611</v>
      </c>
      <c r="AD231" s="0" t="n">
        <v>75945.5123413393</v>
      </c>
      <c r="AE231" s="0" t="n">
        <v>62673.0954884227</v>
      </c>
      <c r="AF231" s="0" t="n">
        <v>0</v>
      </c>
      <c r="AG231" s="0" t="n">
        <v>0</v>
      </c>
      <c r="AH231" s="0" t="n">
        <v>0.6</v>
      </c>
      <c r="AI231" s="4" t="n">
        <v>1</v>
      </c>
      <c r="AJ231" s="5" t="n">
        <v>0</v>
      </c>
      <c r="AK231" s="5" t="n">
        <v>0</v>
      </c>
      <c r="AL231" s="6" t="n">
        <v>0</v>
      </c>
      <c r="AM231" s="0" t="n">
        <v>1</v>
      </c>
      <c r="AN231" s="0" t="n">
        <v>0</v>
      </c>
      <c r="AO231" s="6" t="n">
        <v>0</v>
      </c>
      <c r="AP231" s="0" t="n">
        <v>1</v>
      </c>
      <c r="AQ231" s="0" t="n">
        <v>0</v>
      </c>
      <c r="AR231" s="0" t="n">
        <v>0</v>
      </c>
      <c r="AS231" s="6" t="n">
        <v>0</v>
      </c>
    </row>
    <row r="232" customFormat="false" ht="15" hidden="false" customHeight="false" outlineLevel="0" collapsed="false">
      <c r="D232" s="3"/>
      <c r="F232" s="3"/>
      <c r="H232" s="58"/>
      <c r="J232" s="3"/>
      <c r="K232" s="55"/>
      <c r="L232" s="58"/>
      <c r="M232" s="3"/>
      <c r="N232" s="3"/>
      <c r="O232" s="3" t="s">
        <v>74</v>
      </c>
      <c r="P232" s="54" t="n">
        <v>0.891566265</v>
      </c>
      <c r="Q232" s="3" t="s">
        <v>75</v>
      </c>
      <c r="R232" s="54" t="n">
        <v>0.0743</v>
      </c>
      <c r="S232" s="3" t="n">
        <f aca="false">IF(AND(X232&lt;1,Y232&lt;1,Z232&lt;1,AA232&lt;3),1,0)</f>
        <v>0</v>
      </c>
      <c r="T232" s="27" t="n">
        <f aca="false">R232*P232*N234*L239*J237*H229*F237*D228*B180</f>
        <v>6.11915433656406E-005</v>
      </c>
      <c r="V232" s="15"/>
      <c r="W232" s="3" t="n">
        <v>303</v>
      </c>
      <c r="X232" s="0" t="n">
        <v>0.88</v>
      </c>
      <c r="Y232" s="0" t="n">
        <v>1.19</v>
      </c>
      <c r="Z232" s="0" t="n">
        <v>1.42</v>
      </c>
      <c r="AA232" s="0" t="n">
        <v>2.75</v>
      </c>
      <c r="AB232" s="0" t="n">
        <v>3.3</v>
      </c>
      <c r="AC232" s="0" t="n">
        <v>11922.428413611</v>
      </c>
      <c r="AD232" s="0" t="n">
        <v>75945.5123413393</v>
      </c>
      <c r="AE232" s="0" t="n">
        <v>62673.0954884227</v>
      </c>
      <c r="AF232" s="0" t="n">
        <v>0</v>
      </c>
      <c r="AG232" s="0" t="n">
        <v>0</v>
      </c>
      <c r="AH232" s="0" t="n">
        <v>0.6</v>
      </c>
      <c r="AI232" s="4" t="n">
        <v>1</v>
      </c>
      <c r="AJ232" s="5" t="n">
        <v>0</v>
      </c>
      <c r="AK232" s="5" t="n">
        <v>0</v>
      </c>
      <c r="AL232" s="6" t="n">
        <v>0</v>
      </c>
      <c r="AM232" s="0" t="n">
        <v>1</v>
      </c>
      <c r="AN232" s="0" t="n">
        <v>0</v>
      </c>
      <c r="AO232" s="6" t="n">
        <v>0</v>
      </c>
      <c r="AP232" s="0" t="n">
        <v>0</v>
      </c>
      <c r="AQ232" s="0" t="n">
        <v>0</v>
      </c>
      <c r="AR232" s="0" t="n">
        <v>1</v>
      </c>
      <c r="AS232" s="6" t="n">
        <v>0</v>
      </c>
    </row>
    <row r="233" customFormat="false" ht="15" hidden="false" customHeight="false" outlineLevel="0" collapsed="false">
      <c r="D233" s="3"/>
      <c r="F233" s="3"/>
      <c r="H233" s="58"/>
      <c r="J233" s="3"/>
      <c r="K233" s="55"/>
      <c r="L233" s="58"/>
      <c r="M233" s="3"/>
      <c r="N233" s="3"/>
      <c r="O233" s="3"/>
      <c r="P233" s="3"/>
      <c r="Q233" s="3" t="s">
        <v>73</v>
      </c>
      <c r="R233" s="54" t="n">
        <v>0.9257</v>
      </c>
      <c r="S233" s="3" t="n">
        <f aca="false">IF(AND(X233&lt;1,Y233&lt;1,Z233&lt;1,AA233&lt;3),1,0)</f>
        <v>0</v>
      </c>
      <c r="T233" s="27" t="n">
        <f aca="false">R233*P234*N234*L239*J237*H229*F237*D228*B180</f>
        <v>9.2722182816164E-005</v>
      </c>
      <c r="V233" s="15"/>
      <c r="W233" s="3" t="n">
        <v>303</v>
      </c>
      <c r="X233" s="0" t="n">
        <v>0.88</v>
      </c>
      <c r="Y233" s="0" t="n">
        <v>1.19</v>
      </c>
      <c r="Z233" s="0" t="n">
        <v>1.42</v>
      </c>
      <c r="AA233" s="0" t="n">
        <v>2.75</v>
      </c>
      <c r="AB233" s="0" t="n">
        <v>3.3</v>
      </c>
      <c r="AC233" s="0" t="n">
        <v>11922.428413611</v>
      </c>
      <c r="AD233" s="0" t="n">
        <v>75945.5123413393</v>
      </c>
      <c r="AE233" s="0" t="n">
        <v>62673.0954884227</v>
      </c>
      <c r="AF233" s="0" t="n">
        <v>0</v>
      </c>
      <c r="AG233" s="0" t="n">
        <v>0</v>
      </c>
      <c r="AH233" s="0" t="n">
        <v>0.6</v>
      </c>
      <c r="AI233" s="4" t="n">
        <v>1</v>
      </c>
      <c r="AJ233" s="5" t="n">
        <v>0</v>
      </c>
      <c r="AK233" s="5" t="n">
        <v>0</v>
      </c>
      <c r="AL233" s="6" t="n">
        <v>0</v>
      </c>
      <c r="AM233" s="0" t="n">
        <v>0</v>
      </c>
      <c r="AN233" s="0" t="n">
        <v>1</v>
      </c>
      <c r="AO233" s="6" t="n">
        <v>0</v>
      </c>
      <c r="AP233" s="0" t="n">
        <v>1</v>
      </c>
      <c r="AQ233" s="0" t="n">
        <v>0</v>
      </c>
      <c r="AR233" s="0" t="n">
        <v>0</v>
      </c>
      <c r="AS233" s="6" t="n">
        <v>0</v>
      </c>
    </row>
    <row r="234" customFormat="false" ht="15" hidden="false" customHeight="false" outlineLevel="0" collapsed="false">
      <c r="D234" s="3"/>
      <c r="F234" s="3"/>
      <c r="H234" s="58"/>
      <c r="J234" s="3"/>
      <c r="K234" s="55"/>
      <c r="L234" s="58"/>
      <c r="M234" s="3" t="s">
        <v>73</v>
      </c>
      <c r="N234" s="54" t="n">
        <v>0.411</v>
      </c>
      <c r="O234" s="3" t="s">
        <v>76</v>
      </c>
      <c r="P234" s="54" t="n">
        <v>0.108433735</v>
      </c>
      <c r="Q234" s="3" t="s">
        <v>75</v>
      </c>
      <c r="R234" s="54" t="n">
        <v>0.0743</v>
      </c>
      <c r="S234" s="3" t="n">
        <f aca="false">IF(AND(X234&lt;1,Y234&lt;1,Z234&lt;1,AA234&lt;3),1,0)</f>
        <v>0</v>
      </c>
      <c r="T234" s="27" t="n">
        <f aca="false">R234*P234*N234*L239*J237*H229*F237*D228*B180</f>
        <v>7.44221473829641E-006</v>
      </c>
      <c r="V234" s="15"/>
      <c r="W234" s="3" t="n">
        <v>303</v>
      </c>
      <c r="X234" s="0" t="n">
        <v>0.88</v>
      </c>
      <c r="Y234" s="0" t="n">
        <v>1.19</v>
      </c>
      <c r="Z234" s="0" t="n">
        <v>1.42</v>
      </c>
      <c r="AA234" s="0" t="n">
        <v>2.75</v>
      </c>
      <c r="AB234" s="0" t="n">
        <v>3.3</v>
      </c>
      <c r="AC234" s="0" t="n">
        <v>11922.428413611</v>
      </c>
      <c r="AD234" s="0" t="n">
        <v>75945.5123413393</v>
      </c>
      <c r="AE234" s="0" t="n">
        <v>62673.0954884227</v>
      </c>
      <c r="AF234" s="0" t="n">
        <v>0</v>
      </c>
      <c r="AG234" s="0" t="n">
        <v>0</v>
      </c>
      <c r="AH234" s="0" t="n">
        <v>0.6</v>
      </c>
      <c r="AI234" s="4" t="n">
        <v>1</v>
      </c>
      <c r="AJ234" s="5" t="n">
        <v>0</v>
      </c>
      <c r="AK234" s="5" t="n">
        <v>0</v>
      </c>
      <c r="AL234" s="6" t="n">
        <v>0</v>
      </c>
      <c r="AM234" s="0" t="n">
        <v>0</v>
      </c>
      <c r="AN234" s="0" t="n">
        <v>1</v>
      </c>
      <c r="AO234" s="6" t="n">
        <v>0</v>
      </c>
      <c r="AP234" s="0" t="n">
        <v>0</v>
      </c>
      <c r="AQ234" s="0" t="n">
        <v>0</v>
      </c>
      <c r="AR234" s="0" t="n">
        <v>1</v>
      </c>
      <c r="AS234" s="6" t="n">
        <v>0</v>
      </c>
    </row>
    <row r="235" customFormat="false" ht="15" hidden="false" customHeight="false" outlineLevel="0" collapsed="false">
      <c r="D235" s="3"/>
      <c r="F235" s="3"/>
      <c r="H235" s="58"/>
      <c r="J235" s="3"/>
      <c r="K235" s="55"/>
      <c r="L235" s="58"/>
      <c r="M235" s="3"/>
      <c r="N235" s="3"/>
      <c r="O235" s="3"/>
      <c r="P235" s="3"/>
      <c r="Q235" s="3" t="s">
        <v>77</v>
      </c>
      <c r="R235" s="54" t="n">
        <v>0.6075</v>
      </c>
      <c r="S235" s="3" t="n">
        <f aca="false">IF(AND(X235&lt;1,Y235&lt;1,Z235&lt;1,AA235&lt;3),1,0)</f>
        <v>0</v>
      </c>
      <c r="T235" s="27" t="n">
        <f aca="false">R235*P236*N238*L239*J237*H229*F237*D228*B180</f>
        <v>0.000605791644015664</v>
      </c>
      <c r="V235" s="15"/>
      <c r="W235" s="3" t="n">
        <v>303</v>
      </c>
      <c r="X235" s="0" t="n">
        <v>0.88</v>
      </c>
      <c r="Y235" s="0" t="n">
        <v>1.19</v>
      </c>
      <c r="Z235" s="0" t="n">
        <v>1.42</v>
      </c>
      <c r="AA235" s="0" t="n">
        <v>2.75</v>
      </c>
      <c r="AB235" s="0" t="n">
        <v>3.3</v>
      </c>
      <c r="AC235" s="0" t="n">
        <v>11922.428413611</v>
      </c>
      <c r="AD235" s="0" t="n">
        <v>75945.5123413393</v>
      </c>
      <c r="AE235" s="0" t="n">
        <v>62673.0954884227</v>
      </c>
      <c r="AF235" s="0" t="n">
        <v>0</v>
      </c>
      <c r="AG235" s="0" t="n">
        <v>0</v>
      </c>
      <c r="AH235" s="0" t="n">
        <v>0.6</v>
      </c>
      <c r="AI235" s="4" t="n">
        <v>0</v>
      </c>
      <c r="AJ235" s="5" t="n">
        <v>1</v>
      </c>
      <c r="AK235" s="5" t="n">
        <v>0</v>
      </c>
      <c r="AL235" s="6" t="n">
        <v>0</v>
      </c>
      <c r="AM235" s="0" t="n">
        <v>1</v>
      </c>
      <c r="AN235" s="0" t="n">
        <v>0</v>
      </c>
      <c r="AO235" s="6" t="n">
        <v>0</v>
      </c>
      <c r="AP235" s="0" t="n">
        <v>0</v>
      </c>
      <c r="AQ235" s="0" t="n">
        <v>1</v>
      </c>
      <c r="AR235" s="0" t="n">
        <v>0</v>
      </c>
      <c r="AS235" s="6" t="n">
        <v>0</v>
      </c>
    </row>
    <row r="236" customFormat="false" ht="15" hidden="false" customHeight="false" outlineLevel="0" collapsed="false">
      <c r="D236" s="3"/>
      <c r="F236" s="3"/>
      <c r="H236" s="3"/>
      <c r="J236" s="3"/>
      <c r="M236" s="3"/>
      <c r="N236" s="3"/>
      <c r="O236" s="3" t="s">
        <v>74</v>
      </c>
      <c r="P236" s="54" t="n">
        <v>0.944</v>
      </c>
      <c r="Q236" s="3" t="s">
        <v>75</v>
      </c>
      <c r="R236" s="54" t="n">
        <v>0.3925</v>
      </c>
      <c r="S236" s="3" t="n">
        <f aca="false">IF(AND(X236&lt;1,Y236&lt;1,Z236&lt;1,AA236&lt;3),1,0)</f>
        <v>0</v>
      </c>
      <c r="T236" s="27" t="n">
        <f aca="false">R236*P236*N238*L239*J237*H229*F237*D228*B180</f>
        <v>0.000391396247368145</v>
      </c>
      <c r="V236" s="15"/>
      <c r="W236" s="3" t="n">
        <v>303</v>
      </c>
      <c r="X236" s="0" t="n">
        <v>0.88</v>
      </c>
      <c r="Y236" s="0" t="n">
        <v>1.19</v>
      </c>
      <c r="Z236" s="0" t="n">
        <v>1.42</v>
      </c>
      <c r="AA236" s="0" t="n">
        <v>2.75</v>
      </c>
      <c r="AB236" s="0" t="n">
        <v>3.3</v>
      </c>
      <c r="AC236" s="0" t="n">
        <v>11922.428413611</v>
      </c>
      <c r="AD236" s="0" t="n">
        <v>75945.5123413393</v>
      </c>
      <c r="AE236" s="0" t="n">
        <v>62673.0954884227</v>
      </c>
      <c r="AF236" s="0" t="n">
        <v>0</v>
      </c>
      <c r="AG236" s="0" t="n">
        <v>0</v>
      </c>
      <c r="AH236" s="0" t="n">
        <v>0.6</v>
      </c>
      <c r="AI236" s="4" t="n">
        <v>0</v>
      </c>
      <c r="AJ236" s="5" t="n">
        <v>1</v>
      </c>
      <c r="AK236" s="5" t="n">
        <v>0</v>
      </c>
      <c r="AL236" s="6" t="n">
        <v>0</v>
      </c>
      <c r="AM236" s="0" t="n">
        <v>1</v>
      </c>
      <c r="AN236" s="0" t="n">
        <v>0</v>
      </c>
      <c r="AO236" s="6" t="n">
        <v>0</v>
      </c>
      <c r="AP236" s="0" t="n">
        <v>0</v>
      </c>
      <c r="AQ236" s="0" t="n">
        <v>0</v>
      </c>
      <c r="AR236" s="0" t="n">
        <v>1</v>
      </c>
      <c r="AS236" s="6" t="n">
        <v>0</v>
      </c>
    </row>
    <row r="237" customFormat="false" ht="15" hidden="false" customHeight="false" outlineLevel="0" collapsed="false">
      <c r="D237" s="3"/>
      <c r="E237" s="0" t="s">
        <v>88</v>
      </c>
      <c r="F237" s="54" t="n">
        <v>0.39</v>
      </c>
      <c r="H237" s="3"/>
      <c r="I237" s="0" t="s">
        <v>89</v>
      </c>
      <c r="J237" s="54" t="n">
        <v>0.4097</v>
      </c>
      <c r="K237" s="3"/>
      <c r="L237" s="3"/>
      <c r="M237" s="3"/>
      <c r="N237" s="3"/>
      <c r="O237" s="3"/>
      <c r="P237" s="3"/>
      <c r="Q237" s="3" t="s">
        <v>77</v>
      </c>
      <c r="R237" s="54" t="n">
        <v>0.3925</v>
      </c>
      <c r="S237" s="3" t="n">
        <f aca="false">IF(AND(X237&lt;1,Y237&lt;1,Z237&lt;1,AA237&lt;3),1,0)</f>
        <v>0</v>
      </c>
      <c r="T237" s="27" t="n">
        <f aca="false">R237*P238*N238*L239*J237*H229*F237*D228*B180</f>
        <v>2.32184214540425E-005</v>
      </c>
      <c r="V237" s="15"/>
      <c r="W237" s="3" t="n">
        <v>303</v>
      </c>
      <c r="X237" s="0" t="n">
        <v>0.88</v>
      </c>
      <c r="Y237" s="0" t="n">
        <v>1.19</v>
      </c>
      <c r="Z237" s="0" t="n">
        <v>1.42</v>
      </c>
      <c r="AA237" s="0" t="n">
        <v>2.75</v>
      </c>
      <c r="AB237" s="0" t="n">
        <v>3.3</v>
      </c>
      <c r="AC237" s="0" t="n">
        <v>11922.428413611</v>
      </c>
      <c r="AD237" s="0" t="n">
        <v>75945.5123413393</v>
      </c>
      <c r="AE237" s="0" t="n">
        <v>62673.0954884227</v>
      </c>
      <c r="AF237" s="0" t="n">
        <v>0</v>
      </c>
      <c r="AG237" s="0" t="n">
        <v>0</v>
      </c>
      <c r="AH237" s="0" t="n">
        <v>0.6</v>
      </c>
      <c r="AI237" s="4" t="n">
        <v>0</v>
      </c>
      <c r="AJ237" s="5" t="n">
        <v>1</v>
      </c>
      <c r="AK237" s="5" t="n">
        <v>0</v>
      </c>
      <c r="AL237" s="6" t="n">
        <v>0</v>
      </c>
      <c r="AM237" s="0" t="n">
        <v>0</v>
      </c>
      <c r="AN237" s="0" t="n">
        <v>1</v>
      </c>
      <c r="AO237" s="6" t="n">
        <v>0</v>
      </c>
      <c r="AP237" s="0" t="n">
        <v>0</v>
      </c>
      <c r="AQ237" s="0" t="n">
        <v>1</v>
      </c>
      <c r="AR237" s="0" t="n">
        <v>0</v>
      </c>
      <c r="AS237" s="6" t="n">
        <v>0</v>
      </c>
    </row>
    <row r="238" customFormat="false" ht="15" hidden="false" customHeight="false" outlineLevel="0" collapsed="false">
      <c r="D238" s="3"/>
      <c r="F238" s="3"/>
      <c r="H238" s="3"/>
      <c r="J238" s="3"/>
      <c r="K238" s="3"/>
      <c r="L238" s="3"/>
      <c r="M238" s="3" t="s">
        <v>77</v>
      </c>
      <c r="N238" s="54" t="n">
        <v>0.47</v>
      </c>
      <c r="O238" s="3" t="s">
        <v>78</v>
      </c>
      <c r="P238" s="54" t="n">
        <v>0.056</v>
      </c>
      <c r="Q238" s="3" t="s">
        <v>75</v>
      </c>
      <c r="R238" s="54" t="n">
        <v>0.6075</v>
      </c>
      <c r="S238" s="3" t="n">
        <f aca="false">IF(AND(X238&lt;1,Y238&lt;1,Z238&lt;1,AA238&lt;3),1,0)</f>
        <v>0</v>
      </c>
      <c r="T238" s="27" t="n">
        <f aca="false">R238*P238*N238*L239*J237*H229*F237*D228*B180</f>
        <v>3.59367924416072E-005</v>
      </c>
      <c r="V238" s="15"/>
      <c r="W238" s="3" t="n">
        <v>303</v>
      </c>
      <c r="X238" s="0" t="n">
        <v>0.88</v>
      </c>
      <c r="Y238" s="0" t="n">
        <v>1.19</v>
      </c>
      <c r="Z238" s="0" t="n">
        <v>1.42</v>
      </c>
      <c r="AA238" s="0" t="n">
        <v>2.75</v>
      </c>
      <c r="AB238" s="0" t="n">
        <v>3.3</v>
      </c>
      <c r="AC238" s="0" t="n">
        <v>11922.428413611</v>
      </c>
      <c r="AD238" s="0" t="n">
        <v>75945.5123413393</v>
      </c>
      <c r="AE238" s="0" t="n">
        <v>62673.0954884227</v>
      </c>
      <c r="AF238" s="0" t="n">
        <v>0</v>
      </c>
      <c r="AG238" s="0" t="n">
        <v>0</v>
      </c>
      <c r="AH238" s="0" t="n">
        <v>0.6</v>
      </c>
      <c r="AI238" s="4" t="n">
        <v>0</v>
      </c>
      <c r="AJ238" s="5" t="n">
        <v>1</v>
      </c>
      <c r="AK238" s="5" t="n">
        <v>0</v>
      </c>
      <c r="AL238" s="6" t="n">
        <v>0</v>
      </c>
      <c r="AM238" s="0" t="n">
        <v>0</v>
      </c>
      <c r="AN238" s="0" t="n">
        <v>1</v>
      </c>
      <c r="AO238" s="6" t="n">
        <v>0</v>
      </c>
      <c r="AP238" s="0" t="n">
        <v>0</v>
      </c>
      <c r="AQ238" s="0" t="n">
        <v>0</v>
      </c>
      <c r="AR238" s="0" t="n">
        <v>1</v>
      </c>
      <c r="AS238" s="6" t="n">
        <v>0</v>
      </c>
    </row>
    <row r="239" customFormat="false" ht="15" hidden="false" customHeight="false" outlineLevel="0" collapsed="false">
      <c r="D239" s="3"/>
      <c r="F239" s="3"/>
      <c r="H239" s="3"/>
      <c r="J239" s="3"/>
      <c r="K239" s="55" t="s">
        <v>85</v>
      </c>
      <c r="L239" s="54" t="n">
        <v>1</v>
      </c>
      <c r="M239" s="3" t="s">
        <v>75</v>
      </c>
      <c r="N239" s="54" t="n">
        <f aca="false">1-N238-N234</f>
        <v>0.119</v>
      </c>
      <c r="O239" s="3" t="s">
        <v>30</v>
      </c>
      <c r="P239" s="54" t="n">
        <v>1</v>
      </c>
      <c r="Q239" s="3" t="s">
        <v>75</v>
      </c>
      <c r="R239" s="54" t="n">
        <v>1</v>
      </c>
      <c r="S239" s="3" t="n">
        <f aca="false">IF(AND(X239&lt;1,Y239&lt;1,Z239&lt;1,AA239&lt;3),1,0)</f>
        <v>0</v>
      </c>
      <c r="T239" s="27" t="n">
        <f aca="false">R239*P239*N239*L239*J237*H229*F237*D228*B180</f>
        <v>0.000267457084102671</v>
      </c>
      <c r="V239" s="15"/>
      <c r="W239" s="3" t="n">
        <v>303</v>
      </c>
      <c r="X239" s="0" t="n">
        <v>0.88</v>
      </c>
      <c r="Y239" s="0" t="n">
        <v>1.19</v>
      </c>
      <c r="Z239" s="0" t="n">
        <v>1.42</v>
      </c>
      <c r="AA239" s="0" t="n">
        <v>2.75</v>
      </c>
      <c r="AB239" s="0" t="n">
        <v>3.3</v>
      </c>
      <c r="AC239" s="0" t="n">
        <v>11922.428413611</v>
      </c>
      <c r="AD239" s="0" t="n">
        <v>75945.5123413393</v>
      </c>
      <c r="AE239" s="0" t="n">
        <v>62673.0954884227</v>
      </c>
      <c r="AF239" s="0" t="n">
        <v>0</v>
      </c>
      <c r="AG239" s="0" t="n">
        <v>0</v>
      </c>
      <c r="AH239" s="0" t="n">
        <v>0.6</v>
      </c>
      <c r="AI239" s="4" t="n">
        <v>0</v>
      </c>
      <c r="AJ239" s="5" t="n">
        <v>0</v>
      </c>
      <c r="AK239" s="5" t="n">
        <v>1</v>
      </c>
      <c r="AL239" s="6" t="n">
        <v>0</v>
      </c>
      <c r="AM239" s="0" t="n">
        <v>0</v>
      </c>
      <c r="AN239" s="0" t="n">
        <v>0</v>
      </c>
      <c r="AO239" s="6" t="n">
        <v>1</v>
      </c>
      <c r="AP239" s="0" t="n">
        <v>0</v>
      </c>
      <c r="AQ239" s="0" t="n">
        <v>0</v>
      </c>
      <c r="AR239" s="0" t="n">
        <v>1</v>
      </c>
      <c r="AS239" s="6" t="n">
        <v>0</v>
      </c>
    </row>
    <row r="240" s="56" customFormat="true" ht="15" hidden="false" customHeight="false" outlineLevel="0" collapsed="false">
      <c r="A240" s="56" t="n">
        <v>-1</v>
      </c>
      <c r="B240" s="56" t="n">
        <v>-1</v>
      </c>
      <c r="C240" s="56" t="n">
        <v>-1</v>
      </c>
      <c r="D240" s="56" t="n">
        <v>-1</v>
      </c>
      <c r="E240" s="56" t="n">
        <v>-1</v>
      </c>
      <c r="F240" s="56" t="n">
        <v>-1</v>
      </c>
      <c r="G240" s="56" t="n">
        <v>-1</v>
      </c>
      <c r="H240" s="56" t="n">
        <v>-1</v>
      </c>
      <c r="I240" s="56" t="n">
        <v>-1</v>
      </c>
      <c r="J240" s="56" t="n">
        <v>-1</v>
      </c>
      <c r="K240" s="56" t="n">
        <v>-1</v>
      </c>
      <c r="L240" s="56" t="n">
        <v>-1</v>
      </c>
      <c r="M240" s="56" t="n">
        <v>-1</v>
      </c>
      <c r="N240" s="56" t="n">
        <v>-1</v>
      </c>
      <c r="O240" s="56" t="n">
        <v>-1</v>
      </c>
      <c r="P240" s="56" t="n">
        <v>-1</v>
      </c>
      <c r="Q240" s="56" t="n">
        <v>-1</v>
      </c>
      <c r="R240" s="56" t="n">
        <v>-1</v>
      </c>
      <c r="S240" s="56" t="n">
        <v>-1</v>
      </c>
      <c r="T240" s="56" t="n">
        <v>-1</v>
      </c>
      <c r="U240" s="56" t="n">
        <v>-1</v>
      </c>
      <c r="V240" s="56" t="n">
        <v>-1</v>
      </c>
      <c r="W240" s="56" t="n">
        <v>-1</v>
      </c>
      <c r="X240" s="56" t="n">
        <v>-1</v>
      </c>
      <c r="Y240" s="56" t="n">
        <v>-1</v>
      </c>
      <c r="Z240" s="56" t="n">
        <v>-1</v>
      </c>
      <c r="AA240" s="56" t="n">
        <v>-1</v>
      </c>
      <c r="AB240" s="56" t="n">
        <v>-1</v>
      </c>
      <c r="AC240" s="56" t="n">
        <v>-1</v>
      </c>
      <c r="AD240" s="56" t="n">
        <v>-1</v>
      </c>
      <c r="AE240" s="56" t="n">
        <v>-1</v>
      </c>
      <c r="AF240" s="56" t="n">
        <v>-1</v>
      </c>
      <c r="AG240" s="56" t="n">
        <v>-1</v>
      </c>
      <c r="AH240" s="56" t="n">
        <v>-1</v>
      </c>
      <c r="AI240" s="56" t="n">
        <v>-1</v>
      </c>
      <c r="AJ240" s="56" t="n">
        <v>-1</v>
      </c>
      <c r="AK240" s="56" t="n">
        <v>-1</v>
      </c>
      <c r="AL240" s="56" t="n">
        <v>-1</v>
      </c>
      <c r="AM240" s="56" t="n">
        <v>-1</v>
      </c>
      <c r="AN240" s="56" t="n">
        <v>-1</v>
      </c>
      <c r="AO240" s="56" t="n">
        <v>-1</v>
      </c>
      <c r="AP240" s="56" t="n">
        <v>-1</v>
      </c>
      <c r="AQ240" s="56" t="n">
        <v>-1</v>
      </c>
      <c r="AR240" s="56" t="n">
        <v>-1</v>
      </c>
      <c r="AS240" s="56" t="n">
        <v>-1</v>
      </c>
      <c r="AT240" s="56" t="n">
        <v>-1</v>
      </c>
      <c r="AU240" s="56" t="n">
        <v>-1</v>
      </c>
    </row>
    <row r="241" customFormat="false" ht="15" hidden="false" customHeight="false" outlineLevel="0" collapsed="false">
      <c r="D241" s="3"/>
      <c r="F241" s="3"/>
      <c r="H241" s="3"/>
      <c r="J241" s="3"/>
      <c r="K241" s="55"/>
      <c r="L241" s="58"/>
      <c r="M241" s="3"/>
      <c r="N241" s="3"/>
      <c r="O241" s="3"/>
      <c r="P241" s="3"/>
      <c r="Q241" s="3" t="s">
        <v>73</v>
      </c>
      <c r="R241" s="54" t="n">
        <v>0.9257</v>
      </c>
      <c r="S241" s="3" t="n">
        <f aca="false">IF(AND(X241&lt;1,Y241&lt;1,Z241&lt;1,AA241&lt;3),1,0)</f>
        <v>0</v>
      </c>
      <c r="T241" s="27" t="n">
        <f aca="false">R241*P242*N244*L249*J249*H249*F237*D228*B180</f>
        <v>0.00062226341915508</v>
      </c>
      <c r="V241" s="15"/>
      <c r="W241" s="3" t="n">
        <v>303</v>
      </c>
      <c r="X241" s="0" t="n">
        <v>0.88</v>
      </c>
      <c r="Y241" s="0" t="n">
        <v>1.19</v>
      </c>
      <c r="Z241" s="0" t="n">
        <v>1.42</v>
      </c>
      <c r="AA241" s="0" t="n">
        <v>3.5</v>
      </c>
      <c r="AB241" s="0" t="n">
        <v>3.3</v>
      </c>
      <c r="AC241" s="0" t="n">
        <v>11922.428413611</v>
      </c>
      <c r="AD241" s="0" t="n">
        <v>75945.5123413393</v>
      </c>
      <c r="AE241" s="0" t="n">
        <v>62673.0954884227</v>
      </c>
      <c r="AF241" s="0" t="n">
        <v>0</v>
      </c>
      <c r="AG241" s="0" t="n">
        <v>0</v>
      </c>
      <c r="AH241" s="0" t="n">
        <v>0.75</v>
      </c>
      <c r="AI241" s="4" t="n">
        <v>1</v>
      </c>
      <c r="AJ241" s="5" t="n">
        <v>0</v>
      </c>
      <c r="AK241" s="5" t="n">
        <v>0</v>
      </c>
      <c r="AL241" s="6" t="n">
        <v>0</v>
      </c>
      <c r="AM241" s="0" t="n">
        <v>1</v>
      </c>
      <c r="AN241" s="0" t="n">
        <v>0</v>
      </c>
      <c r="AO241" s="6" t="n">
        <v>0</v>
      </c>
      <c r="AP241" s="0" t="n">
        <v>1</v>
      </c>
      <c r="AQ241" s="0" t="n">
        <v>0</v>
      </c>
      <c r="AR241" s="0" t="n">
        <v>0</v>
      </c>
      <c r="AS241" s="6" t="n">
        <v>0</v>
      </c>
    </row>
    <row r="242" customFormat="false" ht="15" hidden="false" customHeight="false" outlineLevel="0" collapsed="false">
      <c r="D242" s="3"/>
      <c r="F242" s="3"/>
      <c r="H242" s="3"/>
      <c r="J242" s="3"/>
      <c r="K242" s="55"/>
      <c r="L242" s="58"/>
      <c r="M242" s="3"/>
      <c r="N242" s="3"/>
      <c r="O242" s="3" t="s">
        <v>74</v>
      </c>
      <c r="P242" s="54" t="n">
        <v>0.891566265</v>
      </c>
      <c r="Q242" s="3" t="s">
        <v>75</v>
      </c>
      <c r="R242" s="54" t="n">
        <v>0.0743</v>
      </c>
      <c r="S242" s="3" t="n">
        <f aca="false">IF(AND(X242&lt;1,Y242&lt;1,Z242&lt;1,AA242&lt;3),1,0)</f>
        <v>0</v>
      </c>
      <c r="T242" s="27" t="n">
        <f aca="false">R242*P242*N244*L249*J249*H249*F237*D228*B180</f>
        <v>4.99450924092281E-005</v>
      </c>
      <c r="V242" s="15"/>
      <c r="W242" s="3" t="n">
        <v>303</v>
      </c>
      <c r="X242" s="0" t="n">
        <v>0.88</v>
      </c>
      <c r="Y242" s="0" t="n">
        <v>1.19</v>
      </c>
      <c r="Z242" s="0" t="n">
        <v>1.42</v>
      </c>
      <c r="AA242" s="0" t="n">
        <v>3.5</v>
      </c>
      <c r="AB242" s="0" t="n">
        <v>3.3</v>
      </c>
      <c r="AC242" s="0" t="n">
        <v>11922.428413611</v>
      </c>
      <c r="AD242" s="0" t="n">
        <v>75945.5123413393</v>
      </c>
      <c r="AE242" s="0" t="n">
        <v>62673.0954884227</v>
      </c>
      <c r="AF242" s="0" t="n">
        <v>0</v>
      </c>
      <c r="AG242" s="0" t="n">
        <v>0</v>
      </c>
      <c r="AH242" s="0" t="n">
        <v>0.75</v>
      </c>
      <c r="AI242" s="4" t="n">
        <v>1</v>
      </c>
      <c r="AJ242" s="5" t="n">
        <v>0</v>
      </c>
      <c r="AK242" s="5" t="n">
        <v>0</v>
      </c>
      <c r="AL242" s="6" t="n">
        <v>0</v>
      </c>
      <c r="AM242" s="0" t="n">
        <v>1</v>
      </c>
      <c r="AN242" s="0" t="n">
        <v>0</v>
      </c>
      <c r="AO242" s="6" t="n">
        <v>0</v>
      </c>
      <c r="AP242" s="0" t="n">
        <v>0</v>
      </c>
      <c r="AQ242" s="0" t="n">
        <v>0</v>
      </c>
      <c r="AR242" s="0" t="n">
        <v>1</v>
      </c>
      <c r="AS242" s="6" t="n">
        <v>0</v>
      </c>
    </row>
    <row r="243" customFormat="false" ht="15" hidden="false" customHeight="false" outlineLevel="0" collapsed="false">
      <c r="D243" s="3"/>
      <c r="F243" s="3"/>
      <c r="H243" s="3"/>
      <c r="J243" s="3"/>
      <c r="K243" s="55"/>
      <c r="L243" s="58"/>
      <c r="M243" s="3"/>
      <c r="N243" s="3"/>
      <c r="O243" s="3"/>
      <c r="P243" s="3"/>
      <c r="Q243" s="3" t="s">
        <v>73</v>
      </c>
      <c r="R243" s="54" t="n">
        <v>0.9257</v>
      </c>
      <c r="S243" s="3" t="n">
        <f aca="false">IF(AND(X243&lt;1,Y243&lt;1,Z243&lt;1,AA243&lt;3),1,0)</f>
        <v>0</v>
      </c>
      <c r="T243" s="27" t="n">
        <f aca="false">R243*P244*N244*L249*J249*H249*F237*D228*B180</f>
        <v>7.56806861606141E-005</v>
      </c>
      <c r="V243" s="15"/>
      <c r="W243" s="3" t="n">
        <v>303</v>
      </c>
      <c r="X243" s="0" t="n">
        <v>0.88</v>
      </c>
      <c r="Y243" s="0" t="n">
        <v>1.19</v>
      </c>
      <c r="Z243" s="0" t="n">
        <v>1.42</v>
      </c>
      <c r="AA243" s="0" t="n">
        <v>3.5</v>
      </c>
      <c r="AB243" s="0" t="n">
        <v>3.3</v>
      </c>
      <c r="AC243" s="0" t="n">
        <v>11922.428413611</v>
      </c>
      <c r="AD243" s="0" t="n">
        <v>75945.5123413393</v>
      </c>
      <c r="AE243" s="0" t="n">
        <v>62673.0954884227</v>
      </c>
      <c r="AF243" s="0" t="n">
        <v>0</v>
      </c>
      <c r="AG243" s="0" t="n">
        <v>0</v>
      </c>
      <c r="AH243" s="0" t="n">
        <v>0.75</v>
      </c>
      <c r="AI243" s="4" t="n">
        <v>1</v>
      </c>
      <c r="AJ243" s="5" t="n">
        <v>0</v>
      </c>
      <c r="AK243" s="5" t="n">
        <v>0</v>
      </c>
      <c r="AL243" s="6" t="n">
        <v>0</v>
      </c>
      <c r="AM243" s="0" t="n">
        <v>0</v>
      </c>
      <c r="AN243" s="0" t="n">
        <v>1</v>
      </c>
      <c r="AO243" s="6" t="n">
        <v>0</v>
      </c>
      <c r="AP243" s="0" t="n">
        <v>1</v>
      </c>
      <c r="AQ243" s="0" t="n">
        <v>0</v>
      </c>
      <c r="AR243" s="0" t="n">
        <v>0</v>
      </c>
      <c r="AS243" s="6" t="n">
        <v>0</v>
      </c>
    </row>
    <row r="244" customFormat="false" ht="15" hidden="false" customHeight="false" outlineLevel="0" collapsed="false">
      <c r="D244" s="3"/>
      <c r="F244" s="3"/>
      <c r="H244" s="3"/>
      <c r="J244" s="3"/>
      <c r="K244" s="55"/>
      <c r="L244" s="58"/>
      <c r="M244" s="3" t="s">
        <v>73</v>
      </c>
      <c r="N244" s="54" t="n">
        <v>0.411</v>
      </c>
      <c r="O244" s="3" t="s">
        <v>76</v>
      </c>
      <c r="P244" s="54" t="n">
        <v>0.108433735</v>
      </c>
      <c r="Q244" s="3" t="s">
        <v>75</v>
      </c>
      <c r="R244" s="54" t="n">
        <v>0.0743</v>
      </c>
      <c r="S244" s="3" t="n">
        <f aca="false">IF(AND(X244&lt;1,Y244&lt;1,Z244&lt;1,AA244&lt;3),1,0)</f>
        <v>0</v>
      </c>
      <c r="T244" s="27" t="n">
        <f aca="false">R244*P244*N244*L249*J249*H249*F237*D228*B180</f>
        <v>6.07440313463717E-006</v>
      </c>
      <c r="V244" s="15"/>
      <c r="W244" s="3" t="n">
        <v>303</v>
      </c>
      <c r="X244" s="0" t="n">
        <v>0.88</v>
      </c>
      <c r="Y244" s="0" t="n">
        <v>1.19</v>
      </c>
      <c r="Z244" s="0" t="n">
        <v>1.42</v>
      </c>
      <c r="AA244" s="0" t="n">
        <v>3.5</v>
      </c>
      <c r="AB244" s="0" t="n">
        <v>3.3</v>
      </c>
      <c r="AC244" s="0" t="n">
        <v>11922.428413611</v>
      </c>
      <c r="AD244" s="0" t="n">
        <v>75945.5123413393</v>
      </c>
      <c r="AE244" s="0" t="n">
        <v>62673.0954884227</v>
      </c>
      <c r="AF244" s="0" t="n">
        <v>0</v>
      </c>
      <c r="AG244" s="0" t="n">
        <v>0</v>
      </c>
      <c r="AH244" s="0" t="n">
        <v>0.75</v>
      </c>
      <c r="AI244" s="4" t="n">
        <v>1</v>
      </c>
      <c r="AJ244" s="5" t="n">
        <v>0</v>
      </c>
      <c r="AK244" s="5" t="n">
        <v>0</v>
      </c>
      <c r="AL244" s="6" t="n">
        <v>0</v>
      </c>
      <c r="AM244" s="0" t="n">
        <v>0</v>
      </c>
      <c r="AN244" s="0" t="n">
        <v>1</v>
      </c>
      <c r="AO244" s="6" t="n">
        <v>0</v>
      </c>
      <c r="AP244" s="0" t="n">
        <v>0</v>
      </c>
      <c r="AQ244" s="0" t="n">
        <v>0</v>
      </c>
      <c r="AR244" s="0" t="n">
        <v>1</v>
      </c>
      <c r="AS244" s="6" t="n">
        <v>0</v>
      </c>
    </row>
    <row r="245" customFormat="false" ht="15" hidden="false" customHeight="false" outlineLevel="0" collapsed="false">
      <c r="D245" s="3"/>
      <c r="F245" s="3"/>
      <c r="H245" s="3"/>
      <c r="J245" s="3"/>
      <c r="K245" s="55"/>
      <c r="L245" s="58"/>
      <c r="M245" s="3"/>
      <c r="N245" s="3"/>
      <c r="O245" s="3"/>
      <c r="P245" s="3"/>
      <c r="Q245" s="3" t="s">
        <v>77</v>
      </c>
      <c r="R245" s="54" t="n">
        <v>0.6075</v>
      </c>
      <c r="S245" s="3" t="n">
        <f aca="false">IF(AND(X245&lt;1,Y245&lt;1,Z245&lt;1,AA245&lt;3),1,0)</f>
        <v>0</v>
      </c>
      <c r="T245" s="27" t="n">
        <f aca="false">R245*P246*N248*L249*J249*H249*F237*D228*B180</f>
        <v>0.000494452631474068</v>
      </c>
      <c r="V245" s="15"/>
      <c r="W245" s="3" t="n">
        <v>303</v>
      </c>
      <c r="X245" s="0" t="n">
        <v>0.88</v>
      </c>
      <c r="Y245" s="0" t="n">
        <v>1.19</v>
      </c>
      <c r="Z245" s="0" t="n">
        <v>1.42</v>
      </c>
      <c r="AA245" s="0" t="n">
        <v>3.5</v>
      </c>
      <c r="AB245" s="0" t="n">
        <v>3.3</v>
      </c>
      <c r="AC245" s="0" t="n">
        <v>11922.428413611</v>
      </c>
      <c r="AD245" s="0" t="n">
        <v>75945.5123413393</v>
      </c>
      <c r="AE245" s="0" t="n">
        <v>62673.0954884227</v>
      </c>
      <c r="AF245" s="0" t="n">
        <v>0</v>
      </c>
      <c r="AG245" s="0" t="n">
        <v>0</v>
      </c>
      <c r="AH245" s="0" t="n">
        <v>0.75</v>
      </c>
      <c r="AI245" s="4" t="n">
        <v>0</v>
      </c>
      <c r="AJ245" s="5" t="n">
        <v>1</v>
      </c>
      <c r="AK245" s="5" t="n">
        <v>0</v>
      </c>
      <c r="AL245" s="6" t="n">
        <v>0</v>
      </c>
      <c r="AM245" s="0" t="n">
        <v>1</v>
      </c>
      <c r="AN245" s="0" t="n">
        <v>0</v>
      </c>
      <c r="AO245" s="6" t="n">
        <v>0</v>
      </c>
      <c r="AP245" s="0" t="n">
        <v>0</v>
      </c>
      <c r="AQ245" s="0" t="n">
        <v>1</v>
      </c>
      <c r="AR245" s="0" t="n">
        <v>0</v>
      </c>
      <c r="AS245" s="6" t="n">
        <v>0</v>
      </c>
    </row>
    <row r="246" customFormat="false" ht="15" hidden="false" customHeight="false" outlineLevel="0" collapsed="false">
      <c r="D246" s="3"/>
      <c r="F246" s="3"/>
      <c r="H246" s="3"/>
      <c r="J246" s="3"/>
      <c r="K246" s="55"/>
      <c r="L246" s="58"/>
      <c r="M246" s="3"/>
      <c r="N246" s="3"/>
      <c r="O246" s="3" t="s">
        <v>74</v>
      </c>
      <c r="P246" s="54" t="n">
        <v>0.944</v>
      </c>
      <c r="Q246" s="3" t="s">
        <v>75</v>
      </c>
      <c r="R246" s="54" t="n">
        <v>0.3925</v>
      </c>
      <c r="S246" s="3" t="n">
        <f aca="false">IF(AND(X246&lt;1,Y246&lt;1,Z246&lt;1,AA246&lt;3),1,0)</f>
        <v>0</v>
      </c>
      <c r="T246" s="27" t="n">
        <f aca="false">R246*P246*N248*L249*J249*H249*F237*D228*B180</f>
        <v>0.000319461165191065</v>
      </c>
      <c r="V246" s="15"/>
      <c r="W246" s="3" t="n">
        <v>303</v>
      </c>
      <c r="X246" s="0" t="n">
        <v>0.88</v>
      </c>
      <c r="Y246" s="0" t="n">
        <v>1.19</v>
      </c>
      <c r="Z246" s="0" t="n">
        <v>1.42</v>
      </c>
      <c r="AA246" s="0" t="n">
        <v>3.5</v>
      </c>
      <c r="AB246" s="0" t="n">
        <v>3.3</v>
      </c>
      <c r="AC246" s="0" t="n">
        <v>11922.428413611</v>
      </c>
      <c r="AD246" s="0" t="n">
        <v>75945.5123413393</v>
      </c>
      <c r="AE246" s="0" t="n">
        <v>62673.0954884227</v>
      </c>
      <c r="AF246" s="0" t="n">
        <v>0</v>
      </c>
      <c r="AG246" s="0" t="n">
        <v>0</v>
      </c>
      <c r="AH246" s="0" t="n">
        <v>0.75</v>
      </c>
      <c r="AI246" s="4" t="n">
        <v>0</v>
      </c>
      <c r="AJ246" s="5" t="n">
        <v>1</v>
      </c>
      <c r="AK246" s="5" t="n">
        <v>0</v>
      </c>
      <c r="AL246" s="6" t="n">
        <v>0</v>
      </c>
      <c r="AM246" s="0" t="n">
        <v>1</v>
      </c>
      <c r="AN246" s="0" t="n">
        <v>0</v>
      </c>
      <c r="AO246" s="6" t="n">
        <v>0</v>
      </c>
      <c r="AP246" s="0" t="n">
        <v>0</v>
      </c>
      <c r="AQ246" s="0" t="n">
        <v>0</v>
      </c>
      <c r="AR246" s="0" t="n">
        <v>1</v>
      </c>
      <c r="AS246" s="6" t="n">
        <v>0</v>
      </c>
    </row>
    <row r="247" customFormat="false" ht="15" hidden="false" customHeight="false" outlineLevel="0" collapsed="false">
      <c r="D247" s="3"/>
      <c r="F247" s="3"/>
      <c r="H247" s="3"/>
      <c r="J247" s="3"/>
      <c r="K247" s="55"/>
      <c r="L247" s="58"/>
      <c r="M247" s="3"/>
      <c r="N247" s="3"/>
      <c r="O247" s="3"/>
      <c r="P247" s="3"/>
      <c r="Q247" s="3" t="s">
        <v>77</v>
      </c>
      <c r="R247" s="54" t="n">
        <v>0.3925</v>
      </c>
      <c r="S247" s="3" t="n">
        <f aca="false">IF(AND(X247&lt;1,Y247&lt;1,Z247&lt;1,AA247&lt;3),1,0)</f>
        <v>0</v>
      </c>
      <c r="T247" s="27" t="n">
        <f aca="false">R247*P248*N248*L249*J249*H249*F237*D228*B180</f>
        <v>1.89510860706564E-005</v>
      </c>
      <c r="V247" s="15"/>
      <c r="W247" s="3" t="n">
        <v>303</v>
      </c>
      <c r="X247" s="0" t="n">
        <v>0.88</v>
      </c>
      <c r="Y247" s="0" t="n">
        <v>1.19</v>
      </c>
      <c r="Z247" s="0" t="n">
        <v>1.42</v>
      </c>
      <c r="AA247" s="0" t="n">
        <v>3.5</v>
      </c>
      <c r="AB247" s="0" t="n">
        <v>3.3</v>
      </c>
      <c r="AC247" s="0" t="n">
        <v>11922.428413611</v>
      </c>
      <c r="AD247" s="0" t="n">
        <v>75945.5123413393</v>
      </c>
      <c r="AE247" s="0" t="n">
        <v>62673.0954884227</v>
      </c>
      <c r="AF247" s="0" t="n">
        <v>0</v>
      </c>
      <c r="AG247" s="0" t="n">
        <v>0</v>
      </c>
      <c r="AH247" s="0" t="n">
        <v>0.75</v>
      </c>
      <c r="AI247" s="4" t="n">
        <v>0</v>
      </c>
      <c r="AJ247" s="5" t="n">
        <v>1</v>
      </c>
      <c r="AK247" s="5" t="n">
        <v>0</v>
      </c>
      <c r="AL247" s="6" t="n">
        <v>0</v>
      </c>
      <c r="AM247" s="0" t="n">
        <v>0</v>
      </c>
      <c r="AN247" s="0" t="n">
        <v>1</v>
      </c>
      <c r="AO247" s="6" t="n">
        <v>0</v>
      </c>
      <c r="AP247" s="0" t="n">
        <v>0</v>
      </c>
      <c r="AQ247" s="0" t="n">
        <v>1</v>
      </c>
      <c r="AR247" s="0" t="n">
        <v>0</v>
      </c>
      <c r="AS247" s="6" t="n">
        <v>0</v>
      </c>
    </row>
    <row r="248" customFormat="false" ht="15" hidden="false" customHeight="false" outlineLevel="0" collapsed="false">
      <c r="D248" s="3"/>
      <c r="F248" s="3"/>
      <c r="H248" s="3"/>
      <c r="J248" s="3"/>
      <c r="K248" s="3"/>
      <c r="L248" s="57"/>
      <c r="M248" s="3" t="s">
        <v>77</v>
      </c>
      <c r="N248" s="54" t="n">
        <v>0.47</v>
      </c>
      <c r="O248" s="3" t="s">
        <v>78</v>
      </c>
      <c r="P248" s="54" t="n">
        <v>0.056</v>
      </c>
      <c r="Q248" s="3" t="s">
        <v>75</v>
      </c>
      <c r="R248" s="54" t="n">
        <v>0.6075</v>
      </c>
      <c r="S248" s="3" t="n">
        <f aca="false">IF(AND(X248&lt;1,Y248&lt;1,Z248&lt;1,AA248&lt;3),1,0)</f>
        <v>0</v>
      </c>
      <c r="T248" s="27" t="n">
        <f aca="false">R248*P248*N248*L249*J249*H249*F237*D228*B180</f>
        <v>2.93319357654108E-005</v>
      </c>
      <c r="V248" s="15"/>
      <c r="W248" s="3" t="n">
        <v>303</v>
      </c>
      <c r="X248" s="0" t="n">
        <v>0.88</v>
      </c>
      <c r="Y248" s="0" t="n">
        <v>1.19</v>
      </c>
      <c r="Z248" s="0" t="n">
        <v>1.42</v>
      </c>
      <c r="AA248" s="0" t="n">
        <v>3.5</v>
      </c>
      <c r="AB248" s="0" t="n">
        <v>3.3</v>
      </c>
      <c r="AC248" s="0" t="n">
        <v>11922.428413611</v>
      </c>
      <c r="AD248" s="0" t="n">
        <v>75945.5123413393</v>
      </c>
      <c r="AE248" s="0" t="n">
        <v>62673.0954884227</v>
      </c>
      <c r="AF248" s="0" t="n">
        <v>0</v>
      </c>
      <c r="AG248" s="0" t="n">
        <v>0</v>
      </c>
      <c r="AH248" s="0" t="n">
        <v>0.75</v>
      </c>
      <c r="AI248" s="4" t="n">
        <v>0</v>
      </c>
      <c r="AJ248" s="5" t="n">
        <v>1</v>
      </c>
      <c r="AK248" s="5" t="n">
        <v>0</v>
      </c>
      <c r="AL248" s="6" t="n">
        <v>0</v>
      </c>
      <c r="AM248" s="0" t="n">
        <v>0</v>
      </c>
      <c r="AN248" s="0" t="n">
        <v>1</v>
      </c>
      <c r="AO248" s="6" t="n">
        <v>0</v>
      </c>
      <c r="AP248" s="0" t="n">
        <v>0</v>
      </c>
      <c r="AQ248" s="0" t="n">
        <v>0</v>
      </c>
      <c r="AR248" s="0" t="n">
        <v>1</v>
      </c>
      <c r="AS248" s="6" t="n">
        <v>0</v>
      </c>
    </row>
    <row r="249" customFormat="false" ht="15" hidden="false" customHeight="false" outlineLevel="0" collapsed="false">
      <c r="D249" s="3"/>
      <c r="F249" s="3"/>
      <c r="G249" s="0" t="s">
        <v>90</v>
      </c>
      <c r="H249" s="54" t="n">
        <v>0.2506</v>
      </c>
      <c r="I249" s="0" t="s">
        <v>89</v>
      </c>
      <c r="J249" s="54" t="n">
        <v>1</v>
      </c>
      <c r="K249" s="55" t="s">
        <v>85</v>
      </c>
      <c r="L249" s="67" t="n">
        <v>1</v>
      </c>
      <c r="M249" s="3" t="s">
        <v>75</v>
      </c>
      <c r="N249" s="54" t="n">
        <f aca="false">1-N248-N244</f>
        <v>0.119</v>
      </c>
      <c r="O249" s="3" t="s">
        <v>30</v>
      </c>
      <c r="P249" s="54" t="n">
        <v>1</v>
      </c>
      <c r="Q249" s="3" t="s">
        <v>75</v>
      </c>
      <c r="R249" s="54" t="n">
        <v>1</v>
      </c>
      <c r="S249" s="3" t="n">
        <f aca="false">IF(AND(X249&lt;1,Y249&lt;1,Z249&lt;1,AA249&lt;3),1,0)</f>
        <v>0</v>
      </c>
      <c r="T249" s="27" t="n">
        <f aca="false">R249*P249*N249*L249*J249*H249*F237*D228*B180</f>
        <v>0.00021830089659924</v>
      </c>
      <c r="U249" s="64" t="s">
        <v>11</v>
      </c>
      <c r="V249" s="15"/>
      <c r="W249" s="3" t="n">
        <v>303</v>
      </c>
      <c r="X249" s="0" t="n">
        <v>0.88</v>
      </c>
      <c r="Y249" s="0" t="n">
        <v>1.19</v>
      </c>
      <c r="Z249" s="0" t="n">
        <v>1.42</v>
      </c>
      <c r="AA249" s="0" t="n">
        <v>3.5</v>
      </c>
      <c r="AB249" s="0" t="n">
        <v>3.3</v>
      </c>
      <c r="AC249" s="0" t="n">
        <v>11922.428413611</v>
      </c>
      <c r="AD249" s="0" t="n">
        <v>75945.5123413393</v>
      </c>
      <c r="AE249" s="0" t="n">
        <v>62673.0954884227</v>
      </c>
      <c r="AF249" s="0" t="n">
        <v>0</v>
      </c>
      <c r="AG249" s="0" t="n">
        <v>0</v>
      </c>
      <c r="AH249" s="0" t="n">
        <v>0.75</v>
      </c>
      <c r="AI249" s="4" t="n">
        <v>0</v>
      </c>
      <c r="AJ249" s="5" t="n">
        <v>0</v>
      </c>
      <c r="AK249" s="5" t="n">
        <v>1</v>
      </c>
      <c r="AL249" s="6" t="n">
        <v>0</v>
      </c>
      <c r="AM249" s="0" t="n">
        <v>0</v>
      </c>
      <c r="AN249" s="0" t="n">
        <v>0</v>
      </c>
      <c r="AO249" s="6" t="n">
        <v>1</v>
      </c>
      <c r="AP249" s="0" t="n">
        <v>0</v>
      </c>
      <c r="AQ249" s="0" t="n">
        <v>0</v>
      </c>
      <c r="AR249" s="0" t="n">
        <v>1</v>
      </c>
      <c r="AS249" s="6" t="n">
        <v>0</v>
      </c>
    </row>
    <row r="250" s="56" customFormat="true" ht="15" hidden="false" customHeight="false" outlineLevel="0" collapsed="false">
      <c r="A250" s="56" t="n">
        <v>-1</v>
      </c>
      <c r="B250" s="56" t="n">
        <v>-1</v>
      </c>
      <c r="C250" s="56" t="n">
        <v>-1</v>
      </c>
      <c r="D250" s="56" t="n">
        <v>-1</v>
      </c>
      <c r="E250" s="56" t="n">
        <v>-1</v>
      </c>
      <c r="F250" s="56" t="n">
        <v>-1</v>
      </c>
      <c r="G250" s="56" t="n">
        <v>-1</v>
      </c>
      <c r="H250" s="56" t="n">
        <v>-1</v>
      </c>
      <c r="I250" s="56" t="n">
        <v>-1</v>
      </c>
      <c r="J250" s="56" t="n">
        <v>-1</v>
      </c>
      <c r="K250" s="56" t="n">
        <v>-1</v>
      </c>
      <c r="L250" s="56" t="n">
        <v>-1</v>
      </c>
      <c r="M250" s="56" t="n">
        <v>-1</v>
      </c>
      <c r="N250" s="56" t="n">
        <v>-1</v>
      </c>
      <c r="O250" s="56" t="n">
        <v>-1</v>
      </c>
      <c r="P250" s="56" t="n">
        <v>-1</v>
      </c>
      <c r="Q250" s="56" t="n">
        <v>-1</v>
      </c>
      <c r="R250" s="56" t="n">
        <v>-1</v>
      </c>
      <c r="S250" s="56" t="n">
        <v>-1</v>
      </c>
      <c r="T250" s="56" t="n">
        <v>-1</v>
      </c>
      <c r="U250" s="56" t="n">
        <v>-1</v>
      </c>
      <c r="V250" s="56" t="n">
        <v>-1</v>
      </c>
      <c r="W250" s="56" t="n">
        <v>-1</v>
      </c>
      <c r="X250" s="56" t="n">
        <v>-1</v>
      </c>
      <c r="Y250" s="56" t="n">
        <v>-1</v>
      </c>
      <c r="Z250" s="56" t="n">
        <v>-1</v>
      </c>
      <c r="AA250" s="56" t="n">
        <v>-1</v>
      </c>
      <c r="AB250" s="56" t="n">
        <v>-1</v>
      </c>
      <c r="AC250" s="56" t="n">
        <v>-1</v>
      </c>
      <c r="AD250" s="56" t="n">
        <v>-1</v>
      </c>
      <c r="AE250" s="56" t="n">
        <v>-1</v>
      </c>
      <c r="AF250" s="56" t="n">
        <v>-1</v>
      </c>
      <c r="AG250" s="56" t="n">
        <v>-1</v>
      </c>
      <c r="AH250" s="56" t="n">
        <v>-1</v>
      </c>
      <c r="AI250" s="56" t="n">
        <v>-1</v>
      </c>
      <c r="AJ250" s="56" t="n">
        <v>-1</v>
      </c>
      <c r="AK250" s="56" t="n">
        <v>-1</v>
      </c>
      <c r="AL250" s="56" t="n">
        <v>-1</v>
      </c>
      <c r="AM250" s="56" t="n">
        <v>-1</v>
      </c>
      <c r="AN250" s="56" t="n">
        <v>-1</v>
      </c>
      <c r="AO250" s="56" t="n">
        <v>-1</v>
      </c>
      <c r="AP250" s="56" t="n">
        <v>-1</v>
      </c>
      <c r="AQ250" s="56" t="n">
        <v>-1</v>
      </c>
      <c r="AR250" s="56" t="n">
        <v>-1</v>
      </c>
      <c r="AS250" s="56" t="n">
        <v>-1</v>
      </c>
      <c r="AT250" s="56" t="n">
        <v>-1</v>
      </c>
      <c r="AU250" s="56" t="n">
        <v>-1</v>
      </c>
    </row>
    <row r="251" s="57" customFormat="true" ht="15" hidden="false" customHeight="false" outlineLevel="0" collapsed="false">
      <c r="D251" s="58"/>
      <c r="F251" s="58"/>
      <c r="M251" s="58"/>
      <c r="N251" s="58"/>
      <c r="O251" s="58"/>
      <c r="P251" s="58"/>
      <c r="Q251" s="58" t="s">
        <v>73</v>
      </c>
      <c r="R251" s="54" t="n">
        <v>0.8107</v>
      </c>
      <c r="S251" s="3" t="n">
        <f aca="false">IF(AND(X251&lt;1,Y251&lt;1,Z251&lt;1,AA251&lt;3),1,0)</f>
        <v>1</v>
      </c>
      <c r="T251" s="27" t="n">
        <f aca="false">R251*P252*N254*L259*J259*H259*F259*D289*B180</f>
        <v>0.00452347212722011</v>
      </c>
      <c r="V251" s="15"/>
      <c r="W251" s="3" t="n">
        <v>304</v>
      </c>
      <c r="X251" s="0" t="n">
        <v>0.24</v>
      </c>
      <c r="Y251" s="0" t="n">
        <v>0.32</v>
      </c>
      <c r="Z251" s="0" t="n">
        <v>0.45</v>
      </c>
      <c r="AA251" s="0" t="n">
        <v>2</v>
      </c>
      <c r="AB251" s="0" t="n">
        <v>3.3</v>
      </c>
      <c r="AC251" s="0" t="n">
        <v>14536.8546173198</v>
      </c>
      <c r="AD251" s="0" t="n">
        <v>73366.15583755</v>
      </c>
      <c r="AE251" s="0" t="n">
        <v>65937.8091994397</v>
      </c>
      <c r="AF251" s="57" t="n">
        <v>0</v>
      </c>
      <c r="AG251" s="57" t="n">
        <v>0</v>
      </c>
      <c r="AH251" s="0" t="n">
        <v>0.6</v>
      </c>
      <c r="AI251" s="60" t="n">
        <v>1</v>
      </c>
      <c r="AJ251" s="61" t="n">
        <v>0</v>
      </c>
      <c r="AK251" s="61" t="n">
        <v>0</v>
      </c>
      <c r="AL251" s="62" t="n">
        <v>0</v>
      </c>
      <c r="AM251" s="57" t="n">
        <v>1</v>
      </c>
      <c r="AN251" s="57" t="n">
        <v>0</v>
      </c>
      <c r="AO251" s="62" t="n">
        <v>0</v>
      </c>
      <c r="AP251" s="57" t="n">
        <v>1</v>
      </c>
      <c r="AQ251" s="57" t="n">
        <v>0</v>
      </c>
      <c r="AR251" s="57" t="n">
        <v>0</v>
      </c>
      <c r="AS251" s="62" t="n">
        <v>0</v>
      </c>
    </row>
    <row r="252" s="57" customFormat="true" ht="15" hidden="false" customHeight="false" outlineLevel="0" collapsed="false">
      <c r="D252" s="58"/>
      <c r="F252" s="58"/>
      <c r="M252" s="58"/>
      <c r="N252" s="58"/>
      <c r="O252" s="58" t="s">
        <v>74</v>
      </c>
      <c r="P252" s="54" t="n">
        <v>0.962121212</v>
      </c>
      <c r="Q252" s="58" t="s">
        <v>75</v>
      </c>
      <c r="R252" s="54" t="n">
        <v>0.1893</v>
      </c>
      <c r="S252" s="3" t="n">
        <f aca="false">IF(AND(X252&lt;1,Y252&lt;1,Z252&lt;1,AA252&lt;3),1,0)</f>
        <v>1</v>
      </c>
      <c r="T252" s="27" t="n">
        <f aca="false">R252*P252*N254*L259*J259*H259*F259*D289*B180</f>
        <v>0.00105623939025875</v>
      </c>
      <c r="V252" s="15"/>
      <c r="W252" s="3" t="n">
        <v>304</v>
      </c>
      <c r="X252" s="0" t="n">
        <v>0.24</v>
      </c>
      <c r="Y252" s="0" t="n">
        <v>0.32</v>
      </c>
      <c r="Z252" s="0" t="n">
        <v>0.45</v>
      </c>
      <c r="AA252" s="0" t="n">
        <v>2</v>
      </c>
      <c r="AB252" s="0" t="n">
        <v>3.3</v>
      </c>
      <c r="AC252" s="0" t="n">
        <v>14536.8546173198</v>
      </c>
      <c r="AD252" s="0" t="n">
        <v>73366.15583755</v>
      </c>
      <c r="AE252" s="0" t="n">
        <v>65937.8091994397</v>
      </c>
      <c r="AF252" s="57" t="n">
        <v>0</v>
      </c>
      <c r="AG252" s="57" t="n">
        <v>0</v>
      </c>
      <c r="AH252" s="0" t="n">
        <v>0.6</v>
      </c>
      <c r="AI252" s="60" t="n">
        <v>1</v>
      </c>
      <c r="AJ252" s="61" t="n">
        <v>0</v>
      </c>
      <c r="AK252" s="61" t="n">
        <v>0</v>
      </c>
      <c r="AL252" s="62" t="n">
        <v>0</v>
      </c>
      <c r="AM252" s="57" t="n">
        <v>1</v>
      </c>
      <c r="AN252" s="57" t="n">
        <v>0</v>
      </c>
      <c r="AO252" s="62" t="n">
        <v>0</v>
      </c>
      <c r="AP252" s="57" t="n">
        <v>0</v>
      </c>
      <c r="AQ252" s="57" t="n">
        <v>0</v>
      </c>
      <c r="AR252" s="57" t="n">
        <v>1</v>
      </c>
      <c r="AS252" s="62" t="n">
        <v>0</v>
      </c>
    </row>
    <row r="253" s="57" customFormat="true" ht="15" hidden="false" customHeight="false" outlineLevel="0" collapsed="false">
      <c r="D253" s="58"/>
      <c r="F253" s="58"/>
      <c r="M253" s="58"/>
      <c r="N253" s="58"/>
      <c r="O253" s="58"/>
      <c r="P253" s="58"/>
      <c r="Q253" s="58" t="s">
        <v>73</v>
      </c>
      <c r="R253" s="54" t="n">
        <v>0.8107</v>
      </c>
      <c r="S253" s="3" t="n">
        <f aca="false">IF(AND(X253&lt;1,Y253&lt;1,Z253&lt;1,AA253&lt;3),1,0)</f>
        <v>1</v>
      </c>
      <c r="T253" s="27" t="n">
        <f aca="false">R253*P254*N254*L259*J259*H259*F259*D289*B180</f>
        <v>0.000178089454419886</v>
      </c>
      <c r="V253" s="15"/>
      <c r="W253" s="3" t="n">
        <v>304</v>
      </c>
      <c r="X253" s="0" t="n">
        <v>0.24</v>
      </c>
      <c r="Y253" s="0" t="n">
        <v>0.32</v>
      </c>
      <c r="Z253" s="0" t="n">
        <v>0.45</v>
      </c>
      <c r="AA253" s="0" t="n">
        <v>2</v>
      </c>
      <c r="AB253" s="0" t="n">
        <v>3.3</v>
      </c>
      <c r="AC253" s="0" t="n">
        <v>14536.8546173198</v>
      </c>
      <c r="AD253" s="0" t="n">
        <v>73366.15583755</v>
      </c>
      <c r="AE253" s="0" t="n">
        <v>65937.8091994397</v>
      </c>
      <c r="AF253" s="57" t="n">
        <v>0</v>
      </c>
      <c r="AG253" s="57" t="n">
        <v>0</v>
      </c>
      <c r="AH253" s="0" t="n">
        <v>0.6</v>
      </c>
      <c r="AI253" s="60" t="n">
        <v>1</v>
      </c>
      <c r="AJ253" s="61" t="n">
        <v>0</v>
      </c>
      <c r="AK253" s="61" t="n">
        <v>0</v>
      </c>
      <c r="AL253" s="62" t="n">
        <v>0</v>
      </c>
      <c r="AM253" s="57" t="n">
        <v>0</v>
      </c>
      <c r="AN253" s="57" t="n">
        <v>1</v>
      </c>
      <c r="AO253" s="62" t="n">
        <v>0</v>
      </c>
      <c r="AP253" s="57" t="n">
        <v>1</v>
      </c>
      <c r="AQ253" s="57" t="n">
        <v>0</v>
      </c>
      <c r="AR253" s="57" t="n">
        <v>0</v>
      </c>
      <c r="AS253" s="62" t="n">
        <v>0</v>
      </c>
    </row>
    <row r="254" s="57" customFormat="true" ht="15" hidden="false" customHeight="false" outlineLevel="0" collapsed="false">
      <c r="D254" s="58"/>
      <c r="F254" s="58"/>
      <c r="M254" s="58" t="s">
        <v>73</v>
      </c>
      <c r="N254" s="54" t="n">
        <v>0.5</v>
      </c>
      <c r="O254" s="58" t="s">
        <v>76</v>
      </c>
      <c r="P254" s="54" t="n">
        <v>0.037878788</v>
      </c>
      <c r="Q254" s="58" t="s">
        <v>75</v>
      </c>
      <c r="R254" s="54" t="n">
        <v>0.1893</v>
      </c>
      <c r="S254" s="3" t="n">
        <f aca="false">IF(AND(X254&lt;1,Y254&lt;1,Z254&lt;1,AA254&lt;3),1,0)</f>
        <v>1</v>
      </c>
      <c r="T254" s="27" t="n">
        <f aca="false">R254*P254*N254*L259*J259*H259*F259*D289*B180</f>
        <v>4.15842281012513E-005</v>
      </c>
      <c r="V254" s="15"/>
      <c r="W254" s="3" t="n">
        <v>304</v>
      </c>
      <c r="X254" s="0" t="n">
        <v>0.24</v>
      </c>
      <c r="Y254" s="0" t="n">
        <v>0.32</v>
      </c>
      <c r="Z254" s="0" t="n">
        <v>0.45</v>
      </c>
      <c r="AA254" s="0" t="n">
        <v>2</v>
      </c>
      <c r="AB254" s="0" t="n">
        <v>3.3</v>
      </c>
      <c r="AC254" s="0" t="n">
        <v>14536.8546173198</v>
      </c>
      <c r="AD254" s="0" t="n">
        <v>73366.15583755</v>
      </c>
      <c r="AE254" s="0" t="n">
        <v>65937.8091994397</v>
      </c>
      <c r="AF254" s="57" t="n">
        <v>0</v>
      </c>
      <c r="AG254" s="57" t="n">
        <v>0</v>
      </c>
      <c r="AH254" s="0" t="n">
        <v>0.6</v>
      </c>
      <c r="AI254" s="60" t="n">
        <v>1</v>
      </c>
      <c r="AJ254" s="61" t="n">
        <v>0</v>
      </c>
      <c r="AK254" s="61" t="n">
        <v>0</v>
      </c>
      <c r="AL254" s="62" t="n">
        <v>0</v>
      </c>
      <c r="AM254" s="57" t="n">
        <v>0</v>
      </c>
      <c r="AN254" s="57" t="n">
        <v>1</v>
      </c>
      <c r="AO254" s="62" t="n">
        <v>0</v>
      </c>
      <c r="AP254" s="57" t="n">
        <v>0</v>
      </c>
      <c r="AQ254" s="57" t="n">
        <v>0</v>
      </c>
      <c r="AR254" s="57" t="n">
        <v>1</v>
      </c>
      <c r="AS254" s="62" t="n">
        <v>0</v>
      </c>
    </row>
    <row r="255" customFormat="false" ht="15" hidden="false" customHeight="false" outlineLevel="0" collapsed="false">
      <c r="D255" s="3"/>
      <c r="F255" s="3"/>
      <c r="M255" s="3"/>
      <c r="N255" s="3"/>
      <c r="O255" s="3"/>
      <c r="P255" s="3"/>
      <c r="Q255" s="3" t="s">
        <v>77</v>
      </c>
      <c r="R255" s="54" t="n">
        <v>0.81</v>
      </c>
      <c r="S255" s="3" t="n">
        <f aca="false">IF(AND(X255&lt;1,Y255&lt;1,Z255&lt;1,AA255&lt;3),1,0)</f>
        <v>1</v>
      </c>
      <c r="T255" s="27" t="n">
        <f aca="false">R255*P256*N258*L259*J259*H259*F259*D289*B180</f>
        <v>0.00338496468608478</v>
      </c>
      <c r="V255" s="15"/>
      <c r="W255" s="3" t="n">
        <v>304</v>
      </c>
      <c r="X255" s="0" t="n">
        <v>0.24</v>
      </c>
      <c r="Y255" s="0" t="n">
        <v>0.32</v>
      </c>
      <c r="Z255" s="0" t="n">
        <v>0.45</v>
      </c>
      <c r="AA255" s="0" t="n">
        <v>2</v>
      </c>
      <c r="AB255" s="0" t="n">
        <v>3.3</v>
      </c>
      <c r="AC255" s="0" t="n">
        <v>14536.8546173198</v>
      </c>
      <c r="AD255" s="0" t="n">
        <v>73366.15583755</v>
      </c>
      <c r="AE255" s="0" t="n">
        <v>65937.8091994397</v>
      </c>
      <c r="AF255" s="57" t="n">
        <v>0</v>
      </c>
      <c r="AG255" s="57" t="n">
        <v>0</v>
      </c>
      <c r="AH255" s="0" t="n">
        <v>0.6</v>
      </c>
      <c r="AI255" s="4" t="n">
        <v>0</v>
      </c>
      <c r="AJ255" s="5" t="n">
        <v>1</v>
      </c>
      <c r="AK255" s="5" t="n">
        <v>0</v>
      </c>
      <c r="AL255" s="6" t="n">
        <v>0</v>
      </c>
      <c r="AM255" s="0" t="n">
        <v>1</v>
      </c>
      <c r="AN255" s="0" t="n">
        <v>0</v>
      </c>
      <c r="AO255" s="6" t="n">
        <v>0</v>
      </c>
      <c r="AP255" s="0" t="n">
        <v>0</v>
      </c>
      <c r="AQ255" s="0" t="n">
        <v>1</v>
      </c>
      <c r="AR255" s="0" t="n">
        <v>0</v>
      </c>
      <c r="AS255" s="6" t="n">
        <v>0</v>
      </c>
    </row>
    <row r="256" customFormat="false" ht="15" hidden="false" customHeight="false" outlineLevel="0" collapsed="false">
      <c r="D256" s="3"/>
      <c r="F256" s="3"/>
      <c r="H256" s="3"/>
      <c r="J256" s="3"/>
      <c r="K256" s="3"/>
      <c r="L256" s="3"/>
      <c r="M256" s="3"/>
      <c r="N256" s="3"/>
      <c r="O256" s="3" t="s">
        <v>74</v>
      </c>
      <c r="P256" s="54" t="n">
        <v>0.960784314</v>
      </c>
      <c r="Q256" s="3" t="s">
        <v>75</v>
      </c>
      <c r="R256" s="54" t="n">
        <v>0.19</v>
      </c>
      <c r="S256" s="3" t="n">
        <f aca="false">IF(AND(X256&lt;1,Y256&lt;1,Z256&lt;1,AA256&lt;3),1,0)</f>
        <v>1</v>
      </c>
      <c r="T256" s="27" t="n">
        <f aca="false">R256*P256*N258*L259*J259*H259*F259*D289*B180</f>
        <v>0.000794004062168035</v>
      </c>
      <c r="V256" s="15"/>
      <c r="W256" s="3" t="n">
        <v>304</v>
      </c>
      <c r="X256" s="0" t="n">
        <v>0.24</v>
      </c>
      <c r="Y256" s="0" t="n">
        <v>0.32</v>
      </c>
      <c r="Z256" s="0" t="n">
        <v>0.45</v>
      </c>
      <c r="AA256" s="0" t="n">
        <v>2</v>
      </c>
      <c r="AB256" s="0" t="n">
        <v>3.3</v>
      </c>
      <c r="AC256" s="0" t="n">
        <v>14536.8546173198</v>
      </c>
      <c r="AD256" s="0" t="n">
        <v>73366.15583755</v>
      </c>
      <c r="AE256" s="0" t="n">
        <v>65937.8091994397</v>
      </c>
      <c r="AF256" s="57" t="n">
        <v>0</v>
      </c>
      <c r="AG256" s="57" t="n">
        <v>0</v>
      </c>
      <c r="AH256" s="0" t="n">
        <v>0.6</v>
      </c>
      <c r="AI256" s="4" t="n">
        <v>0</v>
      </c>
      <c r="AJ256" s="5" t="n">
        <v>1</v>
      </c>
      <c r="AK256" s="5" t="n">
        <v>0</v>
      </c>
      <c r="AL256" s="6" t="n">
        <v>0</v>
      </c>
      <c r="AM256" s="0" t="n">
        <v>1</v>
      </c>
      <c r="AN256" s="0" t="n">
        <v>0</v>
      </c>
      <c r="AO256" s="6" t="n">
        <v>0</v>
      </c>
      <c r="AP256" s="0" t="n">
        <v>0</v>
      </c>
      <c r="AQ256" s="0" t="n">
        <v>0</v>
      </c>
      <c r="AR256" s="0" t="n">
        <v>1</v>
      </c>
      <c r="AS256" s="6" t="n">
        <v>0</v>
      </c>
    </row>
    <row r="257" customFormat="false" ht="15" hidden="false" customHeight="false" outlineLevel="0" collapsed="false">
      <c r="D257" s="3"/>
      <c r="F257" s="3"/>
      <c r="H257" s="3"/>
      <c r="J257" s="3"/>
      <c r="K257" s="3"/>
      <c r="L257" s="3"/>
      <c r="M257" s="3"/>
      <c r="N257" s="3"/>
      <c r="O257" s="3"/>
      <c r="P257" s="3"/>
      <c r="Q257" s="3" t="s">
        <v>77</v>
      </c>
      <c r="R257" s="54" t="n">
        <v>0.81</v>
      </c>
      <c r="S257" s="3" t="n">
        <f aca="false">IF(AND(X257&lt;1,Y257&lt;1,Z257&lt;1,AA257&lt;3),1,0)</f>
        <v>1</v>
      </c>
      <c r="T257" s="27" t="n">
        <f aca="false">R257*P258*N258*L259*J259*H259*F259*D289*B180</f>
        <v>0.00013816182291522</v>
      </c>
      <c r="V257" s="15"/>
      <c r="W257" s="3" t="n">
        <v>304</v>
      </c>
      <c r="X257" s="0" t="n">
        <v>0.24</v>
      </c>
      <c r="Y257" s="0" t="n">
        <v>0.32</v>
      </c>
      <c r="Z257" s="0" t="n">
        <v>0.45</v>
      </c>
      <c r="AA257" s="0" t="n">
        <v>2</v>
      </c>
      <c r="AB257" s="0" t="n">
        <v>3.3</v>
      </c>
      <c r="AC257" s="0" t="n">
        <v>14536.8546173198</v>
      </c>
      <c r="AD257" s="0" t="n">
        <v>73366.15583755</v>
      </c>
      <c r="AE257" s="0" t="n">
        <v>65937.8091994397</v>
      </c>
      <c r="AF257" s="57" t="n">
        <v>0</v>
      </c>
      <c r="AG257" s="57" t="n">
        <v>0</v>
      </c>
      <c r="AH257" s="0" t="n">
        <v>0.6</v>
      </c>
      <c r="AI257" s="4" t="n">
        <v>0</v>
      </c>
      <c r="AJ257" s="5" t="n">
        <v>1</v>
      </c>
      <c r="AK257" s="5" t="n">
        <v>0</v>
      </c>
      <c r="AL257" s="6" t="n">
        <v>0</v>
      </c>
      <c r="AM257" s="0" t="n">
        <v>0</v>
      </c>
      <c r="AN257" s="0" t="n">
        <v>1</v>
      </c>
      <c r="AO257" s="6" t="n">
        <v>0</v>
      </c>
      <c r="AP257" s="0" t="n">
        <v>0</v>
      </c>
      <c r="AQ257" s="0" t="n">
        <v>1</v>
      </c>
      <c r="AR257" s="0" t="n">
        <v>0</v>
      </c>
      <c r="AS257" s="6" t="n">
        <v>0</v>
      </c>
    </row>
    <row r="258" customFormat="false" ht="15" hidden="false" customHeight="false" outlineLevel="0" collapsed="false">
      <c r="D258" s="3"/>
      <c r="F258" s="3"/>
      <c r="H258" s="3"/>
      <c r="J258" s="3"/>
      <c r="K258" s="3"/>
      <c r="L258" s="3"/>
      <c r="M258" s="3" t="s">
        <v>77</v>
      </c>
      <c r="N258" s="54" t="n">
        <v>0.375</v>
      </c>
      <c r="O258" s="3" t="s">
        <v>78</v>
      </c>
      <c r="P258" s="54" t="n">
        <v>0.039215686</v>
      </c>
      <c r="Q258" s="3" t="s">
        <v>75</v>
      </c>
      <c r="R258" s="54" t="n">
        <v>0.19</v>
      </c>
      <c r="S258" s="3" t="n">
        <f aca="false">IF(AND(X258&lt;1,Y258&lt;1,Z258&lt;1,AA258&lt;3),1,0)</f>
        <v>1</v>
      </c>
      <c r="T258" s="27" t="n">
        <f aca="false">R258*P258*N258*L259*J259*H259*F259*D289*B180</f>
        <v>3.24083288319652E-005</v>
      </c>
      <c r="V258" s="15"/>
      <c r="W258" s="3" t="n">
        <v>304</v>
      </c>
      <c r="X258" s="0" t="n">
        <v>0.24</v>
      </c>
      <c r="Y258" s="0" t="n">
        <v>0.32</v>
      </c>
      <c r="Z258" s="0" t="n">
        <v>0.45</v>
      </c>
      <c r="AA258" s="0" t="n">
        <v>2</v>
      </c>
      <c r="AB258" s="0" t="n">
        <v>3.3</v>
      </c>
      <c r="AC258" s="0" t="n">
        <v>14536.8546173198</v>
      </c>
      <c r="AD258" s="0" t="n">
        <v>73366.15583755</v>
      </c>
      <c r="AE258" s="0" t="n">
        <v>65937.8091994397</v>
      </c>
      <c r="AF258" s="57" t="n">
        <v>0</v>
      </c>
      <c r="AG258" s="57" t="n">
        <v>0</v>
      </c>
      <c r="AH258" s="0" t="n">
        <v>0.6</v>
      </c>
      <c r="AI258" s="4" t="n">
        <v>0</v>
      </c>
      <c r="AJ258" s="5" t="n">
        <v>1</v>
      </c>
      <c r="AK258" s="5" t="n">
        <v>0</v>
      </c>
      <c r="AL258" s="6" t="n">
        <v>0</v>
      </c>
      <c r="AM258" s="0" t="n">
        <v>0</v>
      </c>
      <c r="AN258" s="0" t="n">
        <v>1</v>
      </c>
      <c r="AO258" s="6" t="n">
        <v>0</v>
      </c>
      <c r="AP258" s="0" t="n">
        <v>0</v>
      </c>
      <c r="AQ258" s="0" t="n">
        <v>0</v>
      </c>
      <c r="AR258" s="0" t="n">
        <v>1</v>
      </c>
      <c r="AS258" s="6" t="n">
        <v>0</v>
      </c>
    </row>
    <row r="259" customFormat="false" ht="15" hidden="false" customHeight="false" outlineLevel="0" collapsed="false">
      <c r="D259" s="3"/>
      <c r="E259" s="0" t="s">
        <v>80</v>
      </c>
      <c r="F259" s="54" t="n">
        <v>0.87</v>
      </c>
      <c r="G259" s="0" t="s">
        <v>81</v>
      </c>
      <c r="H259" s="54" t="n">
        <v>1</v>
      </c>
      <c r="I259" s="0" t="s">
        <v>82</v>
      </c>
      <c r="J259" s="54" t="n">
        <v>1</v>
      </c>
      <c r="K259" s="55" t="s">
        <v>83</v>
      </c>
      <c r="L259" s="54" t="n">
        <f aca="false">1-L269</f>
        <v>1</v>
      </c>
      <c r="M259" s="3" t="s">
        <v>75</v>
      </c>
      <c r="N259" s="54" t="n">
        <v>0.125</v>
      </c>
      <c r="O259" s="3" t="s">
        <v>30</v>
      </c>
      <c r="P259" s="54" t="n">
        <v>1</v>
      </c>
      <c r="Q259" s="3" t="s">
        <v>75</v>
      </c>
      <c r="R259" s="54" t="n">
        <v>1</v>
      </c>
      <c r="S259" s="3" t="n">
        <f aca="false">IF(AND(X259&lt;1,Y259&lt;1,Z259&lt;1,AA259&lt;3),1,0)</f>
        <v>1</v>
      </c>
      <c r="T259" s="27" t="n">
        <f aca="false">R259*P259*N259*L259*J259*H259*F259*D289*B180</f>
        <v>0.0014498463</v>
      </c>
      <c r="V259" s="15"/>
      <c r="W259" s="3" t="n">
        <v>304</v>
      </c>
      <c r="X259" s="0" t="n">
        <v>0.24</v>
      </c>
      <c r="Y259" s="0" t="n">
        <v>0.32</v>
      </c>
      <c r="Z259" s="0" t="n">
        <v>0.45</v>
      </c>
      <c r="AA259" s="0" t="n">
        <v>2</v>
      </c>
      <c r="AB259" s="0" t="n">
        <v>3.3</v>
      </c>
      <c r="AC259" s="0" t="n">
        <v>14536.8546173198</v>
      </c>
      <c r="AD259" s="0" t="n">
        <v>73366.15583755</v>
      </c>
      <c r="AE259" s="0" t="n">
        <v>65937.8091994397</v>
      </c>
      <c r="AF259" s="57" t="n">
        <v>0</v>
      </c>
      <c r="AG259" s="57" t="n">
        <v>0</v>
      </c>
      <c r="AH259" s="0" t="n">
        <v>0.6</v>
      </c>
      <c r="AI259" s="4" t="n">
        <v>0</v>
      </c>
      <c r="AJ259" s="5" t="n">
        <v>0</v>
      </c>
      <c r="AK259" s="5" t="n">
        <v>1</v>
      </c>
      <c r="AL259" s="6" t="n">
        <v>0</v>
      </c>
      <c r="AM259" s="0" t="n">
        <v>0</v>
      </c>
      <c r="AN259" s="0" t="n">
        <v>0</v>
      </c>
      <c r="AO259" s="6" t="n">
        <v>1</v>
      </c>
      <c r="AP259" s="0" t="n">
        <v>0</v>
      </c>
      <c r="AQ259" s="0" t="n">
        <v>0</v>
      </c>
      <c r="AR259" s="0" t="n">
        <v>1</v>
      </c>
      <c r="AS259" s="6" t="n">
        <v>0</v>
      </c>
    </row>
    <row r="260" s="56" customFormat="true" ht="15" hidden="false" customHeight="false" outlineLevel="0" collapsed="false">
      <c r="A260" s="56" t="n">
        <v>-1</v>
      </c>
      <c r="B260" s="56" t="n">
        <v>-1</v>
      </c>
      <c r="C260" s="56" t="n">
        <v>-1</v>
      </c>
      <c r="D260" s="56" t="n">
        <v>-1</v>
      </c>
      <c r="E260" s="56" t="n">
        <v>-1</v>
      </c>
      <c r="F260" s="56" t="n">
        <v>-1</v>
      </c>
      <c r="G260" s="56" t="n">
        <v>-1</v>
      </c>
      <c r="H260" s="56" t="n">
        <v>-1</v>
      </c>
      <c r="I260" s="56" t="n">
        <v>-1</v>
      </c>
      <c r="J260" s="56" t="n">
        <v>-1</v>
      </c>
      <c r="K260" s="56" t="n">
        <v>-1</v>
      </c>
      <c r="L260" s="56" t="n">
        <v>-1</v>
      </c>
      <c r="M260" s="56" t="n">
        <v>-1</v>
      </c>
      <c r="N260" s="56" t="n">
        <v>-1</v>
      </c>
      <c r="O260" s="56" t="n">
        <v>-1</v>
      </c>
      <c r="P260" s="56" t="n">
        <v>-1</v>
      </c>
      <c r="Q260" s="56" t="n">
        <v>-1</v>
      </c>
      <c r="R260" s="56" t="n">
        <v>-1</v>
      </c>
      <c r="S260" s="56" t="n">
        <v>-1</v>
      </c>
      <c r="T260" s="56" t="n">
        <v>-1</v>
      </c>
      <c r="U260" s="56" t="n">
        <v>-1</v>
      </c>
      <c r="V260" s="56" t="n">
        <v>-1</v>
      </c>
      <c r="W260" s="56" t="n">
        <v>-1</v>
      </c>
      <c r="X260" s="56" t="n">
        <v>-1</v>
      </c>
      <c r="Y260" s="56" t="n">
        <v>-1</v>
      </c>
      <c r="Z260" s="56" t="n">
        <v>-1</v>
      </c>
      <c r="AA260" s="56" t="n">
        <v>-1</v>
      </c>
      <c r="AB260" s="56" t="n">
        <v>-1</v>
      </c>
      <c r="AC260" s="56" t="n">
        <v>-1</v>
      </c>
      <c r="AD260" s="56" t="n">
        <v>-1</v>
      </c>
      <c r="AE260" s="56" t="n">
        <v>-1</v>
      </c>
      <c r="AF260" s="56" t="n">
        <v>-1</v>
      </c>
      <c r="AG260" s="56" t="n">
        <v>-1</v>
      </c>
      <c r="AH260" s="56" t="n">
        <v>-1</v>
      </c>
      <c r="AI260" s="56" t="n">
        <v>-1</v>
      </c>
      <c r="AJ260" s="56" t="n">
        <v>-1</v>
      </c>
      <c r="AK260" s="56" t="n">
        <v>-1</v>
      </c>
      <c r="AL260" s="56" t="n">
        <v>-1</v>
      </c>
      <c r="AM260" s="56" t="n">
        <v>-1</v>
      </c>
      <c r="AN260" s="56" t="n">
        <v>-1</v>
      </c>
      <c r="AO260" s="56" t="n">
        <v>-1</v>
      </c>
      <c r="AP260" s="56" t="n">
        <v>-1</v>
      </c>
      <c r="AQ260" s="56" t="n">
        <v>-1</v>
      </c>
      <c r="AR260" s="56" t="n">
        <v>-1</v>
      </c>
      <c r="AS260" s="56" t="n">
        <v>-1</v>
      </c>
      <c r="AT260" s="56" t="n">
        <v>-1</v>
      </c>
      <c r="AU260" s="56" t="n">
        <v>-1</v>
      </c>
    </row>
    <row r="261" s="57" customFormat="true" ht="15" hidden="false" customHeight="false" outlineLevel="0" collapsed="false">
      <c r="D261" s="58"/>
      <c r="F261" s="58"/>
      <c r="H261" s="58"/>
      <c r="J261" s="58"/>
      <c r="K261" s="59"/>
      <c r="L261" s="58"/>
      <c r="M261" s="3"/>
      <c r="N261" s="3"/>
      <c r="O261" s="3"/>
      <c r="P261" s="3"/>
      <c r="Q261" s="3" t="s">
        <v>73</v>
      </c>
      <c r="R261" s="54" t="n">
        <v>0.8107</v>
      </c>
      <c r="S261" s="3" t="n">
        <f aca="false">IF(AND(X261&lt;1,Y261&lt;1,Z261&lt;1,AA261&lt;3),1,0)</f>
        <v>1</v>
      </c>
      <c r="T261" s="27" t="n">
        <f aca="false">R261*P262*N264*L$269*J$259*H$259*F$259*D$289*B$180</f>
        <v>0</v>
      </c>
      <c r="U261" s="0"/>
      <c r="V261" s="15"/>
      <c r="W261" s="3" t="n">
        <v>304</v>
      </c>
      <c r="X261" s="0" t="n">
        <v>0.24</v>
      </c>
      <c r="Y261" s="0" t="n">
        <v>0.32</v>
      </c>
      <c r="Z261" s="0" t="n">
        <v>0.83</v>
      </c>
      <c r="AA261" s="0" t="n">
        <v>2</v>
      </c>
      <c r="AB261" s="0" t="n">
        <v>3.3</v>
      </c>
      <c r="AC261" s="0" t="n">
        <v>14536.8546173198</v>
      </c>
      <c r="AD261" s="0" t="n">
        <v>73366.15583755</v>
      </c>
      <c r="AE261" s="0" t="n">
        <v>69245.598260155</v>
      </c>
      <c r="AF261" s="57" t="n">
        <v>0</v>
      </c>
      <c r="AG261" s="57" t="n">
        <v>0</v>
      </c>
      <c r="AH261" s="0" t="n">
        <v>0.6</v>
      </c>
      <c r="AI261" s="60" t="n">
        <v>1</v>
      </c>
      <c r="AJ261" s="61" t="n">
        <v>0</v>
      </c>
      <c r="AK261" s="61" t="n">
        <v>0</v>
      </c>
      <c r="AL261" s="62" t="n">
        <v>0</v>
      </c>
      <c r="AM261" s="57" t="n">
        <v>1</v>
      </c>
      <c r="AN261" s="57" t="n">
        <v>0</v>
      </c>
      <c r="AO261" s="62" t="n">
        <v>0</v>
      </c>
      <c r="AP261" s="57" t="n">
        <v>1</v>
      </c>
      <c r="AQ261" s="57" t="n">
        <v>0</v>
      </c>
      <c r="AR261" s="57" t="n">
        <v>0</v>
      </c>
      <c r="AS261" s="62" t="n">
        <v>0</v>
      </c>
    </row>
    <row r="262" s="57" customFormat="true" ht="15" hidden="false" customHeight="false" outlineLevel="0" collapsed="false">
      <c r="D262" s="58"/>
      <c r="F262" s="58"/>
      <c r="H262" s="58"/>
      <c r="J262" s="58"/>
      <c r="K262" s="59"/>
      <c r="L262" s="58"/>
      <c r="M262" s="3"/>
      <c r="N262" s="3"/>
      <c r="O262" s="3" t="s">
        <v>74</v>
      </c>
      <c r="P262" s="54" t="n">
        <v>0.962121212</v>
      </c>
      <c r="Q262" s="3" t="s">
        <v>75</v>
      </c>
      <c r="R262" s="54" t="n">
        <v>0.1893</v>
      </c>
      <c r="S262" s="3" t="n">
        <f aca="false">IF(AND(X262&lt;1,Y262&lt;1,Z262&lt;1,AA262&lt;3),1,0)</f>
        <v>1</v>
      </c>
      <c r="T262" s="27" t="n">
        <f aca="false">R262*P262*N264*L$269*J$259*H$259*F$259*D$289*B$180</f>
        <v>0</v>
      </c>
      <c r="U262" s="0"/>
      <c r="V262" s="15"/>
      <c r="W262" s="3" t="n">
        <v>304</v>
      </c>
      <c r="X262" s="0" t="n">
        <v>0.24</v>
      </c>
      <c r="Y262" s="0" t="n">
        <v>0.32</v>
      </c>
      <c r="Z262" s="0" t="n">
        <v>0.83</v>
      </c>
      <c r="AA262" s="0" t="n">
        <v>2</v>
      </c>
      <c r="AB262" s="0" t="n">
        <v>3.3</v>
      </c>
      <c r="AC262" s="0" t="n">
        <v>14536.8546173198</v>
      </c>
      <c r="AD262" s="0" t="n">
        <v>73366.15583755</v>
      </c>
      <c r="AE262" s="0" t="n">
        <v>69245.598260155</v>
      </c>
      <c r="AF262" s="57" t="n">
        <v>0</v>
      </c>
      <c r="AG262" s="57" t="n">
        <v>0</v>
      </c>
      <c r="AH262" s="0" t="n">
        <v>0.6</v>
      </c>
      <c r="AI262" s="60" t="n">
        <v>1</v>
      </c>
      <c r="AJ262" s="61" t="n">
        <v>0</v>
      </c>
      <c r="AK262" s="61" t="n">
        <v>0</v>
      </c>
      <c r="AL262" s="62" t="n">
        <v>0</v>
      </c>
      <c r="AM262" s="57" t="n">
        <v>1</v>
      </c>
      <c r="AN262" s="57" t="n">
        <v>0</v>
      </c>
      <c r="AO262" s="62" t="n">
        <v>0</v>
      </c>
      <c r="AP262" s="57" t="n">
        <v>0</v>
      </c>
      <c r="AQ262" s="57" t="n">
        <v>0</v>
      </c>
      <c r="AR262" s="57" t="n">
        <v>1</v>
      </c>
      <c r="AS262" s="62" t="n">
        <v>0</v>
      </c>
    </row>
    <row r="263" s="57" customFormat="true" ht="15" hidden="false" customHeight="false" outlineLevel="0" collapsed="false">
      <c r="D263" s="58"/>
      <c r="F263" s="58"/>
      <c r="H263" s="58"/>
      <c r="J263" s="58"/>
      <c r="K263" s="59"/>
      <c r="L263" s="58"/>
      <c r="M263" s="3"/>
      <c r="N263" s="3"/>
      <c r="O263" s="3"/>
      <c r="P263" s="3"/>
      <c r="Q263" s="3" t="s">
        <v>73</v>
      </c>
      <c r="R263" s="54" t="n">
        <v>0.8107</v>
      </c>
      <c r="S263" s="3" t="n">
        <f aca="false">IF(AND(X263&lt;1,Y263&lt;1,Z263&lt;1,AA263&lt;3),1,0)</f>
        <v>1</v>
      </c>
      <c r="T263" s="27" t="n">
        <f aca="false">R263*P264*N264*L$269*J$259*H$259*F$259*D$289*B$180</f>
        <v>0</v>
      </c>
      <c r="U263" s="0"/>
      <c r="V263" s="15"/>
      <c r="W263" s="3" t="n">
        <v>304</v>
      </c>
      <c r="X263" s="0" t="n">
        <v>0.24</v>
      </c>
      <c r="Y263" s="0" t="n">
        <v>0.32</v>
      </c>
      <c r="Z263" s="0" t="n">
        <v>0.83</v>
      </c>
      <c r="AA263" s="0" t="n">
        <v>2</v>
      </c>
      <c r="AB263" s="0" t="n">
        <v>3.3</v>
      </c>
      <c r="AC263" s="0" t="n">
        <v>14536.8546173198</v>
      </c>
      <c r="AD263" s="0" t="n">
        <v>73366.15583755</v>
      </c>
      <c r="AE263" s="0" t="n">
        <v>69245.598260155</v>
      </c>
      <c r="AF263" s="57" t="n">
        <v>0</v>
      </c>
      <c r="AG263" s="57" t="n">
        <v>0</v>
      </c>
      <c r="AH263" s="0" t="n">
        <v>0.6</v>
      </c>
      <c r="AI263" s="60" t="n">
        <v>1</v>
      </c>
      <c r="AJ263" s="61" t="n">
        <v>0</v>
      </c>
      <c r="AK263" s="61" t="n">
        <v>0</v>
      </c>
      <c r="AL263" s="62" t="n">
        <v>0</v>
      </c>
      <c r="AM263" s="57" t="n">
        <v>0</v>
      </c>
      <c r="AN263" s="57" t="n">
        <v>1</v>
      </c>
      <c r="AO263" s="62" t="n">
        <v>0</v>
      </c>
      <c r="AP263" s="57" t="n">
        <v>1</v>
      </c>
      <c r="AQ263" s="57" t="n">
        <v>0</v>
      </c>
      <c r="AR263" s="57" t="n">
        <v>0</v>
      </c>
      <c r="AS263" s="62" t="n">
        <v>0</v>
      </c>
    </row>
    <row r="264" s="57" customFormat="true" ht="15" hidden="false" customHeight="false" outlineLevel="0" collapsed="false">
      <c r="D264" s="58"/>
      <c r="F264" s="58"/>
      <c r="H264" s="58"/>
      <c r="J264" s="58"/>
      <c r="K264" s="59"/>
      <c r="L264" s="58"/>
      <c r="M264" s="3" t="s">
        <v>73</v>
      </c>
      <c r="N264" s="54" t="n">
        <v>0.5</v>
      </c>
      <c r="O264" s="3" t="s">
        <v>76</v>
      </c>
      <c r="P264" s="54" t="n">
        <v>0.037878788</v>
      </c>
      <c r="Q264" s="3" t="s">
        <v>75</v>
      </c>
      <c r="R264" s="54" t="n">
        <v>0.1893</v>
      </c>
      <c r="S264" s="3" t="n">
        <f aca="false">IF(AND(X264&lt;1,Y264&lt;1,Z264&lt;1,AA264&lt;3),1,0)</f>
        <v>1</v>
      </c>
      <c r="T264" s="27" t="n">
        <f aca="false">R264*P264*N264*L$269*J$259*H$259*F$259*D$289*B$180</f>
        <v>0</v>
      </c>
      <c r="U264" s="0"/>
      <c r="V264" s="15"/>
      <c r="W264" s="3" t="n">
        <v>304</v>
      </c>
      <c r="X264" s="0" t="n">
        <v>0.24</v>
      </c>
      <c r="Y264" s="0" t="n">
        <v>0.32</v>
      </c>
      <c r="Z264" s="0" t="n">
        <v>0.83</v>
      </c>
      <c r="AA264" s="0" t="n">
        <v>2</v>
      </c>
      <c r="AB264" s="0" t="n">
        <v>3.3</v>
      </c>
      <c r="AC264" s="0" t="n">
        <v>14536.8546173198</v>
      </c>
      <c r="AD264" s="0" t="n">
        <v>73366.15583755</v>
      </c>
      <c r="AE264" s="0" t="n">
        <v>69245.598260155</v>
      </c>
      <c r="AF264" s="57" t="n">
        <v>0</v>
      </c>
      <c r="AG264" s="57" t="n">
        <v>0</v>
      </c>
      <c r="AH264" s="0" t="n">
        <v>0.6</v>
      </c>
      <c r="AI264" s="60" t="n">
        <v>1</v>
      </c>
      <c r="AJ264" s="61" t="n">
        <v>0</v>
      </c>
      <c r="AK264" s="61" t="n">
        <v>0</v>
      </c>
      <c r="AL264" s="62" t="n">
        <v>0</v>
      </c>
      <c r="AM264" s="57" t="n">
        <v>0</v>
      </c>
      <c r="AN264" s="57" t="n">
        <v>1</v>
      </c>
      <c r="AO264" s="62" t="n">
        <v>0</v>
      </c>
      <c r="AP264" s="57" t="n">
        <v>0</v>
      </c>
      <c r="AQ264" s="57" t="n">
        <v>0</v>
      </c>
      <c r="AR264" s="57" t="n">
        <v>1</v>
      </c>
      <c r="AS264" s="62" t="n">
        <v>0</v>
      </c>
    </row>
    <row r="265" s="57" customFormat="true" ht="15" hidden="false" customHeight="false" outlineLevel="0" collapsed="false">
      <c r="D265" s="58"/>
      <c r="F265" s="58"/>
      <c r="H265" s="58"/>
      <c r="J265" s="58"/>
      <c r="K265" s="59"/>
      <c r="L265" s="58"/>
      <c r="M265" s="3"/>
      <c r="N265" s="3"/>
      <c r="O265" s="3"/>
      <c r="P265" s="3"/>
      <c r="Q265" s="3" t="s">
        <v>77</v>
      </c>
      <c r="R265" s="54" t="n">
        <v>0.81</v>
      </c>
      <c r="S265" s="3" t="n">
        <f aca="false">IF(AND(X265&lt;1,Y265&lt;1,Z265&lt;1,AA265&lt;3),1,0)</f>
        <v>1</v>
      </c>
      <c r="T265" s="27" t="n">
        <f aca="false">R265*P266*N268*L$269*J$259*H$259*F$259*D$289*B$180</f>
        <v>0</v>
      </c>
      <c r="U265" s="0"/>
      <c r="V265" s="15"/>
      <c r="W265" s="3" t="n">
        <v>304</v>
      </c>
      <c r="X265" s="0" t="n">
        <v>0.24</v>
      </c>
      <c r="Y265" s="0" t="n">
        <v>0.32</v>
      </c>
      <c r="Z265" s="0" t="n">
        <v>0.83</v>
      </c>
      <c r="AA265" s="0" t="n">
        <v>2</v>
      </c>
      <c r="AB265" s="0" t="n">
        <v>3.3</v>
      </c>
      <c r="AC265" s="0" t="n">
        <v>14536.8546173198</v>
      </c>
      <c r="AD265" s="0" t="n">
        <v>73366.15583755</v>
      </c>
      <c r="AE265" s="0" t="n">
        <v>69245.598260155</v>
      </c>
      <c r="AF265" s="57" t="n">
        <v>0</v>
      </c>
      <c r="AG265" s="57" t="n">
        <v>0</v>
      </c>
      <c r="AH265" s="0" t="n">
        <v>0.6</v>
      </c>
      <c r="AI265" s="4" t="n">
        <v>0</v>
      </c>
      <c r="AJ265" s="5" t="n">
        <v>1</v>
      </c>
      <c r="AK265" s="5" t="n">
        <v>0</v>
      </c>
      <c r="AL265" s="6" t="n">
        <v>0</v>
      </c>
      <c r="AM265" s="0" t="n">
        <v>1</v>
      </c>
      <c r="AN265" s="0" t="n">
        <v>0</v>
      </c>
      <c r="AO265" s="6" t="n">
        <v>0</v>
      </c>
      <c r="AP265" s="0" t="n">
        <v>0</v>
      </c>
      <c r="AQ265" s="0" t="n">
        <v>1</v>
      </c>
      <c r="AR265" s="0" t="n">
        <v>0</v>
      </c>
      <c r="AS265" s="6" t="n">
        <v>0</v>
      </c>
    </row>
    <row r="266" s="57" customFormat="true" ht="15" hidden="false" customHeight="false" outlineLevel="0" collapsed="false">
      <c r="D266" s="58"/>
      <c r="F266" s="58"/>
      <c r="H266" s="58"/>
      <c r="J266" s="58"/>
      <c r="K266" s="59"/>
      <c r="L266" s="58"/>
      <c r="M266" s="3"/>
      <c r="N266" s="3"/>
      <c r="O266" s="3" t="s">
        <v>74</v>
      </c>
      <c r="P266" s="54" t="n">
        <v>0.960784314</v>
      </c>
      <c r="Q266" s="3" t="s">
        <v>75</v>
      </c>
      <c r="R266" s="54" t="n">
        <v>0.19</v>
      </c>
      <c r="S266" s="3" t="n">
        <f aca="false">IF(AND(X266&lt;1,Y266&lt;1,Z266&lt;1,AA266&lt;3),1,0)</f>
        <v>1</v>
      </c>
      <c r="T266" s="27" t="n">
        <f aca="false">R266*P266*N268*L$269*J$259*H$259*F$259*D$289*B$180</f>
        <v>0</v>
      </c>
      <c r="U266" s="0"/>
      <c r="V266" s="15"/>
      <c r="W266" s="3" t="n">
        <v>304</v>
      </c>
      <c r="X266" s="0" t="n">
        <v>0.24</v>
      </c>
      <c r="Y266" s="0" t="n">
        <v>0.32</v>
      </c>
      <c r="Z266" s="0" t="n">
        <v>0.83</v>
      </c>
      <c r="AA266" s="0" t="n">
        <v>2</v>
      </c>
      <c r="AB266" s="0" t="n">
        <v>3.3</v>
      </c>
      <c r="AC266" s="0" t="n">
        <v>14536.8546173198</v>
      </c>
      <c r="AD266" s="0" t="n">
        <v>73366.15583755</v>
      </c>
      <c r="AE266" s="0" t="n">
        <v>69245.598260155</v>
      </c>
      <c r="AF266" s="57" t="n">
        <v>0</v>
      </c>
      <c r="AG266" s="57" t="n">
        <v>0</v>
      </c>
      <c r="AH266" s="0" t="n">
        <v>0.6</v>
      </c>
      <c r="AI266" s="4" t="n">
        <v>0</v>
      </c>
      <c r="AJ266" s="5" t="n">
        <v>1</v>
      </c>
      <c r="AK266" s="5" t="n">
        <v>0</v>
      </c>
      <c r="AL266" s="6" t="n">
        <v>0</v>
      </c>
      <c r="AM266" s="0" t="n">
        <v>1</v>
      </c>
      <c r="AN266" s="0" t="n">
        <v>0</v>
      </c>
      <c r="AO266" s="6" t="n">
        <v>0</v>
      </c>
      <c r="AP266" s="0" t="n">
        <v>0</v>
      </c>
      <c r="AQ266" s="0" t="n">
        <v>0</v>
      </c>
      <c r="AR266" s="0" t="n">
        <v>1</v>
      </c>
      <c r="AS266" s="6" t="n">
        <v>0</v>
      </c>
    </row>
    <row r="267" s="57" customFormat="true" ht="15" hidden="false" customHeight="false" outlineLevel="0" collapsed="false">
      <c r="D267" s="58"/>
      <c r="F267" s="58"/>
      <c r="H267" s="58"/>
      <c r="J267" s="58"/>
      <c r="K267" s="3"/>
      <c r="L267" s="3"/>
      <c r="M267" s="3"/>
      <c r="N267" s="3"/>
      <c r="O267" s="3"/>
      <c r="P267" s="3"/>
      <c r="Q267" s="3" t="s">
        <v>77</v>
      </c>
      <c r="R267" s="54" t="n">
        <v>0.81</v>
      </c>
      <c r="S267" s="3" t="n">
        <f aca="false">IF(AND(X267&lt;1,Y267&lt;1,Z267&lt;1,AA267&lt;3),1,0)</f>
        <v>1</v>
      </c>
      <c r="T267" s="27" t="n">
        <f aca="false">R267*P268*N268*L$269*J$259*H$259*F$259*D$289*B$180</f>
        <v>0</v>
      </c>
      <c r="U267" s="0"/>
      <c r="V267" s="15"/>
      <c r="W267" s="3" t="n">
        <v>304</v>
      </c>
      <c r="X267" s="0" t="n">
        <v>0.24</v>
      </c>
      <c r="Y267" s="0" t="n">
        <v>0.32</v>
      </c>
      <c r="Z267" s="0" t="n">
        <v>0.83</v>
      </c>
      <c r="AA267" s="0" t="n">
        <v>2</v>
      </c>
      <c r="AB267" s="0" t="n">
        <v>3.3</v>
      </c>
      <c r="AC267" s="0" t="n">
        <v>14536.8546173198</v>
      </c>
      <c r="AD267" s="0" t="n">
        <v>73366.15583755</v>
      </c>
      <c r="AE267" s="0" t="n">
        <v>69245.598260155</v>
      </c>
      <c r="AF267" s="57" t="n">
        <v>0</v>
      </c>
      <c r="AG267" s="57" t="n">
        <v>0</v>
      </c>
      <c r="AH267" s="0" t="n">
        <v>0.6</v>
      </c>
      <c r="AI267" s="4" t="n">
        <v>0</v>
      </c>
      <c r="AJ267" s="5" t="n">
        <v>1</v>
      </c>
      <c r="AK267" s="5" t="n">
        <v>0</v>
      </c>
      <c r="AL267" s="6" t="n">
        <v>0</v>
      </c>
      <c r="AM267" s="0" t="n">
        <v>0</v>
      </c>
      <c r="AN267" s="0" t="n">
        <v>1</v>
      </c>
      <c r="AO267" s="6" t="n">
        <v>0</v>
      </c>
      <c r="AP267" s="0" t="n">
        <v>0</v>
      </c>
      <c r="AQ267" s="0" t="n">
        <v>1</v>
      </c>
      <c r="AR267" s="0" t="n">
        <v>0</v>
      </c>
      <c r="AS267" s="6" t="n">
        <v>0</v>
      </c>
    </row>
    <row r="268" s="57" customFormat="true" ht="15" hidden="false" customHeight="false" outlineLevel="0" collapsed="false">
      <c r="D268" s="58"/>
      <c r="F268" s="58"/>
      <c r="H268" s="58"/>
      <c r="J268" s="58"/>
      <c r="K268" s="3"/>
      <c r="L268" s="3"/>
      <c r="M268" s="3" t="s">
        <v>77</v>
      </c>
      <c r="N268" s="54" t="n">
        <v>0.375</v>
      </c>
      <c r="O268" s="3" t="s">
        <v>78</v>
      </c>
      <c r="P268" s="54" t="n">
        <v>0.039215686</v>
      </c>
      <c r="Q268" s="3" t="s">
        <v>75</v>
      </c>
      <c r="R268" s="54" t="n">
        <v>0.19</v>
      </c>
      <c r="S268" s="3" t="n">
        <f aca="false">IF(AND(X268&lt;1,Y268&lt;1,Z268&lt;1,AA268&lt;3),1,0)</f>
        <v>1</v>
      </c>
      <c r="T268" s="27" t="n">
        <f aca="false">R268*P268*N268*L$269*J$259*H$259*F$259*D$289*B$180</f>
        <v>0</v>
      </c>
      <c r="U268" s="0"/>
      <c r="V268" s="15"/>
      <c r="W268" s="3" t="n">
        <v>304</v>
      </c>
      <c r="X268" s="0" t="n">
        <v>0.24</v>
      </c>
      <c r="Y268" s="0" t="n">
        <v>0.32</v>
      </c>
      <c r="Z268" s="0" t="n">
        <v>0.83</v>
      </c>
      <c r="AA268" s="0" t="n">
        <v>2</v>
      </c>
      <c r="AB268" s="0" t="n">
        <v>3.3</v>
      </c>
      <c r="AC268" s="0" t="n">
        <v>14536.8546173198</v>
      </c>
      <c r="AD268" s="0" t="n">
        <v>73366.15583755</v>
      </c>
      <c r="AE268" s="0" t="n">
        <v>69245.598260155</v>
      </c>
      <c r="AF268" s="57" t="n">
        <v>0</v>
      </c>
      <c r="AG268" s="57" t="n">
        <v>0</v>
      </c>
      <c r="AH268" s="0" t="n">
        <v>0.6</v>
      </c>
      <c r="AI268" s="4" t="n">
        <v>0</v>
      </c>
      <c r="AJ268" s="5" t="n">
        <v>1</v>
      </c>
      <c r="AK268" s="5" t="n">
        <v>0</v>
      </c>
      <c r="AL268" s="6" t="n">
        <v>0</v>
      </c>
      <c r="AM268" s="0" t="n">
        <v>0</v>
      </c>
      <c r="AN268" s="0" t="n">
        <v>1</v>
      </c>
      <c r="AO268" s="6" t="n">
        <v>0</v>
      </c>
      <c r="AP268" s="0" t="n">
        <v>0</v>
      </c>
      <c r="AQ268" s="0" t="n">
        <v>0</v>
      </c>
      <c r="AR268" s="0" t="n">
        <v>1</v>
      </c>
      <c r="AS268" s="6" t="n">
        <v>0</v>
      </c>
    </row>
    <row r="269" s="57" customFormat="true" ht="15" hidden="false" customHeight="false" outlineLevel="0" collapsed="false">
      <c r="D269" s="58"/>
      <c r="F269" s="58"/>
      <c r="H269" s="58"/>
      <c r="J269" s="58"/>
      <c r="K269" s="55" t="s">
        <v>99</v>
      </c>
      <c r="L269" s="54" t="n">
        <v>0</v>
      </c>
      <c r="M269" s="3" t="s">
        <v>75</v>
      </c>
      <c r="N269" s="54" t="n">
        <v>0.125</v>
      </c>
      <c r="O269" s="3" t="s">
        <v>30</v>
      </c>
      <c r="P269" s="54" t="n">
        <v>1</v>
      </c>
      <c r="Q269" s="3" t="s">
        <v>75</v>
      </c>
      <c r="R269" s="54" t="n">
        <v>1</v>
      </c>
      <c r="S269" s="3" t="n">
        <f aca="false">IF(AND(X269&lt;1,Y269&lt;1,Z269&lt;1,AA269&lt;3),1,0)</f>
        <v>1</v>
      </c>
      <c r="T269" s="27" t="n">
        <f aca="false">R269*P269*N269*L$269*J$259*H$259*F$259*D$289*B$180</f>
        <v>0</v>
      </c>
      <c r="U269" s="0"/>
      <c r="V269" s="15"/>
      <c r="W269" s="3" t="n">
        <v>304</v>
      </c>
      <c r="X269" s="0" t="n">
        <v>0.24</v>
      </c>
      <c r="Y269" s="0" t="n">
        <v>0.32</v>
      </c>
      <c r="Z269" s="0" t="n">
        <v>0.83</v>
      </c>
      <c r="AA269" s="0" t="n">
        <v>2</v>
      </c>
      <c r="AB269" s="0" t="n">
        <v>3.3</v>
      </c>
      <c r="AC269" s="0" t="n">
        <v>14536.8546173198</v>
      </c>
      <c r="AD269" s="0" t="n">
        <v>73366.15583755</v>
      </c>
      <c r="AE269" s="0" t="n">
        <v>69245.598260155</v>
      </c>
      <c r="AF269" s="57" t="n">
        <v>0</v>
      </c>
      <c r="AG269" s="57" t="n">
        <v>0</v>
      </c>
      <c r="AH269" s="0" t="n">
        <v>0.6</v>
      </c>
      <c r="AI269" s="4" t="n">
        <v>0</v>
      </c>
      <c r="AJ269" s="5" t="n">
        <v>0</v>
      </c>
      <c r="AK269" s="5" t="n">
        <v>1</v>
      </c>
      <c r="AL269" s="6" t="n">
        <v>0</v>
      </c>
      <c r="AM269" s="0" t="n">
        <v>0</v>
      </c>
      <c r="AN269" s="0" t="n">
        <v>0</v>
      </c>
      <c r="AO269" s="6" t="n">
        <v>1</v>
      </c>
      <c r="AP269" s="0" t="n">
        <v>0</v>
      </c>
      <c r="AQ269" s="0" t="n">
        <v>0</v>
      </c>
      <c r="AR269" s="0" t="n">
        <v>1</v>
      </c>
      <c r="AS269" s="6" t="n">
        <v>0</v>
      </c>
    </row>
    <row r="270" s="56" customFormat="true" ht="15" hidden="false" customHeight="false" outlineLevel="0" collapsed="false">
      <c r="A270" s="56" t="n">
        <v>-1</v>
      </c>
      <c r="B270" s="56" t="n">
        <v>-1</v>
      </c>
      <c r="C270" s="56" t="n">
        <v>-1</v>
      </c>
      <c r="D270" s="56" t="n">
        <v>-1</v>
      </c>
      <c r="E270" s="56" t="n">
        <v>-1</v>
      </c>
      <c r="F270" s="56" t="n">
        <v>-1</v>
      </c>
      <c r="G270" s="56" t="n">
        <v>-1</v>
      </c>
      <c r="H270" s="56" t="n">
        <v>-1</v>
      </c>
      <c r="I270" s="56" t="n">
        <v>-1</v>
      </c>
      <c r="J270" s="56" t="n">
        <v>-1</v>
      </c>
      <c r="K270" s="56" t="n">
        <v>-1</v>
      </c>
      <c r="L270" s="56" t="n">
        <v>-1</v>
      </c>
      <c r="M270" s="56" t="n">
        <v>-1</v>
      </c>
      <c r="N270" s="56" t="n">
        <v>-1</v>
      </c>
      <c r="O270" s="56" t="n">
        <v>-1</v>
      </c>
      <c r="P270" s="56" t="n">
        <v>-1</v>
      </c>
      <c r="Q270" s="56" t="n">
        <v>-1</v>
      </c>
      <c r="R270" s="56" t="n">
        <v>-1</v>
      </c>
      <c r="S270" s="56" t="n">
        <v>-1</v>
      </c>
      <c r="T270" s="56" t="n">
        <v>-1</v>
      </c>
      <c r="U270" s="56" t="n">
        <v>-1</v>
      </c>
      <c r="V270" s="56" t="n">
        <v>-1</v>
      </c>
      <c r="W270" s="56" t="n">
        <v>-1</v>
      </c>
      <c r="X270" s="56" t="n">
        <v>-1</v>
      </c>
      <c r="Y270" s="56" t="n">
        <v>-1</v>
      </c>
      <c r="Z270" s="56" t="n">
        <v>-1</v>
      </c>
      <c r="AA270" s="56" t="n">
        <v>-1</v>
      </c>
      <c r="AB270" s="56" t="n">
        <v>-1</v>
      </c>
      <c r="AC270" s="56" t="n">
        <v>-1</v>
      </c>
      <c r="AD270" s="56" t="n">
        <v>-1</v>
      </c>
      <c r="AE270" s="56" t="n">
        <v>-1</v>
      </c>
      <c r="AF270" s="56" t="n">
        <v>-1</v>
      </c>
      <c r="AG270" s="56" t="n">
        <v>-1</v>
      </c>
      <c r="AH270" s="56" t="n">
        <v>-1</v>
      </c>
      <c r="AI270" s="56" t="n">
        <v>-1</v>
      </c>
      <c r="AJ270" s="56" t="n">
        <v>-1</v>
      </c>
      <c r="AK270" s="56" t="n">
        <v>-1</v>
      </c>
      <c r="AL270" s="56" t="n">
        <v>-1</v>
      </c>
      <c r="AM270" s="56" t="n">
        <v>-1</v>
      </c>
      <c r="AN270" s="56" t="n">
        <v>-1</v>
      </c>
      <c r="AO270" s="56" t="n">
        <v>-1</v>
      </c>
      <c r="AP270" s="56" t="n">
        <v>-1</v>
      </c>
      <c r="AQ270" s="56" t="n">
        <v>-1</v>
      </c>
      <c r="AR270" s="56" t="n">
        <v>-1</v>
      </c>
      <c r="AS270" s="56" t="n">
        <v>-1</v>
      </c>
      <c r="AT270" s="56" t="n">
        <v>-1</v>
      </c>
      <c r="AU270" s="56" t="n">
        <v>-1</v>
      </c>
    </row>
    <row r="271" customFormat="false" ht="15" hidden="false" customHeight="false" outlineLevel="0" collapsed="false">
      <c r="D271" s="3"/>
      <c r="F271" s="58"/>
      <c r="G271" s="57"/>
      <c r="H271" s="58"/>
      <c r="I271" s="57"/>
      <c r="J271" s="58"/>
      <c r="K271" s="59"/>
      <c r="L271" s="58"/>
      <c r="M271" s="3"/>
      <c r="N271" s="3"/>
      <c r="O271" s="3"/>
      <c r="P271" s="3"/>
      <c r="Q271" s="3" t="s">
        <v>73</v>
      </c>
      <c r="R271" s="54" t="n">
        <v>0.8107</v>
      </c>
      <c r="S271" s="3" t="n">
        <f aca="false">IF(AND(X271&lt;1,Y271&lt;1,Z271&lt;1,AA271&lt;3),1,0)</f>
        <v>1</v>
      </c>
      <c r="T271" s="27" t="n">
        <f aca="false">R271*P272*N274*L279*J287*H297*F299*D289*B180</f>
        <v>3.3189863712883E-006</v>
      </c>
      <c r="V271" s="15"/>
      <c r="W271" s="3" t="n">
        <v>304</v>
      </c>
      <c r="X271" s="0" t="n">
        <v>0.24</v>
      </c>
      <c r="Y271" s="0" t="n">
        <v>0.54</v>
      </c>
      <c r="Z271" s="0" t="n">
        <v>0.45</v>
      </c>
      <c r="AA271" s="0" t="n">
        <v>2</v>
      </c>
      <c r="AB271" s="0" t="n">
        <v>3.3</v>
      </c>
      <c r="AC271" s="0" t="n">
        <v>14536.8546173198</v>
      </c>
      <c r="AD271" s="0" t="n">
        <v>75022.0495916694</v>
      </c>
      <c r="AE271" s="0" t="n">
        <v>65937.8091994397</v>
      </c>
      <c r="AF271" s="57" t="n">
        <v>0</v>
      </c>
      <c r="AG271" s="57" t="n">
        <v>0</v>
      </c>
      <c r="AH271" s="0" t="n">
        <v>0.6</v>
      </c>
      <c r="AI271" s="4" t="n">
        <v>1</v>
      </c>
      <c r="AJ271" s="5" t="n">
        <v>0</v>
      </c>
      <c r="AK271" s="5" t="n">
        <v>0</v>
      </c>
      <c r="AL271" s="6" t="n">
        <v>0</v>
      </c>
      <c r="AM271" s="0" t="n">
        <v>1</v>
      </c>
      <c r="AN271" s="0" t="n">
        <v>0</v>
      </c>
      <c r="AO271" s="6" t="n">
        <v>0</v>
      </c>
      <c r="AP271" s="0" t="n">
        <v>1</v>
      </c>
      <c r="AQ271" s="0" t="n">
        <v>0</v>
      </c>
      <c r="AR271" s="0" t="n">
        <v>0</v>
      </c>
      <c r="AS271" s="6" t="n">
        <v>0</v>
      </c>
    </row>
    <row r="272" customFormat="false" ht="15" hidden="false" customHeight="false" outlineLevel="0" collapsed="false">
      <c r="D272" s="3"/>
      <c r="F272" s="58"/>
      <c r="G272" s="57"/>
      <c r="H272" s="58"/>
      <c r="I272" s="57"/>
      <c r="J272" s="58"/>
      <c r="K272" s="59"/>
      <c r="L272" s="58"/>
      <c r="M272" s="3"/>
      <c r="N272" s="3"/>
      <c r="O272" s="3" t="s">
        <v>74</v>
      </c>
      <c r="P272" s="54" t="n">
        <v>0.962121212</v>
      </c>
      <c r="Q272" s="3" t="s">
        <v>75</v>
      </c>
      <c r="R272" s="54" t="n">
        <v>0.1893</v>
      </c>
      <c r="S272" s="3" t="n">
        <f aca="false">IF(AND(X272&lt;1,Y272&lt;1,Z272&lt;1,AA272&lt;3),1,0)</f>
        <v>1</v>
      </c>
      <c r="T272" s="27" t="n">
        <f aca="false">R272*P272*N274*L279*J287*H297*F299*D289*B179</f>
        <v>0</v>
      </c>
      <c r="V272" s="15"/>
      <c r="W272" s="3" t="n">
        <v>304</v>
      </c>
      <c r="X272" s="0" t="n">
        <v>0.24</v>
      </c>
      <c r="Y272" s="0" t="n">
        <v>0.54</v>
      </c>
      <c r="Z272" s="0" t="n">
        <v>0.45</v>
      </c>
      <c r="AA272" s="0" t="n">
        <v>2</v>
      </c>
      <c r="AB272" s="0" t="n">
        <v>3.3</v>
      </c>
      <c r="AC272" s="0" t="n">
        <v>14536.8546173198</v>
      </c>
      <c r="AD272" s="0" t="n">
        <v>75022.0495916694</v>
      </c>
      <c r="AE272" s="0" t="n">
        <v>65937.8091994397</v>
      </c>
      <c r="AF272" s="57" t="n">
        <v>0</v>
      </c>
      <c r="AG272" s="57" t="n">
        <v>0</v>
      </c>
      <c r="AH272" s="0" t="n">
        <v>0.6</v>
      </c>
      <c r="AI272" s="4" t="n">
        <v>1</v>
      </c>
      <c r="AJ272" s="5" t="n">
        <v>0</v>
      </c>
      <c r="AK272" s="5" t="n">
        <v>0</v>
      </c>
      <c r="AL272" s="6" t="n">
        <v>0</v>
      </c>
      <c r="AM272" s="0" t="n">
        <v>1</v>
      </c>
      <c r="AN272" s="0" t="n">
        <v>0</v>
      </c>
      <c r="AO272" s="6" t="n">
        <v>0</v>
      </c>
      <c r="AP272" s="0" t="n">
        <v>0</v>
      </c>
      <c r="AQ272" s="0" t="n">
        <v>0</v>
      </c>
      <c r="AR272" s="0" t="n">
        <v>1</v>
      </c>
      <c r="AS272" s="6" t="n">
        <v>0</v>
      </c>
    </row>
    <row r="273" customFormat="false" ht="15" hidden="false" customHeight="false" outlineLevel="0" collapsed="false">
      <c r="D273" s="3"/>
      <c r="F273" s="58"/>
      <c r="G273" s="57"/>
      <c r="H273" s="58"/>
      <c r="I273" s="57"/>
      <c r="J273" s="58"/>
      <c r="K273" s="59"/>
      <c r="L273" s="58"/>
      <c r="M273" s="3"/>
      <c r="N273" s="3"/>
      <c r="O273" s="3"/>
      <c r="P273" s="3"/>
      <c r="Q273" s="3" t="s">
        <v>73</v>
      </c>
      <c r="R273" s="54" t="n">
        <v>0.8107</v>
      </c>
      <c r="S273" s="3" t="n">
        <f aca="false">IF(AND(X273&lt;1,Y273&lt;1,Z273&lt;1,AA273&lt;3),1,0)</f>
        <v>1</v>
      </c>
      <c r="T273" s="27" t="n">
        <f aca="false">R273*P274*N274*L279*J287*H297*F299*D289*B180</f>
        <v>1.30668755209732E-007</v>
      </c>
      <c r="V273" s="15"/>
      <c r="W273" s="3" t="n">
        <v>304</v>
      </c>
      <c r="X273" s="0" t="n">
        <v>0.24</v>
      </c>
      <c r="Y273" s="0" t="n">
        <v>0.54</v>
      </c>
      <c r="Z273" s="0" t="n">
        <v>0.45</v>
      </c>
      <c r="AA273" s="0" t="n">
        <v>2</v>
      </c>
      <c r="AB273" s="0" t="n">
        <v>3.3</v>
      </c>
      <c r="AC273" s="0" t="n">
        <v>14536.8546173198</v>
      </c>
      <c r="AD273" s="0" t="n">
        <v>75022.0495916694</v>
      </c>
      <c r="AE273" s="0" t="n">
        <v>65937.8091994397</v>
      </c>
      <c r="AF273" s="57" t="n">
        <v>0</v>
      </c>
      <c r="AG273" s="57" t="n">
        <v>0</v>
      </c>
      <c r="AH273" s="0" t="n">
        <v>0.6</v>
      </c>
      <c r="AI273" s="4" t="n">
        <v>1</v>
      </c>
      <c r="AJ273" s="5" t="n">
        <v>0</v>
      </c>
      <c r="AK273" s="5" t="n">
        <v>0</v>
      </c>
      <c r="AL273" s="6" t="n">
        <v>0</v>
      </c>
      <c r="AM273" s="0" t="n">
        <v>0</v>
      </c>
      <c r="AN273" s="0" t="n">
        <v>1</v>
      </c>
      <c r="AO273" s="6" t="n">
        <v>0</v>
      </c>
      <c r="AP273" s="0" t="n">
        <v>1</v>
      </c>
      <c r="AQ273" s="0" t="n">
        <v>0</v>
      </c>
      <c r="AR273" s="0" t="n">
        <v>0</v>
      </c>
      <c r="AS273" s="6" t="n">
        <v>0</v>
      </c>
    </row>
    <row r="274" customFormat="false" ht="15" hidden="false" customHeight="false" outlineLevel="0" collapsed="false">
      <c r="D274" s="3"/>
      <c r="F274" s="58"/>
      <c r="G274" s="57"/>
      <c r="H274" s="58"/>
      <c r="I274" s="57"/>
      <c r="J274" s="58"/>
      <c r="K274" s="59"/>
      <c r="L274" s="58"/>
      <c r="M274" s="3" t="s">
        <v>73</v>
      </c>
      <c r="N274" s="54" t="n">
        <v>0.5</v>
      </c>
      <c r="O274" s="3" t="s">
        <v>76</v>
      </c>
      <c r="P274" s="54" t="n">
        <v>0.037878788</v>
      </c>
      <c r="Q274" s="3" t="s">
        <v>75</v>
      </c>
      <c r="R274" s="54" t="n">
        <v>0.1893</v>
      </c>
      <c r="S274" s="3" t="n">
        <f aca="false">IF(AND(X274&lt;1,Y274&lt;1,Z274&lt;1,AA274&lt;3),1,0)</f>
        <v>1</v>
      </c>
      <c r="T274" s="27" t="n">
        <f aca="false">R274*P274*N274*L279*J287*H297*F299*D289*B180</f>
        <v>3.05114041707195E-008</v>
      </c>
      <c r="V274" s="15"/>
      <c r="W274" s="3" t="n">
        <v>304</v>
      </c>
      <c r="X274" s="0" t="n">
        <v>0.24</v>
      </c>
      <c r="Y274" s="0" t="n">
        <v>0.54</v>
      </c>
      <c r="Z274" s="0" t="n">
        <v>0.45</v>
      </c>
      <c r="AA274" s="0" t="n">
        <v>2</v>
      </c>
      <c r="AB274" s="0" t="n">
        <v>3.3</v>
      </c>
      <c r="AC274" s="0" t="n">
        <v>14536.8546173198</v>
      </c>
      <c r="AD274" s="0" t="n">
        <v>75022.0495916694</v>
      </c>
      <c r="AE274" s="0" t="n">
        <v>65937.8091994397</v>
      </c>
      <c r="AF274" s="57" t="n">
        <v>0</v>
      </c>
      <c r="AG274" s="57" t="n">
        <v>0</v>
      </c>
      <c r="AH274" s="0" t="n">
        <v>0.6</v>
      </c>
      <c r="AI274" s="4" t="n">
        <v>1</v>
      </c>
      <c r="AJ274" s="5" t="n">
        <v>0</v>
      </c>
      <c r="AK274" s="5" t="n">
        <v>0</v>
      </c>
      <c r="AL274" s="6" t="n">
        <v>0</v>
      </c>
      <c r="AM274" s="0" t="n">
        <v>0</v>
      </c>
      <c r="AN274" s="0" t="n">
        <v>1</v>
      </c>
      <c r="AO274" s="6" t="n">
        <v>0</v>
      </c>
      <c r="AP274" s="0" t="n">
        <v>0</v>
      </c>
      <c r="AQ274" s="0" t="n">
        <v>0</v>
      </c>
      <c r="AR274" s="0" t="n">
        <v>1</v>
      </c>
      <c r="AS274" s="6" t="n">
        <v>0</v>
      </c>
    </row>
    <row r="275" customFormat="false" ht="15" hidden="false" customHeight="false" outlineLevel="0" collapsed="false">
      <c r="D275" s="3"/>
      <c r="F275" s="58"/>
      <c r="G275" s="57"/>
      <c r="H275" s="58"/>
      <c r="I275" s="57"/>
      <c r="J275" s="58"/>
      <c r="K275" s="59"/>
      <c r="L275" s="58"/>
      <c r="M275" s="3"/>
      <c r="N275" s="3"/>
      <c r="O275" s="3"/>
      <c r="P275" s="3"/>
      <c r="Q275" s="3" t="s">
        <v>77</v>
      </c>
      <c r="R275" s="54" t="n">
        <v>0.81</v>
      </c>
      <c r="S275" s="3" t="n">
        <f aca="false">IF(AND(X275&lt;1,Y275&lt;1,Z275&lt;1,AA275&lt;3),1,0)</f>
        <v>1</v>
      </c>
      <c r="T275" s="27" t="n">
        <f aca="false">R275*P276*N278*L279*J287*H297*F299*D289*B180</f>
        <v>2.48363454984121E-006</v>
      </c>
      <c r="V275" s="15"/>
      <c r="W275" s="3" t="n">
        <v>304</v>
      </c>
      <c r="X275" s="0" t="n">
        <v>0.24</v>
      </c>
      <c r="Y275" s="0" t="n">
        <v>0.54</v>
      </c>
      <c r="Z275" s="0" t="n">
        <v>0.45</v>
      </c>
      <c r="AA275" s="0" t="n">
        <v>2</v>
      </c>
      <c r="AB275" s="0" t="n">
        <v>3.3</v>
      </c>
      <c r="AC275" s="0" t="n">
        <v>14536.8546173198</v>
      </c>
      <c r="AD275" s="0" t="n">
        <v>75022.0495916694</v>
      </c>
      <c r="AE275" s="0" t="n">
        <v>65937.8091994397</v>
      </c>
      <c r="AF275" s="57" t="n">
        <v>0</v>
      </c>
      <c r="AG275" s="57" t="n">
        <v>0</v>
      </c>
      <c r="AH275" s="0" t="n">
        <v>0.6</v>
      </c>
      <c r="AI275" s="4" t="n">
        <v>0</v>
      </c>
      <c r="AJ275" s="5" t="n">
        <v>1</v>
      </c>
      <c r="AK275" s="5" t="n">
        <v>0</v>
      </c>
      <c r="AL275" s="6" t="n">
        <v>0</v>
      </c>
      <c r="AM275" s="0" t="n">
        <v>1</v>
      </c>
      <c r="AN275" s="0" t="n">
        <v>0</v>
      </c>
      <c r="AO275" s="6" t="n">
        <v>0</v>
      </c>
      <c r="AP275" s="0" t="n">
        <v>0</v>
      </c>
      <c r="AQ275" s="0" t="n">
        <v>1</v>
      </c>
      <c r="AR275" s="0" t="n">
        <v>0</v>
      </c>
      <c r="AS275" s="6" t="n">
        <v>0</v>
      </c>
    </row>
    <row r="276" customFormat="false" ht="15" hidden="false" customHeight="false" outlineLevel="0" collapsed="false">
      <c r="D276" s="3"/>
      <c r="F276" s="58"/>
      <c r="G276" s="57"/>
      <c r="H276" s="58"/>
      <c r="I276" s="57"/>
      <c r="J276" s="58"/>
      <c r="K276" s="59"/>
      <c r="L276" s="58"/>
      <c r="M276" s="3"/>
      <c r="N276" s="3"/>
      <c r="O276" s="3" t="s">
        <v>74</v>
      </c>
      <c r="P276" s="54" t="n">
        <v>0.960784314</v>
      </c>
      <c r="Q276" s="3" t="s">
        <v>75</v>
      </c>
      <c r="R276" s="54" t="n">
        <v>0.19</v>
      </c>
      <c r="S276" s="3" t="n">
        <f aca="false">IF(AND(X276&lt;1,Y276&lt;1,Z276&lt;1,AA276&lt;3),1,0)</f>
        <v>1</v>
      </c>
      <c r="T276" s="27" t="n">
        <f aca="false">R276*P276*N278*L279*J287*H297*F299*D289*B180</f>
        <v>5.82580943789913E-007</v>
      </c>
      <c r="V276" s="15"/>
      <c r="W276" s="3" t="n">
        <v>304</v>
      </c>
      <c r="X276" s="0" t="n">
        <v>0.24</v>
      </c>
      <c r="Y276" s="0" t="n">
        <v>0.54</v>
      </c>
      <c r="Z276" s="0" t="n">
        <v>0.45</v>
      </c>
      <c r="AA276" s="0" t="n">
        <v>2</v>
      </c>
      <c r="AB276" s="0" t="n">
        <v>3.3</v>
      </c>
      <c r="AC276" s="0" t="n">
        <v>14536.8546173198</v>
      </c>
      <c r="AD276" s="0" t="n">
        <v>75022.0495916694</v>
      </c>
      <c r="AE276" s="0" t="n">
        <v>65937.8091994397</v>
      </c>
      <c r="AF276" s="57" t="n">
        <v>0</v>
      </c>
      <c r="AG276" s="57" t="n">
        <v>0</v>
      </c>
      <c r="AH276" s="0" t="n">
        <v>0.6</v>
      </c>
      <c r="AI276" s="4" t="n">
        <v>0</v>
      </c>
      <c r="AJ276" s="5" t="n">
        <v>1</v>
      </c>
      <c r="AK276" s="5" t="n">
        <v>0</v>
      </c>
      <c r="AL276" s="6" t="n">
        <v>0</v>
      </c>
      <c r="AM276" s="0" t="n">
        <v>1</v>
      </c>
      <c r="AN276" s="0" t="n">
        <v>0</v>
      </c>
      <c r="AO276" s="6" t="n">
        <v>0</v>
      </c>
      <c r="AP276" s="0" t="n">
        <v>0</v>
      </c>
      <c r="AQ276" s="0" t="n">
        <v>0</v>
      </c>
      <c r="AR276" s="0" t="n">
        <v>1</v>
      </c>
      <c r="AS276" s="6" t="n">
        <v>0</v>
      </c>
    </row>
    <row r="277" customFormat="false" ht="15" hidden="false" customHeight="false" outlineLevel="0" collapsed="false">
      <c r="D277" s="3"/>
      <c r="F277" s="3"/>
      <c r="H277" s="3"/>
      <c r="J277" s="3"/>
      <c r="K277" s="3"/>
      <c r="L277" s="3"/>
      <c r="M277" s="3"/>
      <c r="N277" s="3"/>
      <c r="O277" s="3"/>
      <c r="P277" s="3"/>
      <c r="Q277" s="3" t="s">
        <v>77</v>
      </c>
      <c r="R277" s="54" t="n">
        <v>0.81</v>
      </c>
      <c r="S277" s="3" t="n">
        <f aca="false">IF(AND(X277&lt;1,Y277&lt;1,Z277&lt;1,AA277&lt;3),1,0)</f>
        <v>1</v>
      </c>
      <c r="T277" s="27" t="n">
        <f aca="false">R277*P278*N278*L279*J287*H297*F299*D289*B180</f>
        <v>1.01372838030455E-007</v>
      </c>
      <c r="V277" s="15"/>
      <c r="W277" s="3" t="n">
        <v>304</v>
      </c>
      <c r="X277" s="0" t="n">
        <v>0.24</v>
      </c>
      <c r="Y277" s="0" t="n">
        <v>0.54</v>
      </c>
      <c r="Z277" s="0" t="n">
        <v>0.45</v>
      </c>
      <c r="AA277" s="0" t="n">
        <v>2</v>
      </c>
      <c r="AB277" s="0" t="n">
        <v>3.3</v>
      </c>
      <c r="AC277" s="0" t="n">
        <v>14536.8546173198</v>
      </c>
      <c r="AD277" s="0" t="n">
        <v>75022.0495916694</v>
      </c>
      <c r="AE277" s="0" t="n">
        <v>65937.8091994397</v>
      </c>
      <c r="AF277" s="57" t="n">
        <v>0</v>
      </c>
      <c r="AG277" s="57" t="n">
        <v>0</v>
      </c>
      <c r="AH277" s="0" t="n">
        <v>0.6</v>
      </c>
      <c r="AI277" s="4" t="n">
        <v>0</v>
      </c>
      <c r="AJ277" s="5" t="n">
        <v>1</v>
      </c>
      <c r="AK277" s="5" t="n">
        <v>0</v>
      </c>
      <c r="AL277" s="6" t="n">
        <v>0</v>
      </c>
      <c r="AM277" s="0" t="n">
        <v>0</v>
      </c>
      <c r="AN277" s="0" t="n">
        <v>1</v>
      </c>
      <c r="AO277" s="6" t="n">
        <v>0</v>
      </c>
      <c r="AP277" s="0" t="n">
        <v>0</v>
      </c>
      <c r="AQ277" s="0" t="n">
        <v>1</v>
      </c>
      <c r="AR277" s="0" t="n">
        <v>0</v>
      </c>
      <c r="AS277" s="6" t="n">
        <v>0</v>
      </c>
    </row>
    <row r="278" customFormat="false" ht="15" hidden="false" customHeight="false" outlineLevel="0" collapsed="false">
      <c r="D278" s="3"/>
      <c r="F278" s="3"/>
      <c r="J278" s="3"/>
      <c r="K278" s="3"/>
      <c r="L278" s="3"/>
      <c r="M278" s="3" t="s">
        <v>77</v>
      </c>
      <c r="N278" s="54" t="n">
        <v>0.375</v>
      </c>
      <c r="O278" s="3" t="s">
        <v>78</v>
      </c>
      <c r="P278" s="54" t="n">
        <v>0.039215686</v>
      </c>
      <c r="Q278" s="3" t="s">
        <v>75</v>
      </c>
      <c r="R278" s="54" t="n">
        <v>0.19</v>
      </c>
      <c r="S278" s="3" t="n">
        <f aca="false">IF(AND(X278&lt;1,Y278&lt;1,Z278&lt;1,AA278&lt;3),1,0)</f>
        <v>1</v>
      </c>
      <c r="T278" s="27" t="n">
        <f aca="false">R278*P278*N278*L279*J287*H297*F299*D289*B180</f>
        <v>2.37788138589957E-008</v>
      </c>
      <c r="V278" s="15"/>
      <c r="W278" s="3" t="n">
        <v>304</v>
      </c>
      <c r="X278" s="0" t="n">
        <v>0.24</v>
      </c>
      <c r="Y278" s="0" t="n">
        <v>0.54</v>
      </c>
      <c r="Z278" s="0" t="n">
        <v>0.45</v>
      </c>
      <c r="AA278" s="0" t="n">
        <v>2</v>
      </c>
      <c r="AB278" s="0" t="n">
        <v>3.3</v>
      </c>
      <c r="AC278" s="0" t="n">
        <v>14536.8546173198</v>
      </c>
      <c r="AD278" s="0" t="n">
        <v>75022.0495916694</v>
      </c>
      <c r="AE278" s="0" t="n">
        <v>65937.8091994397</v>
      </c>
      <c r="AF278" s="57" t="n">
        <v>0</v>
      </c>
      <c r="AG278" s="57" t="n">
        <v>0</v>
      </c>
      <c r="AH278" s="0" t="n">
        <v>0.6</v>
      </c>
      <c r="AI278" s="4" t="n">
        <v>0</v>
      </c>
      <c r="AJ278" s="5" t="n">
        <v>1</v>
      </c>
      <c r="AK278" s="5" t="n">
        <v>0</v>
      </c>
      <c r="AL278" s="6" t="n">
        <v>0</v>
      </c>
      <c r="AM278" s="0" t="n">
        <v>0</v>
      </c>
      <c r="AN278" s="0" t="n">
        <v>1</v>
      </c>
      <c r="AO278" s="6" t="n">
        <v>0</v>
      </c>
      <c r="AP278" s="0" t="n">
        <v>0</v>
      </c>
      <c r="AQ278" s="0" t="n">
        <v>0</v>
      </c>
      <c r="AR278" s="0" t="n">
        <v>1</v>
      </c>
      <c r="AS278" s="6" t="n">
        <v>0</v>
      </c>
    </row>
    <row r="279" customFormat="false" ht="15" hidden="false" customHeight="false" outlineLevel="0" collapsed="false">
      <c r="D279" s="3"/>
      <c r="F279" s="3"/>
      <c r="J279" s="3"/>
      <c r="K279" s="55" t="s">
        <v>83</v>
      </c>
      <c r="L279" s="54" t="n">
        <f aca="false">1-L289</f>
        <v>0.0111</v>
      </c>
      <c r="M279" s="3" t="s">
        <v>75</v>
      </c>
      <c r="N279" s="54" t="n">
        <v>0.125</v>
      </c>
      <c r="O279" s="3" t="s">
        <v>30</v>
      </c>
      <c r="P279" s="54" t="n">
        <v>1</v>
      </c>
      <c r="Q279" s="3" t="s">
        <v>75</v>
      </c>
      <c r="R279" s="54" t="n">
        <v>1</v>
      </c>
      <c r="S279" s="3" t="n">
        <f aca="false">IF(AND(X279&lt;1,Y279&lt;1,Z279&lt;1,AA279&lt;3),1,0)</f>
        <v>1</v>
      </c>
      <c r="T279" s="27" t="n">
        <f aca="false">R279*P279*N279*L279*J287*H297*F299*D289*B180</f>
        <v>1.06378904850686E-006</v>
      </c>
      <c r="V279" s="15"/>
      <c r="W279" s="3" t="n">
        <v>304</v>
      </c>
      <c r="X279" s="0" t="n">
        <v>0.24</v>
      </c>
      <c r="Y279" s="0" t="n">
        <v>0.54</v>
      </c>
      <c r="Z279" s="0" t="n">
        <v>0.45</v>
      </c>
      <c r="AA279" s="0" t="n">
        <v>2</v>
      </c>
      <c r="AB279" s="0" t="n">
        <v>3.3</v>
      </c>
      <c r="AC279" s="0" t="n">
        <v>14536.8546173198</v>
      </c>
      <c r="AD279" s="0" t="n">
        <v>75022.0495916694</v>
      </c>
      <c r="AE279" s="0" t="n">
        <v>65937.8091994397</v>
      </c>
      <c r="AF279" s="57" t="n">
        <v>0</v>
      </c>
      <c r="AG279" s="57" t="n">
        <v>0</v>
      </c>
      <c r="AH279" s="0" t="n">
        <v>0.6</v>
      </c>
      <c r="AI279" s="4" t="n">
        <v>0</v>
      </c>
      <c r="AJ279" s="5" t="n">
        <v>0</v>
      </c>
      <c r="AK279" s="5" t="n">
        <v>1</v>
      </c>
      <c r="AL279" s="6" t="n">
        <v>0</v>
      </c>
      <c r="AM279" s="0" t="n">
        <v>0</v>
      </c>
      <c r="AN279" s="0" t="n">
        <v>0</v>
      </c>
      <c r="AO279" s="6" t="n">
        <v>1</v>
      </c>
      <c r="AP279" s="0" t="n">
        <v>0</v>
      </c>
      <c r="AQ279" s="0" t="n">
        <v>0</v>
      </c>
      <c r="AR279" s="0" t="n">
        <v>1</v>
      </c>
      <c r="AS279" s="6" t="n">
        <v>0</v>
      </c>
    </row>
    <row r="280" s="56" customFormat="true" ht="15" hidden="false" customHeight="false" outlineLevel="0" collapsed="false">
      <c r="A280" s="56" t="n">
        <v>-1</v>
      </c>
      <c r="B280" s="56" t="n">
        <v>-1</v>
      </c>
      <c r="C280" s="56" t="n">
        <v>-1</v>
      </c>
      <c r="D280" s="56" t="n">
        <v>-1</v>
      </c>
      <c r="E280" s="56" t="n">
        <v>-1</v>
      </c>
      <c r="F280" s="56" t="n">
        <v>-1</v>
      </c>
      <c r="G280" s="56" t="n">
        <v>-1</v>
      </c>
      <c r="H280" s="56" t="n">
        <v>-1</v>
      </c>
      <c r="I280" s="56" t="n">
        <v>-1</v>
      </c>
      <c r="J280" s="56" t="n">
        <v>-1</v>
      </c>
      <c r="K280" s="56" t="n">
        <v>-1</v>
      </c>
      <c r="L280" s="56" t="n">
        <v>-1</v>
      </c>
      <c r="M280" s="56" t="n">
        <v>-1</v>
      </c>
      <c r="N280" s="56" t="n">
        <v>-1</v>
      </c>
      <c r="O280" s="56" t="n">
        <v>-1</v>
      </c>
      <c r="P280" s="56" t="n">
        <v>-1</v>
      </c>
      <c r="Q280" s="56" t="n">
        <v>-1</v>
      </c>
      <c r="R280" s="56" t="n">
        <v>-1</v>
      </c>
      <c r="S280" s="56" t="n">
        <v>-1</v>
      </c>
      <c r="T280" s="56" t="n">
        <v>-1</v>
      </c>
      <c r="U280" s="56" t="n">
        <v>-1</v>
      </c>
      <c r="V280" s="56" t="n">
        <v>-1</v>
      </c>
      <c r="W280" s="56" t="n">
        <v>-1</v>
      </c>
      <c r="X280" s="56" t="n">
        <v>-1</v>
      </c>
      <c r="Y280" s="56" t="n">
        <v>-1</v>
      </c>
      <c r="Z280" s="56" t="n">
        <v>-1</v>
      </c>
      <c r="AA280" s="56" t="n">
        <v>-1</v>
      </c>
      <c r="AB280" s="56" t="n">
        <v>-1</v>
      </c>
      <c r="AC280" s="56" t="n">
        <v>-1</v>
      </c>
      <c r="AD280" s="56" t="n">
        <v>-1</v>
      </c>
      <c r="AE280" s="56" t="n">
        <v>-1</v>
      </c>
      <c r="AF280" s="56" t="n">
        <v>-1</v>
      </c>
      <c r="AG280" s="56" t="n">
        <v>-1</v>
      </c>
      <c r="AH280" s="56" t="n">
        <v>-1</v>
      </c>
      <c r="AI280" s="56" t="n">
        <v>-1</v>
      </c>
      <c r="AJ280" s="56" t="n">
        <v>-1</v>
      </c>
      <c r="AK280" s="56" t="n">
        <v>-1</v>
      </c>
      <c r="AL280" s="56" t="n">
        <v>-1</v>
      </c>
      <c r="AM280" s="56" t="n">
        <v>-1</v>
      </c>
      <c r="AN280" s="56" t="n">
        <v>-1</v>
      </c>
      <c r="AO280" s="56" t="n">
        <v>-1</v>
      </c>
      <c r="AP280" s="56" t="n">
        <v>-1</v>
      </c>
      <c r="AQ280" s="56" t="n">
        <v>-1</v>
      </c>
      <c r="AR280" s="56" t="n">
        <v>-1</v>
      </c>
      <c r="AS280" s="56" t="n">
        <v>-1</v>
      </c>
      <c r="AT280" s="56" t="n">
        <v>-1</v>
      </c>
      <c r="AU280" s="56" t="n">
        <v>-1</v>
      </c>
    </row>
    <row r="281" customFormat="false" ht="15" hidden="false" customHeight="false" outlineLevel="0" collapsed="false">
      <c r="D281" s="3"/>
      <c r="F281" s="3"/>
      <c r="J281" s="3"/>
      <c r="K281" s="55"/>
      <c r="L281" s="58"/>
      <c r="M281" s="3"/>
      <c r="N281" s="3"/>
      <c r="O281" s="3"/>
      <c r="P281" s="3"/>
      <c r="Q281" s="3" t="s">
        <v>73</v>
      </c>
      <c r="R281" s="54" t="n">
        <v>0.8107</v>
      </c>
      <c r="S281" s="3" t="n">
        <f aca="false">IF(AND(X281&lt;1,Y281&lt;1,Z281&lt;1,AA281&lt;3),1,0)</f>
        <v>1</v>
      </c>
      <c r="T281" s="27" t="n">
        <f aca="false">R281*P282*N284*L289*J287*H297*F299*D289*B180</f>
        <v>0.000295688794825856</v>
      </c>
      <c r="V281" s="15"/>
      <c r="W281" s="3" t="n">
        <v>304</v>
      </c>
      <c r="X281" s="0" t="n">
        <v>0.24</v>
      </c>
      <c r="Y281" s="0" t="n">
        <v>0.54</v>
      </c>
      <c r="Z281" s="0" t="n">
        <v>0.83</v>
      </c>
      <c r="AA281" s="0" t="n">
        <v>2</v>
      </c>
      <c r="AB281" s="0" t="n">
        <v>3.3</v>
      </c>
      <c r="AC281" s="0" t="n">
        <v>14536.8546173198</v>
      </c>
      <c r="AD281" s="0" t="n">
        <v>75022.0495916694</v>
      </c>
      <c r="AE281" s="0" t="n">
        <v>69245.598260155</v>
      </c>
      <c r="AF281" s="57" t="n">
        <v>0</v>
      </c>
      <c r="AG281" s="57" t="n">
        <v>0</v>
      </c>
      <c r="AH281" s="0" t="n">
        <v>0.6</v>
      </c>
      <c r="AI281" s="4" t="n">
        <v>1</v>
      </c>
      <c r="AJ281" s="5" t="n">
        <v>0</v>
      </c>
      <c r="AK281" s="5" t="n">
        <v>0</v>
      </c>
      <c r="AL281" s="6" t="n">
        <v>0</v>
      </c>
      <c r="AM281" s="0" t="n">
        <v>1</v>
      </c>
      <c r="AN281" s="0" t="n">
        <v>0</v>
      </c>
      <c r="AO281" s="6" t="n">
        <v>0</v>
      </c>
      <c r="AP281" s="0" t="n">
        <v>1</v>
      </c>
      <c r="AQ281" s="0" t="n">
        <v>0</v>
      </c>
      <c r="AR281" s="0" t="n">
        <v>0</v>
      </c>
      <c r="AS281" s="6" t="n">
        <v>0</v>
      </c>
    </row>
    <row r="282" customFormat="false" ht="15" hidden="false" customHeight="false" outlineLevel="0" collapsed="false">
      <c r="D282" s="3"/>
      <c r="F282" s="3"/>
      <c r="J282" s="3"/>
      <c r="K282" s="55"/>
      <c r="L282" s="58"/>
      <c r="M282" s="3"/>
      <c r="N282" s="3"/>
      <c r="O282" s="3" t="s">
        <v>74</v>
      </c>
      <c r="P282" s="54" t="n">
        <v>0.962121212</v>
      </c>
      <c r="Q282" s="3" t="s">
        <v>75</v>
      </c>
      <c r="R282" s="54" t="n">
        <v>0.1893</v>
      </c>
      <c r="S282" s="3" t="n">
        <f aca="false">IF(AND(X282&lt;1,Y282&lt;1,Z282&lt;1,AA282&lt;3),1,0)</f>
        <v>1</v>
      </c>
      <c r="T282" s="27" t="n">
        <f aca="false">R282*P282*N284*L289*J287*H297*F299*D289*B180</f>
        <v>6.90438989275128E-005</v>
      </c>
      <c r="V282" s="15"/>
      <c r="W282" s="3" t="n">
        <v>304</v>
      </c>
      <c r="X282" s="0" t="n">
        <v>0.24</v>
      </c>
      <c r="Y282" s="0" t="n">
        <v>0.54</v>
      </c>
      <c r="Z282" s="0" t="n">
        <v>0.83</v>
      </c>
      <c r="AA282" s="0" t="n">
        <v>2</v>
      </c>
      <c r="AB282" s="0" t="n">
        <v>3.3</v>
      </c>
      <c r="AC282" s="0" t="n">
        <v>14536.8546173198</v>
      </c>
      <c r="AD282" s="0" t="n">
        <v>75022.0495916694</v>
      </c>
      <c r="AE282" s="0" t="n">
        <v>69245.598260155</v>
      </c>
      <c r="AF282" s="57" t="n">
        <v>0</v>
      </c>
      <c r="AG282" s="57" t="n">
        <v>0</v>
      </c>
      <c r="AH282" s="0" t="n">
        <v>0.6</v>
      </c>
      <c r="AI282" s="4" t="n">
        <v>1</v>
      </c>
      <c r="AJ282" s="5" t="n">
        <v>0</v>
      </c>
      <c r="AK282" s="5" t="n">
        <v>0</v>
      </c>
      <c r="AL282" s="6" t="n">
        <v>0</v>
      </c>
      <c r="AM282" s="0" t="n">
        <v>1</v>
      </c>
      <c r="AN282" s="0" t="n">
        <v>0</v>
      </c>
      <c r="AO282" s="6" t="n">
        <v>0</v>
      </c>
      <c r="AP282" s="0" t="n">
        <v>0</v>
      </c>
      <c r="AQ282" s="0" t="n">
        <v>0</v>
      </c>
      <c r="AR282" s="0" t="n">
        <v>1</v>
      </c>
      <c r="AS282" s="6" t="n">
        <v>0</v>
      </c>
    </row>
    <row r="283" customFormat="false" ht="15" hidden="false" customHeight="false" outlineLevel="0" collapsed="false">
      <c r="D283" s="3"/>
      <c r="F283" s="3"/>
      <c r="J283" s="3"/>
      <c r="K283" s="55"/>
      <c r="L283" s="58"/>
      <c r="M283" s="3"/>
      <c r="N283" s="3"/>
      <c r="O283" s="3"/>
      <c r="P283" s="3"/>
      <c r="Q283" s="3" t="s">
        <v>73</v>
      </c>
      <c r="R283" s="54" t="n">
        <v>0.8107</v>
      </c>
      <c r="S283" s="3" t="n">
        <f aca="false">IF(AND(X283&lt;1,Y283&lt;1,Z283&lt;1,AA283&lt;3),1,0)</f>
        <v>1</v>
      </c>
      <c r="T283" s="27" t="n">
        <f aca="false">R283*P284*N284*L289*J287*H297*F299*D289*B180</f>
        <v>1.1641291173595E-005</v>
      </c>
      <c r="V283" s="15"/>
      <c r="W283" s="3" t="n">
        <v>304</v>
      </c>
      <c r="X283" s="0" t="n">
        <v>0.24</v>
      </c>
      <c r="Y283" s="0" t="n">
        <v>0.54</v>
      </c>
      <c r="Z283" s="0" t="n">
        <v>0.83</v>
      </c>
      <c r="AA283" s="0" t="n">
        <v>2</v>
      </c>
      <c r="AB283" s="0" t="n">
        <v>3.3</v>
      </c>
      <c r="AC283" s="0" t="n">
        <v>14536.8546173198</v>
      </c>
      <c r="AD283" s="0" t="n">
        <v>75022.0495916694</v>
      </c>
      <c r="AE283" s="0" t="n">
        <v>69245.598260155</v>
      </c>
      <c r="AF283" s="57" t="n">
        <v>0</v>
      </c>
      <c r="AG283" s="57" t="n">
        <v>0</v>
      </c>
      <c r="AH283" s="0" t="n">
        <v>0.6</v>
      </c>
      <c r="AI283" s="4" t="n">
        <v>1</v>
      </c>
      <c r="AJ283" s="5" t="n">
        <v>0</v>
      </c>
      <c r="AK283" s="5" t="n">
        <v>0</v>
      </c>
      <c r="AL283" s="6" t="n">
        <v>0</v>
      </c>
      <c r="AM283" s="0" t="n">
        <v>0</v>
      </c>
      <c r="AN283" s="0" t="n">
        <v>1</v>
      </c>
      <c r="AO283" s="6" t="n">
        <v>0</v>
      </c>
      <c r="AP283" s="0" t="n">
        <v>1</v>
      </c>
      <c r="AQ283" s="0" t="n">
        <v>0</v>
      </c>
      <c r="AR283" s="0" t="n">
        <v>0</v>
      </c>
      <c r="AS283" s="6" t="n">
        <v>0</v>
      </c>
    </row>
    <row r="284" customFormat="false" ht="15" hidden="false" customHeight="false" outlineLevel="0" collapsed="false">
      <c r="D284" s="3"/>
      <c r="F284" s="3"/>
      <c r="J284" s="3"/>
      <c r="K284" s="55"/>
      <c r="L284" s="58"/>
      <c r="M284" s="3" t="s">
        <v>73</v>
      </c>
      <c r="N284" s="54" t="n">
        <v>0.5</v>
      </c>
      <c r="O284" s="3" t="s">
        <v>76</v>
      </c>
      <c r="P284" s="54" t="n">
        <v>0.037878788</v>
      </c>
      <c r="Q284" s="3" t="s">
        <v>75</v>
      </c>
      <c r="R284" s="54" t="n">
        <v>0.1893</v>
      </c>
      <c r="S284" s="3" t="n">
        <f aca="false">IF(AND(X284&lt;1,Y284&lt;1,Z284&lt;1,AA284&lt;3),1,0)</f>
        <v>1</v>
      </c>
      <c r="T284" s="27" t="n">
        <f aca="false">R284*P284*N284*L289*J287*H297*F299*D289*B180</f>
        <v>2.71826374634455E-006</v>
      </c>
      <c r="V284" s="15"/>
      <c r="W284" s="3" t="n">
        <v>304</v>
      </c>
      <c r="X284" s="0" t="n">
        <v>0.24</v>
      </c>
      <c r="Y284" s="0" t="n">
        <v>0.54</v>
      </c>
      <c r="Z284" s="0" t="n">
        <v>0.83</v>
      </c>
      <c r="AA284" s="0" t="n">
        <v>2</v>
      </c>
      <c r="AB284" s="0" t="n">
        <v>3.3</v>
      </c>
      <c r="AC284" s="0" t="n">
        <v>14536.8546173198</v>
      </c>
      <c r="AD284" s="0" t="n">
        <v>75022.0495916694</v>
      </c>
      <c r="AE284" s="0" t="n">
        <v>69245.598260155</v>
      </c>
      <c r="AF284" s="57" t="n">
        <v>0</v>
      </c>
      <c r="AG284" s="57" t="n">
        <v>0</v>
      </c>
      <c r="AH284" s="0" t="n">
        <v>0.6</v>
      </c>
      <c r="AI284" s="4" t="n">
        <v>1</v>
      </c>
      <c r="AJ284" s="5" t="n">
        <v>0</v>
      </c>
      <c r="AK284" s="5" t="n">
        <v>0</v>
      </c>
      <c r="AL284" s="6" t="n">
        <v>0</v>
      </c>
      <c r="AM284" s="0" t="n">
        <v>0</v>
      </c>
      <c r="AN284" s="0" t="n">
        <v>1</v>
      </c>
      <c r="AO284" s="6" t="n">
        <v>0</v>
      </c>
      <c r="AP284" s="0" t="n">
        <v>0</v>
      </c>
      <c r="AQ284" s="0" t="n">
        <v>0</v>
      </c>
      <c r="AR284" s="0" t="n">
        <v>1</v>
      </c>
      <c r="AS284" s="6" t="n">
        <v>0</v>
      </c>
    </row>
    <row r="285" customFormat="false" ht="15" hidden="false" customHeight="false" outlineLevel="0" collapsed="false">
      <c r="D285" s="3"/>
      <c r="F285" s="3"/>
      <c r="J285" s="3"/>
      <c r="K285" s="55"/>
      <c r="L285" s="58"/>
      <c r="M285" s="3"/>
      <c r="N285" s="3"/>
      <c r="O285" s="3"/>
      <c r="P285" s="3"/>
      <c r="Q285" s="3" t="s">
        <v>77</v>
      </c>
      <c r="R285" s="54" t="n">
        <v>0.81</v>
      </c>
      <c r="S285" s="3" t="n">
        <f aca="false">IF(AND(X285&lt;1,Y285&lt;1,Z285&lt;1,AA285&lt;3),1,0)</f>
        <v>1</v>
      </c>
      <c r="T285" s="27" t="n">
        <f aca="false">R285*P286*N288*L289*J287*H297*F299*D289*B180</f>
        <v>0.000221267225796214</v>
      </c>
      <c r="V285" s="15"/>
      <c r="W285" s="3" t="n">
        <v>304</v>
      </c>
      <c r="X285" s="0" t="n">
        <v>0.24</v>
      </c>
      <c r="Y285" s="0" t="n">
        <v>0.54</v>
      </c>
      <c r="Z285" s="0" t="n">
        <v>0.83</v>
      </c>
      <c r="AA285" s="0" t="n">
        <v>2</v>
      </c>
      <c r="AB285" s="0" t="n">
        <v>3.3</v>
      </c>
      <c r="AC285" s="0" t="n">
        <v>14536.8546173198</v>
      </c>
      <c r="AD285" s="0" t="n">
        <v>75022.0495916694</v>
      </c>
      <c r="AE285" s="0" t="n">
        <v>69245.598260155</v>
      </c>
      <c r="AF285" s="57" t="n">
        <v>0</v>
      </c>
      <c r="AG285" s="57" t="n">
        <v>0</v>
      </c>
      <c r="AH285" s="0" t="n">
        <v>0.6</v>
      </c>
      <c r="AI285" s="4" t="n">
        <v>0</v>
      </c>
      <c r="AJ285" s="5" t="n">
        <v>1</v>
      </c>
      <c r="AK285" s="5" t="n">
        <v>0</v>
      </c>
      <c r="AL285" s="6" t="n">
        <v>0</v>
      </c>
      <c r="AM285" s="0" t="n">
        <v>1</v>
      </c>
      <c r="AN285" s="0" t="n">
        <v>0</v>
      </c>
      <c r="AO285" s="6" t="n">
        <v>0</v>
      </c>
      <c r="AP285" s="0" t="n">
        <v>0</v>
      </c>
      <c r="AQ285" s="0" t="n">
        <v>1</v>
      </c>
      <c r="AR285" s="0" t="n">
        <v>0</v>
      </c>
      <c r="AS285" s="6" t="n">
        <v>0</v>
      </c>
    </row>
    <row r="286" customFormat="false" ht="15" hidden="false" customHeight="false" outlineLevel="0" collapsed="false">
      <c r="D286" s="3"/>
      <c r="F286" s="3"/>
      <c r="J286" s="3"/>
      <c r="K286" s="3"/>
      <c r="L286" s="3"/>
      <c r="M286" s="3"/>
      <c r="N286" s="3"/>
      <c r="O286" s="3" t="s">
        <v>74</v>
      </c>
      <c r="P286" s="54" t="n">
        <v>0.960784314</v>
      </c>
      <c r="Q286" s="3" t="s">
        <v>75</v>
      </c>
      <c r="R286" s="54" t="n">
        <v>0.19</v>
      </c>
      <c r="S286" s="3" t="n">
        <f aca="false">IF(AND(X286&lt;1,Y286&lt;1,Z286&lt;1,AA286&lt;3),1,0)</f>
        <v>1</v>
      </c>
      <c r="T286" s="27" t="n">
        <f aca="false">R286*P286*N288*L289*J287*H297*F299*D289*B180</f>
        <v>5.19021887670131E-005</v>
      </c>
      <c r="V286" s="15"/>
      <c r="W286" s="3" t="n">
        <v>304</v>
      </c>
      <c r="X286" s="0" t="n">
        <v>0.24</v>
      </c>
      <c r="Y286" s="0" t="n">
        <v>0.54</v>
      </c>
      <c r="Z286" s="0" t="n">
        <v>0.83</v>
      </c>
      <c r="AA286" s="0" t="n">
        <v>2</v>
      </c>
      <c r="AB286" s="0" t="n">
        <v>3.3</v>
      </c>
      <c r="AC286" s="0" t="n">
        <v>14536.8546173198</v>
      </c>
      <c r="AD286" s="0" t="n">
        <v>75022.0495916694</v>
      </c>
      <c r="AE286" s="0" t="n">
        <v>69245.598260155</v>
      </c>
      <c r="AF286" s="57" t="n">
        <v>0</v>
      </c>
      <c r="AG286" s="57" t="n">
        <v>0</v>
      </c>
      <c r="AH286" s="0" t="n">
        <v>0.6</v>
      </c>
      <c r="AI286" s="4" t="n">
        <v>0</v>
      </c>
      <c r="AJ286" s="5" t="n">
        <v>1</v>
      </c>
      <c r="AK286" s="5" t="n">
        <v>0</v>
      </c>
      <c r="AL286" s="6" t="n">
        <v>0</v>
      </c>
      <c r="AM286" s="0" t="n">
        <v>1</v>
      </c>
      <c r="AN286" s="0" t="n">
        <v>0</v>
      </c>
      <c r="AO286" s="6" t="n">
        <v>0</v>
      </c>
      <c r="AP286" s="0" t="n">
        <v>0</v>
      </c>
      <c r="AQ286" s="0" t="n">
        <v>0</v>
      </c>
      <c r="AR286" s="0" t="n">
        <v>1</v>
      </c>
      <c r="AS286" s="6" t="n">
        <v>0</v>
      </c>
    </row>
    <row r="287" customFormat="false" ht="15" hidden="false" customHeight="false" outlineLevel="0" collapsed="false">
      <c r="D287" s="3"/>
      <c r="F287" s="3"/>
      <c r="H287" s="3"/>
      <c r="I287" s="0" t="s">
        <v>82</v>
      </c>
      <c r="J287" s="54" t="n">
        <f aca="false">1-J301</f>
        <v>0.5903</v>
      </c>
      <c r="K287" s="3"/>
      <c r="L287" s="3"/>
      <c r="M287" s="3"/>
      <c r="N287" s="3"/>
      <c r="O287" s="3"/>
      <c r="P287" s="3"/>
      <c r="Q287" s="3" t="s">
        <v>77</v>
      </c>
      <c r="R287" s="54" t="n">
        <v>0.81</v>
      </c>
      <c r="S287" s="3" t="n">
        <f aca="false">IF(AND(X287&lt;1,Y287&lt;1,Z287&lt;1,AA287&lt;3),1,0)</f>
        <v>1</v>
      </c>
      <c r="T287" s="27" t="n">
        <f aca="false">R287*P288*N288*L289*J287*H297*F299*D289*B180</f>
        <v>9.03131527282138E-006</v>
      </c>
      <c r="V287" s="15"/>
      <c r="W287" s="3" t="n">
        <v>304</v>
      </c>
      <c r="X287" s="0" t="n">
        <v>0.24</v>
      </c>
      <c r="Y287" s="0" t="n">
        <v>0.54</v>
      </c>
      <c r="Z287" s="0" t="n">
        <v>0.83</v>
      </c>
      <c r="AA287" s="0" t="n">
        <v>2</v>
      </c>
      <c r="AB287" s="0" t="n">
        <v>3.3</v>
      </c>
      <c r="AC287" s="0" t="n">
        <v>14536.8546173198</v>
      </c>
      <c r="AD287" s="0" t="n">
        <v>75022.0495916694</v>
      </c>
      <c r="AE287" s="0" t="n">
        <v>69245.598260155</v>
      </c>
      <c r="AF287" s="57" t="n">
        <v>0</v>
      </c>
      <c r="AG287" s="57" t="n">
        <v>0</v>
      </c>
      <c r="AH287" s="0" t="n">
        <v>0.6</v>
      </c>
      <c r="AI287" s="4" t="n">
        <v>0</v>
      </c>
      <c r="AJ287" s="5" t="n">
        <v>1</v>
      </c>
      <c r="AK287" s="5" t="n">
        <v>0</v>
      </c>
      <c r="AL287" s="6" t="n">
        <v>0</v>
      </c>
      <c r="AM287" s="0" t="n">
        <v>0</v>
      </c>
      <c r="AN287" s="0" t="n">
        <v>1</v>
      </c>
      <c r="AO287" s="6" t="n">
        <v>0</v>
      </c>
      <c r="AP287" s="0" t="n">
        <v>0</v>
      </c>
      <c r="AQ287" s="0" t="n">
        <v>1</v>
      </c>
      <c r="AR287" s="0" t="n">
        <v>0</v>
      </c>
      <c r="AS287" s="6" t="n">
        <v>0</v>
      </c>
    </row>
    <row r="288" customFormat="false" ht="15" hidden="false" customHeight="false" outlineLevel="0" collapsed="false">
      <c r="D288" s="3"/>
      <c r="F288" s="3"/>
      <c r="H288" s="3"/>
      <c r="J288" s="3"/>
      <c r="K288" s="3"/>
      <c r="L288" s="3"/>
      <c r="M288" s="3" t="s">
        <v>77</v>
      </c>
      <c r="N288" s="54" t="n">
        <v>0.375</v>
      </c>
      <c r="O288" s="3" t="s">
        <v>78</v>
      </c>
      <c r="P288" s="54" t="n">
        <v>0.039215686</v>
      </c>
      <c r="Q288" s="3" t="s">
        <v>75</v>
      </c>
      <c r="R288" s="54" t="n">
        <v>0.19</v>
      </c>
      <c r="S288" s="3" t="n">
        <f aca="false">IF(AND(X288&lt;1,Y288&lt;1,Z288&lt;1,AA288&lt;3),1,0)</f>
        <v>1</v>
      </c>
      <c r="T288" s="27" t="n">
        <f aca="false">R288*P288*N288*L289*J287*H297*F299*D289*B180</f>
        <v>2.11845666893341E-006</v>
      </c>
      <c r="V288" s="15"/>
      <c r="W288" s="3" t="n">
        <v>304</v>
      </c>
      <c r="X288" s="0" t="n">
        <v>0.24</v>
      </c>
      <c r="Y288" s="0" t="n">
        <v>0.54</v>
      </c>
      <c r="Z288" s="0" t="n">
        <v>0.83</v>
      </c>
      <c r="AA288" s="0" t="n">
        <v>2</v>
      </c>
      <c r="AB288" s="0" t="n">
        <v>3.3</v>
      </c>
      <c r="AC288" s="0" t="n">
        <v>14536.8546173198</v>
      </c>
      <c r="AD288" s="0" t="n">
        <v>75022.0495916694</v>
      </c>
      <c r="AE288" s="0" t="n">
        <v>69245.598260155</v>
      </c>
      <c r="AF288" s="57" t="n">
        <v>0</v>
      </c>
      <c r="AG288" s="57" t="n">
        <v>0</v>
      </c>
      <c r="AH288" s="0" t="n">
        <v>0.6</v>
      </c>
      <c r="AI288" s="4" t="n">
        <v>0</v>
      </c>
      <c r="AJ288" s="5" t="n">
        <v>1</v>
      </c>
      <c r="AK288" s="5" t="n">
        <v>0</v>
      </c>
      <c r="AL288" s="6" t="n">
        <v>0</v>
      </c>
      <c r="AM288" s="0" t="n">
        <v>0</v>
      </c>
      <c r="AN288" s="0" t="n">
        <v>1</v>
      </c>
      <c r="AO288" s="6" t="n">
        <v>0</v>
      </c>
      <c r="AP288" s="0" t="n">
        <v>0</v>
      </c>
      <c r="AQ288" s="0" t="n">
        <v>0</v>
      </c>
      <c r="AR288" s="0" t="n">
        <v>1</v>
      </c>
      <c r="AS288" s="6" t="n">
        <v>0</v>
      </c>
    </row>
    <row r="289" customFormat="false" ht="15" hidden="false" customHeight="false" outlineLevel="0" collapsed="false">
      <c r="C289" s="3" t="s">
        <v>94</v>
      </c>
      <c r="D289" s="54" t="n">
        <v>0.0532</v>
      </c>
      <c r="F289" s="3"/>
      <c r="H289" s="3"/>
      <c r="J289" s="3"/>
      <c r="K289" s="55" t="s">
        <v>85</v>
      </c>
      <c r="L289" s="54" t="n">
        <v>0.9889</v>
      </c>
      <c r="M289" s="3" t="s">
        <v>75</v>
      </c>
      <c r="N289" s="54" t="n">
        <v>0.125</v>
      </c>
      <c r="O289" s="3" t="s">
        <v>30</v>
      </c>
      <c r="P289" s="54" t="n">
        <v>1</v>
      </c>
      <c r="Q289" s="3" t="s">
        <v>75</v>
      </c>
      <c r="R289" s="54" t="n">
        <v>1</v>
      </c>
      <c r="S289" s="3" t="n">
        <f aca="false">IF(AND(X289&lt;1,Y289&lt;1,Z289&lt;1,AA289&lt;3),1,0)</f>
        <v>1</v>
      </c>
      <c r="T289" s="27" t="n">
        <f aca="false">R289*P289*N289*L289*J287*H297*F299*D289*B180</f>
        <v>9.47730621683271E-005</v>
      </c>
      <c r="V289" s="15"/>
      <c r="W289" s="3" t="n">
        <v>304</v>
      </c>
      <c r="X289" s="0" t="n">
        <v>0.24</v>
      </c>
      <c r="Y289" s="0" t="n">
        <v>0.54</v>
      </c>
      <c r="Z289" s="0" t="n">
        <v>0.83</v>
      </c>
      <c r="AA289" s="0" t="n">
        <v>2</v>
      </c>
      <c r="AB289" s="0" t="n">
        <v>3.3</v>
      </c>
      <c r="AC289" s="0" t="n">
        <v>14536.8546173198</v>
      </c>
      <c r="AD289" s="0" t="n">
        <v>75022.0495916694</v>
      </c>
      <c r="AE289" s="0" t="n">
        <v>69245.598260155</v>
      </c>
      <c r="AF289" s="57" t="n">
        <v>0</v>
      </c>
      <c r="AG289" s="57" t="n">
        <v>0</v>
      </c>
      <c r="AH289" s="0" t="n">
        <v>0.6</v>
      </c>
      <c r="AI289" s="4" t="n">
        <v>0</v>
      </c>
      <c r="AJ289" s="5" t="n">
        <v>0</v>
      </c>
      <c r="AK289" s="5" t="n">
        <v>1</v>
      </c>
      <c r="AL289" s="6" t="n">
        <v>0</v>
      </c>
      <c r="AM289" s="0" t="n">
        <v>0</v>
      </c>
      <c r="AN289" s="0" t="n">
        <v>0</v>
      </c>
      <c r="AO289" s="6" t="n">
        <v>1</v>
      </c>
      <c r="AP289" s="0" t="n">
        <v>0</v>
      </c>
      <c r="AQ289" s="0" t="n">
        <v>0</v>
      </c>
      <c r="AR289" s="0" t="n">
        <v>1</v>
      </c>
      <c r="AS289" s="6" t="n">
        <v>0</v>
      </c>
    </row>
    <row r="290" s="56" customFormat="true" ht="15" hidden="false" customHeight="false" outlineLevel="0" collapsed="false">
      <c r="A290" s="56" t="n">
        <v>-1</v>
      </c>
      <c r="B290" s="56" t="n">
        <v>-1</v>
      </c>
      <c r="C290" s="56" t="n">
        <v>-1</v>
      </c>
      <c r="D290" s="56" t="n">
        <v>-1</v>
      </c>
      <c r="E290" s="56" t="n">
        <v>-1</v>
      </c>
      <c r="F290" s="56" t="n">
        <v>-1</v>
      </c>
      <c r="G290" s="56" t="n">
        <v>-1</v>
      </c>
      <c r="H290" s="56" t="n">
        <v>-1</v>
      </c>
      <c r="I290" s="56" t="n">
        <v>-1</v>
      </c>
      <c r="J290" s="56" t="n">
        <v>-1</v>
      </c>
      <c r="K290" s="56" t="n">
        <v>-1</v>
      </c>
      <c r="L290" s="56" t="n">
        <v>-1</v>
      </c>
      <c r="M290" s="56" t="n">
        <v>-1</v>
      </c>
      <c r="N290" s="56" t="n">
        <v>-1</v>
      </c>
      <c r="O290" s="56" t="n">
        <v>-1</v>
      </c>
      <c r="P290" s="56" t="n">
        <v>-1</v>
      </c>
      <c r="Q290" s="56" t="n">
        <v>-1</v>
      </c>
      <c r="R290" s="56" t="n">
        <v>-1</v>
      </c>
      <c r="S290" s="56" t="n">
        <v>-1</v>
      </c>
      <c r="T290" s="56" t="n">
        <v>-1</v>
      </c>
      <c r="U290" s="56" t="n">
        <v>-1</v>
      </c>
      <c r="V290" s="56" t="n">
        <v>-1</v>
      </c>
      <c r="W290" s="56" t="n">
        <v>-1</v>
      </c>
      <c r="X290" s="56" t="n">
        <v>-1</v>
      </c>
      <c r="Y290" s="56" t="n">
        <v>-1</v>
      </c>
      <c r="Z290" s="56" t="n">
        <v>-1</v>
      </c>
      <c r="AA290" s="56" t="n">
        <v>-1</v>
      </c>
      <c r="AB290" s="56" t="n">
        <v>-1</v>
      </c>
      <c r="AC290" s="56" t="n">
        <v>-1</v>
      </c>
      <c r="AD290" s="56" t="n">
        <v>-1</v>
      </c>
      <c r="AE290" s="56" t="n">
        <v>-1</v>
      </c>
      <c r="AF290" s="56" t="n">
        <v>-1</v>
      </c>
      <c r="AG290" s="56" t="n">
        <v>-1</v>
      </c>
      <c r="AH290" s="56" t="n">
        <v>-1</v>
      </c>
      <c r="AI290" s="56" t="n">
        <v>-1</v>
      </c>
      <c r="AJ290" s="56" t="n">
        <v>-1</v>
      </c>
      <c r="AK290" s="56" t="n">
        <v>-1</v>
      </c>
      <c r="AL290" s="56" t="n">
        <v>-1</v>
      </c>
      <c r="AM290" s="56" t="n">
        <v>-1</v>
      </c>
      <c r="AN290" s="56" t="n">
        <v>-1</v>
      </c>
      <c r="AO290" s="56" t="n">
        <v>-1</v>
      </c>
      <c r="AP290" s="56" t="n">
        <v>-1</v>
      </c>
      <c r="AQ290" s="56" t="n">
        <v>-1</v>
      </c>
      <c r="AR290" s="56" t="n">
        <v>-1</v>
      </c>
      <c r="AS290" s="56" t="n">
        <v>-1</v>
      </c>
      <c r="AT290" s="56" t="n">
        <v>-1</v>
      </c>
      <c r="AU290" s="56" t="n">
        <v>-1</v>
      </c>
    </row>
    <row r="291" customFormat="false" ht="15" hidden="false" customHeight="false" outlineLevel="0" collapsed="false">
      <c r="C291" s="3"/>
      <c r="D291" s="58"/>
      <c r="F291" s="3"/>
      <c r="H291" s="3"/>
      <c r="J291" s="3"/>
      <c r="K291" s="55"/>
      <c r="L291" s="58"/>
      <c r="M291" s="3"/>
      <c r="N291" s="3"/>
      <c r="O291" s="3"/>
      <c r="P291" s="3"/>
      <c r="Q291" s="3" t="s">
        <v>73</v>
      </c>
      <c r="R291" s="54" t="n">
        <v>0.8107</v>
      </c>
      <c r="S291" s="3" t="n">
        <f aca="false">IF(AND(X291&lt;1,Y291&lt;1,Z291&lt;1,AA291&lt;3),1,0)</f>
        <v>1</v>
      </c>
      <c r="T291" s="27" t="n">
        <f aca="false">R291*P292*N294*L299*J301*H297*F299*D289*B180</f>
        <v>0</v>
      </c>
      <c r="V291" s="15"/>
      <c r="W291" s="3" t="n">
        <v>304</v>
      </c>
      <c r="X291" s="0" t="n">
        <v>0.47</v>
      </c>
      <c r="Y291" s="0" t="n">
        <v>0.54</v>
      </c>
      <c r="Z291" s="0" t="n">
        <v>0.45</v>
      </c>
      <c r="AA291" s="0" t="n">
        <v>2</v>
      </c>
      <c r="AB291" s="0" t="n">
        <v>3.3</v>
      </c>
      <c r="AC291" s="0" t="n">
        <v>12848.5418872983</v>
      </c>
      <c r="AD291" s="0" t="n">
        <v>75022.0495916694</v>
      </c>
      <c r="AE291" s="0" t="n">
        <v>65937.8091994397</v>
      </c>
      <c r="AF291" s="57" t="n">
        <v>0</v>
      </c>
      <c r="AG291" s="57" t="n">
        <v>0</v>
      </c>
      <c r="AH291" s="0" t="n">
        <v>0.6</v>
      </c>
      <c r="AI291" s="4" t="n">
        <v>1</v>
      </c>
      <c r="AJ291" s="5" t="n">
        <v>0</v>
      </c>
      <c r="AK291" s="5" t="n">
        <v>0</v>
      </c>
      <c r="AL291" s="6" t="n">
        <v>0</v>
      </c>
      <c r="AM291" s="0" t="n">
        <v>1</v>
      </c>
      <c r="AN291" s="0" t="n">
        <v>0</v>
      </c>
      <c r="AO291" s="6" t="n">
        <v>0</v>
      </c>
      <c r="AP291" s="0" t="n">
        <v>1</v>
      </c>
      <c r="AQ291" s="0" t="n">
        <v>0</v>
      </c>
      <c r="AR291" s="0" t="n">
        <v>0</v>
      </c>
      <c r="AS291" s="6" t="n">
        <v>0</v>
      </c>
    </row>
    <row r="292" customFormat="false" ht="15" hidden="false" customHeight="false" outlineLevel="0" collapsed="false">
      <c r="C292" s="3"/>
      <c r="D292" s="58"/>
      <c r="F292" s="3"/>
      <c r="H292" s="3"/>
      <c r="J292" s="3"/>
      <c r="K292" s="55"/>
      <c r="L292" s="58"/>
      <c r="M292" s="3"/>
      <c r="N292" s="3"/>
      <c r="O292" s="3" t="s">
        <v>74</v>
      </c>
      <c r="P292" s="54" t="n">
        <v>0.962121212</v>
      </c>
      <c r="Q292" s="3" t="s">
        <v>75</v>
      </c>
      <c r="R292" s="54" t="n">
        <v>0.1893</v>
      </c>
      <c r="S292" s="3" t="n">
        <f aca="false">IF(AND(X292&lt;1,Y292&lt;1,Z292&lt;1,AA292&lt;3),1,0)</f>
        <v>1</v>
      </c>
      <c r="T292" s="27" t="n">
        <f aca="false">R292*P292*N294*L299*J301*H297*F299*D289*B180</f>
        <v>0</v>
      </c>
      <c r="V292" s="15"/>
      <c r="W292" s="3" t="n">
        <v>304</v>
      </c>
      <c r="X292" s="0" t="n">
        <v>0.47</v>
      </c>
      <c r="Y292" s="0" t="n">
        <v>0.54</v>
      </c>
      <c r="Z292" s="0" t="n">
        <v>0.45</v>
      </c>
      <c r="AA292" s="0" t="n">
        <v>2</v>
      </c>
      <c r="AB292" s="0" t="n">
        <v>3.3</v>
      </c>
      <c r="AC292" s="0" t="n">
        <v>12848.5418872983</v>
      </c>
      <c r="AD292" s="0" t="n">
        <v>75022.0495916694</v>
      </c>
      <c r="AE292" s="0" t="n">
        <v>65937.8091994397</v>
      </c>
      <c r="AF292" s="57" t="n">
        <v>0</v>
      </c>
      <c r="AG292" s="57" t="n">
        <v>0</v>
      </c>
      <c r="AH292" s="0" t="n">
        <v>0.6</v>
      </c>
      <c r="AI292" s="4" t="n">
        <v>1</v>
      </c>
      <c r="AJ292" s="5" t="n">
        <v>0</v>
      </c>
      <c r="AK292" s="5" t="n">
        <v>0</v>
      </c>
      <c r="AL292" s="6" t="n">
        <v>0</v>
      </c>
      <c r="AM292" s="0" t="n">
        <v>1</v>
      </c>
      <c r="AN292" s="0" t="n">
        <v>0</v>
      </c>
      <c r="AO292" s="6" t="n">
        <v>0</v>
      </c>
      <c r="AP292" s="0" t="n">
        <v>0</v>
      </c>
      <c r="AQ292" s="0" t="n">
        <v>0</v>
      </c>
      <c r="AR292" s="0" t="n">
        <v>1</v>
      </c>
      <c r="AS292" s="6" t="n">
        <v>0</v>
      </c>
    </row>
    <row r="293" customFormat="false" ht="15" hidden="false" customHeight="false" outlineLevel="0" collapsed="false">
      <c r="C293" s="3"/>
      <c r="D293" s="58"/>
      <c r="F293" s="3"/>
      <c r="H293" s="3"/>
      <c r="J293" s="3"/>
      <c r="K293" s="55"/>
      <c r="L293" s="58"/>
      <c r="M293" s="3"/>
      <c r="N293" s="3"/>
      <c r="O293" s="3"/>
      <c r="P293" s="3"/>
      <c r="Q293" s="3" t="s">
        <v>73</v>
      </c>
      <c r="R293" s="54" t="n">
        <v>0.8107</v>
      </c>
      <c r="S293" s="3" t="n">
        <f aca="false">IF(AND(X293&lt;1,Y293&lt;1,Z293&lt;1,AA293&lt;3),1,0)</f>
        <v>1</v>
      </c>
      <c r="T293" s="27" t="n">
        <f aca="false">R293*P294*N294*L299*J301*H297*F299*D289*B180</f>
        <v>0</v>
      </c>
      <c r="V293" s="15"/>
      <c r="W293" s="3" t="n">
        <v>304</v>
      </c>
      <c r="X293" s="0" t="n">
        <v>0.47</v>
      </c>
      <c r="Y293" s="0" t="n">
        <v>0.54</v>
      </c>
      <c r="Z293" s="0" t="n">
        <v>0.45</v>
      </c>
      <c r="AA293" s="0" t="n">
        <v>2</v>
      </c>
      <c r="AB293" s="0" t="n">
        <v>3.3</v>
      </c>
      <c r="AC293" s="0" t="n">
        <v>12848.5418872983</v>
      </c>
      <c r="AD293" s="0" t="n">
        <v>75022.0495916694</v>
      </c>
      <c r="AE293" s="0" t="n">
        <v>65937.8091994397</v>
      </c>
      <c r="AF293" s="57" t="n">
        <v>0</v>
      </c>
      <c r="AG293" s="57" t="n">
        <v>0</v>
      </c>
      <c r="AH293" s="0" t="n">
        <v>0.6</v>
      </c>
      <c r="AI293" s="4" t="n">
        <v>1</v>
      </c>
      <c r="AJ293" s="5" t="n">
        <v>0</v>
      </c>
      <c r="AK293" s="5" t="n">
        <v>0</v>
      </c>
      <c r="AL293" s="6" t="n">
        <v>0</v>
      </c>
      <c r="AM293" s="0" t="n">
        <v>0</v>
      </c>
      <c r="AN293" s="0" t="n">
        <v>1</v>
      </c>
      <c r="AO293" s="6" t="n">
        <v>0</v>
      </c>
      <c r="AP293" s="0" t="n">
        <v>1</v>
      </c>
      <c r="AQ293" s="0" t="n">
        <v>0</v>
      </c>
      <c r="AR293" s="0" t="n">
        <v>0</v>
      </c>
      <c r="AS293" s="6" t="n">
        <v>0</v>
      </c>
    </row>
    <row r="294" customFormat="false" ht="15" hidden="false" customHeight="false" outlineLevel="0" collapsed="false">
      <c r="C294" s="3"/>
      <c r="D294" s="58"/>
      <c r="F294" s="3"/>
      <c r="H294" s="3"/>
      <c r="J294" s="3"/>
      <c r="K294" s="55"/>
      <c r="L294" s="58"/>
      <c r="M294" s="3" t="s">
        <v>73</v>
      </c>
      <c r="N294" s="54" t="n">
        <v>0.5</v>
      </c>
      <c r="O294" s="3" t="s">
        <v>76</v>
      </c>
      <c r="P294" s="54" t="n">
        <v>0.037878788</v>
      </c>
      <c r="Q294" s="3" t="s">
        <v>75</v>
      </c>
      <c r="R294" s="54" t="n">
        <v>0.1893</v>
      </c>
      <c r="S294" s="3" t="n">
        <f aca="false">IF(AND(X294&lt;1,Y294&lt;1,Z294&lt;1,AA294&lt;3),1,0)</f>
        <v>1</v>
      </c>
      <c r="T294" s="27" t="n">
        <f aca="false">R294*P294*N294*L299*J301*H297*F299*D289*B180</f>
        <v>0</v>
      </c>
      <c r="V294" s="15"/>
      <c r="W294" s="3" t="n">
        <v>304</v>
      </c>
      <c r="X294" s="0" t="n">
        <v>0.47</v>
      </c>
      <c r="Y294" s="0" t="n">
        <v>0.54</v>
      </c>
      <c r="Z294" s="0" t="n">
        <v>0.45</v>
      </c>
      <c r="AA294" s="0" t="n">
        <v>2</v>
      </c>
      <c r="AB294" s="0" t="n">
        <v>3.3</v>
      </c>
      <c r="AC294" s="0" t="n">
        <v>12848.5418872983</v>
      </c>
      <c r="AD294" s="0" t="n">
        <v>75022.0495916694</v>
      </c>
      <c r="AE294" s="0" t="n">
        <v>65937.8091994397</v>
      </c>
      <c r="AF294" s="57" t="n">
        <v>0</v>
      </c>
      <c r="AG294" s="57" t="n">
        <v>0</v>
      </c>
      <c r="AH294" s="0" t="n">
        <v>0.6</v>
      </c>
      <c r="AI294" s="4" t="n">
        <v>1</v>
      </c>
      <c r="AJ294" s="5" t="n">
        <v>0</v>
      </c>
      <c r="AK294" s="5" t="n">
        <v>0</v>
      </c>
      <c r="AL294" s="6" t="n">
        <v>0</v>
      </c>
      <c r="AM294" s="0" t="n">
        <v>0</v>
      </c>
      <c r="AN294" s="0" t="n">
        <v>1</v>
      </c>
      <c r="AO294" s="6" t="n">
        <v>0</v>
      </c>
      <c r="AP294" s="0" t="n">
        <v>0</v>
      </c>
      <c r="AQ294" s="0" t="n">
        <v>0</v>
      </c>
      <c r="AR294" s="0" t="n">
        <v>1</v>
      </c>
      <c r="AS294" s="6" t="n">
        <v>0</v>
      </c>
    </row>
    <row r="295" customFormat="false" ht="15" hidden="false" customHeight="false" outlineLevel="0" collapsed="false">
      <c r="C295" s="3"/>
      <c r="D295" s="58"/>
      <c r="F295" s="3"/>
      <c r="H295" s="3"/>
      <c r="J295" s="3"/>
      <c r="K295" s="55"/>
      <c r="L295" s="58"/>
      <c r="M295" s="3"/>
      <c r="N295" s="3"/>
      <c r="O295" s="3"/>
      <c r="P295" s="3"/>
      <c r="Q295" s="3" t="s">
        <v>77</v>
      </c>
      <c r="R295" s="54" t="n">
        <v>0.81</v>
      </c>
      <c r="S295" s="3" t="n">
        <f aca="false">IF(AND(X295&lt;1,Y295&lt;1,Z295&lt;1,AA295&lt;3),1,0)</f>
        <v>1</v>
      </c>
      <c r="T295" s="27" t="n">
        <f aca="false">R295*P296*N298*L299*J301*H297*F299*D289*B180</f>
        <v>0</v>
      </c>
      <c r="V295" s="15"/>
      <c r="W295" s="3" t="n">
        <v>304</v>
      </c>
      <c r="X295" s="0" t="n">
        <v>0.47</v>
      </c>
      <c r="Y295" s="0" t="n">
        <v>0.54</v>
      </c>
      <c r="Z295" s="0" t="n">
        <v>0.45</v>
      </c>
      <c r="AA295" s="0" t="n">
        <v>2</v>
      </c>
      <c r="AB295" s="0" t="n">
        <v>3.3</v>
      </c>
      <c r="AC295" s="0" t="n">
        <v>12848.5418872983</v>
      </c>
      <c r="AD295" s="0" t="n">
        <v>75022.0495916694</v>
      </c>
      <c r="AE295" s="0" t="n">
        <v>65937.8091994397</v>
      </c>
      <c r="AF295" s="57" t="n">
        <v>0</v>
      </c>
      <c r="AG295" s="57" t="n">
        <v>0</v>
      </c>
      <c r="AH295" s="0" t="n">
        <v>0.6</v>
      </c>
      <c r="AI295" s="4" t="n">
        <v>0</v>
      </c>
      <c r="AJ295" s="5" t="n">
        <v>1</v>
      </c>
      <c r="AK295" s="5" t="n">
        <v>0</v>
      </c>
      <c r="AL295" s="6" t="n">
        <v>0</v>
      </c>
      <c r="AM295" s="0" t="n">
        <v>1</v>
      </c>
      <c r="AN295" s="0" t="n">
        <v>0</v>
      </c>
      <c r="AO295" s="6" t="n">
        <v>0</v>
      </c>
      <c r="AP295" s="0" t="n">
        <v>0</v>
      </c>
      <c r="AQ295" s="0" t="n">
        <v>1</v>
      </c>
      <c r="AR295" s="0" t="n">
        <v>0</v>
      </c>
      <c r="AS295" s="6" t="n">
        <v>0</v>
      </c>
    </row>
    <row r="296" customFormat="false" ht="15" hidden="false" customHeight="false" outlineLevel="0" collapsed="false">
      <c r="C296" s="3"/>
      <c r="D296" s="58"/>
      <c r="F296" s="3"/>
      <c r="H296" s="3"/>
      <c r="J296" s="3"/>
      <c r="K296" s="55"/>
      <c r="L296" s="58"/>
      <c r="M296" s="3"/>
      <c r="N296" s="3"/>
      <c r="O296" s="3" t="s">
        <v>74</v>
      </c>
      <c r="P296" s="54" t="n">
        <v>0.960784314</v>
      </c>
      <c r="Q296" s="3" t="s">
        <v>75</v>
      </c>
      <c r="R296" s="54" t="n">
        <v>0.19</v>
      </c>
      <c r="S296" s="3" t="n">
        <f aca="false">IF(AND(X296&lt;1,Y296&lt;1,Z296&lt;1,AA296&lt;3),1,0)</f>
        <v>1</v>
      </c>
      <c r="T296" s="27" t="n">
        <f aca="false">R296*P296*N298*L299*J301*H297*F299*D289*B180</f>
        <v>0</v>
      </c>
      <c r="V296" s="15"/>
      <c r="W296" s="3" t="n">
        <v>304</v>
      </c>
      <c r="X296" s="0" t="n">
        <v>0.47</v>
      </c>
      <c r="Y296" s="0" t="n">
        <v>0.54</v>
      </c>
      <c r="Z296" s="0" t="n">
        <v>0.45</v>
      </c>
      <c r="AA296" s="0" t="n">
        <v>2</v>
      </c>
      <c r="AB296" s="0" t="n">
        <v>3.3</v>
      </c>
      <c r="AC296" s="0" t="n">
        <v>12848.5418872983</v>
      </c>
      <c r="AD296" s="0" t="n">
        <v>75022.0495916694</v>
      </c>
      <c r="AE296" s="0" t="n">
        <v>65937.8091994397</v>
      </c>
      <c r="AF296" s="57" t="n">
        <v>0</v>
      </c>
      <c r="AG296" s="57" t="n">
        <v>0</v>
      </c>
      <c r="AH296" s="0" t="n">
        <v>0.6</v>
      </c>
      <c r="AI296" s="4" t="n">
        <v>0</v>
      </c>
      <c r="AJ296" s="5" t="n">
        <v>1</v>
      </c>
      <c r="AK296" s="5" t="n">
        <v>0</v>
      </c>
      <c r="AL296" s="6" t="n">
        <v>0</v>
      </c>
      <c r="AM296" s="0" t="n">
        <v>1</v>
      </c>
      <c r="AN296" s="0" t="n">
        <v>0</v>
      </c>
      <c r="AO296" s="6" t="n">
        <v>0</v>
      </c>
      <c r="AP296" s="0" t="n">
        <v>0</v>
      </c>
      <c r="AQ296" s="0" t="n">
        <v>0</v>
      </c>
      <c r="AR296" s="0" t="n">
        <v>1</v>
      </c>
      <c r="AS296" s="6" t="n">
        <v>0</v>
      </c>
    </row>
    <row r="297" customFormat="false" ht="15" hidden="false" customHeight="false" outlineLevel="0" collapsed="false">
      <c r="C297" s="3"/>
      <c r="D297" s="3"/>
      <c r="F297" s="3"/>
      <c r="G297" s="0" t="s">
        <v>87</v>
      </c>
      <c r="H297" s="54" t="n">
        <f aca="false">1-H319</f>
        <v>0.7494</v>
      </c>
      <c r="J297" s="3"/>
      <c r="M297" s="3"/>
      <c r="N297" s="3"/>
      <c r="O297" s="3"/>
      <c r="P297" s="3"/>
      <c r="Q297" s="3" t="s">
        <v>77</v>
      </c>
      <c r="R297" s="54" t="n">
        <v>0.81</v>
      </c>
      <c r="S297" s="3" t="n">
        <f aca="false">IF(AND(X297&lt;1,Y297&lt;1,Z297&lt;1,AA297&lt;3),1,0)</f>
        <v>1</v>
      </c>
      <c r="T297" s="27" t="n">
        <f aca="false">R297*P298*N298*L299*J301*H297*F299*D289*B180</f>
        <v>0</v>
      </c>
      <c r="V297" s="15"/>
      <c r="W297" s="3" t="n">
        <v>304</v>
      </c>
      <c r="X297" s="0" t="n">
        <v>0.47</v>
      </c>
      <c r="Y297" s="0" t="n">
        <v>0.54</v>
      </c>
      <c r="Z297" s="0" t="n">
        <v>0.45</v>
      </c>
      <c r="AA297" s="0" t="n">
        <v>2</v>
      </c>
      <c r="AB297" s="0" t="n">
        <v>3.3</v>
      </c>
      <c r="AC297" s="0" t="n">
        <v>12848.5418872983</v>
      </c>
      <c r="AD297" s="0" t="n">
        <v>75022.0495916694</v>
      </c>
      <c r="AE297" s="0" t="n">
        <v>65937.8091994397</v>
      </c>
      <c r="AF297" s="57" t="n">
        <v>0</v>
      </c>
      <c r="AG297" s="57" t="n">
        <v>0</v>
      </c>
      <c r="AH297" s="0" t="n">
        <v>0.6</v>
      </c>
      <c r="AI297" s="4" t="n">
        <v>0</v>
      </c>
      <c r="AJ297" s="5" t="n">
        <v>1</v>
      </c>
      <c r="AK297" s="5" t="n">
        <v>0</v>
      </c>
      <c r="AL297" s="6" t="n">
        <v>0</v>
      </c>
      <c r="AM297" s="0" t="n">
        <v>0</v>
      </c>
      <c r="AN297" s="0" t="n">
        <v>1</v>
      </c>
      <c r="AO297" s="6" t="n">
        <v>0</v>
      </c>
      <c r="AP297" s="0" t="n">
        <v>0</v>
      </c>
      <c r="AQ297" s="0" t="n">
        <v>1</v>
      </c>
      <c r="AR297" s="0" t="n">
        <v>0</v>
      </c>
      <c r="AS297" s="6" t="n">
        <v>0</v>
      </c>
    </row>
    <row r="298" customFormat="false" ht="15" hidden="false" customHeight="false" outlineLevel="0" collapsed="false">
      <c r="C298" s="3"/>
      <c r="D298" s="3"/>
      <c r="F298" s="3"/>
      <c r="H298" s="3"/>
      <c r="J298" s="3"/>
      <c r="K298" s="55"/>
      <c r="L298" s="58"/>
      <c r="M298" s="3" t="s">
        <v>77</v>
      </c>
      <c r="N298" s="54" t="n">
        <v>0.375</v>
      </c>
      <c r="O298" s="3" t="s">
        <v>78</v>
      </c>
      <c r="P298" s="54" t="n">
        <v>0.039215686</v>
      </c>
      <c r="Q298" s="3" t="s">
        <v>75</v>
      </c>
      <c r="R298" s="54" t="n">
        <v>0.19</v>
      </c>
      <c r="S298" s="3" t="n">
        <f aca="false">IF(AND(X298&lt;1,Y298&lt;1,Z298&lt;1,AA298&lt;3),1,0)</f>
        <v>1</v>
      </c>
      <c r="T298" s="27" t="n">
        <f aca="false">R298*P298*N298*L299*J301*H297*F299*D289*B180</f>
        <v>0</v>
      </c>
      <c r="V298" s="15"/>
      <c r="W298" s="3" t="n">
        <v>304</v>
      </c>
      <c r="X298" s="0" t="n">
        <v>0.47</v>
      </c>
      <c r="Y298" s="0" t="n">
        <v>0.54</v>
      </c>
      <c r="Z298" s="0" t="n">
        <v>0.45</v>
      </c>
      <c r="AA298" s="0" t="n">
        <v>2</v>
      </c>
      <c r="AB298" s="0" t="n">
        <v>3.3</v>
      </c>
      <c r="AC298" s="0" t="n">
        <v>12848.5418872983</v>
      </c>
      <c r="AD298" s="0" t="n">
        <v>75022.0495916694</v>
      </c>
      <c r="AE298" s="0" t="n">
        <v>65937.8091994397</v>
      </c>
      <c r="AF298" s="57" t="n">
        <v>0</v>
      </c>
      <c r="AG298" s="57" t="n">
        <v>0</v>
      </c>
      <c r="AH298" s="0" t="n">
        <v>0.6</v>
      </c>
      <c r="AI298" s="4" t="n">
        <v>0</v>
      </c>
      <c r="AJ298" s="5" t="n">
        <v>1</v>
      </c>
      <c r="AK298" s="5" t="n">
        <v>0</v>
      </c>
      <c r="AL298" s="6" t="n">
        <v>0</v>
      </c>
      <c r="AM298" s="0" t="n">
        <v>0</v>
      </c>
      <c r="AN298" s="0" t="n">
        <v>1</v>
      </c>
      <c r="AO298" s="6" t="n">
        <v>0</v>
      </c>
      <c r="AP298" s="0" t="n">
        <v>0</v>
      </c>
      <c r="AQ298" s="0" t="n">
        <v>0</v>
      </c>
      <c r="AR298" s="0" t="n">
        <v>1</v>
      </c>
      <c r="AS298" s="6" t="n">
        <v>0</v>
      </c>
    </row>
    <row r="299" customFormat="false" ht="15" hidden="false" customHeight="false" outlineLevel="0" collapsed="false">
      <c r="D299" s="3"/>
      <c r="E299" s="0" t="s">
        <v>88</v>
      </c>
      <c r="F299" s="54" t="n">
        <v>0.13</v>
      </c>
      <c r="H299" s="3"/>
      <c r="J299" s="3"/>
      <c r="K299" s="0" t="s">
        <v>83</v>
      </c>
      <c r="L299" s="68" t="n">
        <v>0</v>
      </c>
      <c r="M299" s="3" t="s">
        <v>75</v>
      </c>
      <c r="N299" s="54" t="n">
        <v>0.125</v>
      </c>
      <c r="O299" s="3" t="s">
        <v>30</v>
      </c>
      <c r="P299" s="54" t="n">
        <v>1</v>
      </c>
      <c r="Q299" s="3" t="s">
        <v>75</v>
      </c>
      <c r="R299" s="54" t="n">
        <v>1</v>
      </c>
      <c r="S299" s="3" t="n">
        <f aca="false">IF(AND(X299&lt;1,Y299&lt;1,Z299&lt;1,AA299&lt;3),1,0)</f>
        <v>1</v>
      </c>
      <c r="T299" s="27" t="n">
        <f aca="false">R299*P299*N299*L299*J301*H297*F299*D289*B180</f>
        <v>0</v>
      </c>
      <c r="V299" s="15"/>
      <c r="W299" s="3" t="n">
        <v>304</v>
      </c>
      <c r="X299" s="0" t="n">
        <v>0.47</v>
      </c>
      <c r="Y299" s="0" t="n">
        <v>0.54</v>
      </c>
      <c r="Z299" s="0" t="n">
        <v>0.45</v>
      </c>
      <c r="AA299" s="0" t="n">
        <v>2</v>
      </c>
      <c r="AB299" s="0" t="n">
        <v>3.3</v>
      </c>
      <c r="AC299" s="0" t="n">
        <v>12848.5418872983</v>
      </c>
      <c r="AD299" s="0" t="n">
        <v>75022.0495916694</v>
      </c>
      <c r="AE299" s="0" t="n">
        <v>65937.8091994397</v>
      </c>
      <c r="AF299" s="57" t="n">
        <v>0</v>
      </c>
      <c r="AG299" s="57" t="n">
        <v>0</v>
      </c>
      <c r="AH299" s="0" t="n">
        <v>0.6</v>
      </c>
      <c r="AI299" s="4" t="n">
        <v>0</v>
      </c>
      <c r="AJ299" s="5" t="n">
        <v>0</v>
      </c>
      <c r="AK299" s="5" t="n">
        <v>1</v>
      </c>
      <c r="AL299" s="6" t="n">
        <v>0</v>
      </c>
      <c r="AM299" s="0" t="n">
        <v>0</v>
      </c>
      <c r="AN299" s="0" t="n">
        <v>0</v>
      </c>
      <c r="AO299" s="6" t="n">
        <v>1</v>
      </c>
      <c r="AP299" s="0" t="n">
        <v>0</v>
      </c>
      <c r="AQ299" s="0" t="n">
        <v>0</v>
      </c>
      <c r="AR299" s="0" t="n">
        <v>1</v>
      </c>
      <c r="AS299" s="6" t="n">
        <v>0</v>
      </c>
    </row>
    <row r="300" s="56" customFormat="true" ht="15" hidden="false" customHeight="false" outlineLevel="0" collapsed="false">
      <c r="A300" s="56" t="n">
        <v>-1</v>
      </c>
      <c r="B300" s="56" t="n">
        <v>-1</v>
      </c>
      <c r="C300" s="56" t="n">
        <v>-1</v>
      </c>
      <c r="D300" s="56" t="n">
        <v>-1</v>
      </c>
      <c r="E300" s="56" t="n">
        <v>-1</v>
      </c>
      <c r="F300" s="56" t="n">
        <v>-1</v>
      </c>
      <c r="G300" s="56" t="n">
        <v>-1</v>
      </c>
      <c r="H300" s="56" t="n">
        <v>-1</v>
      </c>
      <c r="I300" s="56" t="n">
        <v>-1</v>
      </c>
      <c r="J300" s="56" t="n">
        <v>-1</v>
      </c>
      <c r="K300" s="56" t="n">
        <v>-1</v>
      </c>
      <c r="L300" s="56" t="n">
        <v>-1</v>
      </c>
      <c r="M300" s="56" t="n">
        <v>-1</v>
      </c>
      <c r="N300" s="56" t="n">
        <v>-1</v>
      </c>
      <c r="O300" s="56" t="n">
        <v>-1</v>
      </c>
      <c r="P300" s="56" t="n">
        <v>-1</v>
      </c>
      <c r="Q300" s="56" t="n">
        <v>-1</v>
      </c>
      <c r="R300" s="56" t="n">
        <v>-1</v>
      </c>
      <c r="S300" s="56" t="n">
        <v>-1</v>
      </c>
      <c r="T300" s="56" t="n">
        <v>-1</v>
      </c>
      <c r="U300" s="56" t="n">
        <v>-1</v>
      </c>
      <c r="V300" s="56" t="n">
        <v>-1</v>
      </c>
      <c r="W300" s="56" t="n">
        <v>-1</v>
      </c>
      <c r="X300" s="56" t="n">
        <v>-1</v>
      </c>
      <c r="Y300" s="56" t="n">
        <v>-1</v>
      </c>
      <c r="Z300" s="56" t="n">
        <v>-1</v>
      </c>
      <c r="AA300" s="56" t="n">
        <v>-1</v>
      </c>
      <c r="AB300" s="56" t="n">
        <v>-1</v>
      </c>
      <c r="AC300" s="56" t="n">
        <v>-1</v>
      </c>
      <c r="AD300" s="56" t="n">
        <v>-1</v>
      </c>
      <c r="AE300" s="56" t="n">
        <v>-1</v>
      </c>
      <c r="AF300" s="56" t="n">
        <v>-1</v>
      </c>
      <c r="AG300" s="56" t="n">
        <v>-1</v>
      </c>
      <c r="AH300" s="56" t="n">
        <v>-1</v>
      </c>
      <c r="AI300" s="56" t="n">
        <v>-1</v>
      </c>
      <c r="AJ300" s="56" t="n">
        <v>-1</v>
      </c>
      <c r="AK300" s="56" t="n">
        <v>-1</v>
      </c>
      <c r="AL300" s="56" t="n">
        <v>-1</v>
      </c>
      <c r="AM300" s="56" t="n">
        <v>-1</v>
      </c>
      <c r="AN300" s="56" t="n">
        <v>-1</v>
      </c>
      <c r="AO300" s="56" t="n">
        <v>-1</v>
      </c>
      <c r="AP300" s="56" t="n">
        <v>-1</v>
      </c>
      <c r="AQ300" s="56" t="n">
        <v>-1</v>
      </c>
      <c r="AR300" s="56" t="n">
        <v>-1</v>
      </c>
      <c r="AS300" s="56" t="n">
        <v>-1</v>
      </c>
      <c r="AT300" s="56" t="n">
        <v>-1</v>
      </c>
      <c r="AU300" s="56" t="n">
        <v>-1</v>
      </c>
    </row>
    <row r="301" customFormat="false" ht="15" hidden="false" customHeight="false" outlineLevel="0" collapsed="false">
      <c r="D301" s="3"/>
      <c r="E301" s="69" t="s">
        <v>95</v>
      </c>
      <c r="F301" s="70" t="n">
        <f aca="false">F259*D289+F189*D228+F107*D154+F23*D70</f>
        <v>0.235467</v>
      </c>
      <c r="I301" s="0" t="s">
        <v>89</v>
      </c>
      <c r="J301" s="54" t="n">
        <v>0.4097</v>
      </c>
      <c r="K301" s="3"/>
      <c r="L301" s="3"/>
      <c r="M301" s="3"/>
      <c r="N301" s="3"/>
      <c r="O301" s="3"/>
      <c r="P301" s="3"/>
      <c r="Q301" s="3" t="s">
        <v>73</v>
      </c>
      <c r="R301" s="54" t="n">
        <v>0.8107</v>
      </c>
      <c r="S301" s="3" t="n">
        <f aca="false">IF(AND(X301&lt;1,Y301&lt;1,Z301&lt;1,AA301&lt;3),1,0)</f>
        <v>1</v>
      </c>
      <c r="T301" s="27" t="n">
        <f aca="false">R301*P302*N304*L309*J301*H297*F299*D289*B180</f>
        <v>0.000207527507973014</v>
      </c>
      <c r="V301" s="15"/>
      <c r="W301" s="3" t="n">
        <v>304</v>
      </c>
      <c r="X301" s="0" t="n">
        <v>0.47</v>
      </c>
      <c r="Y301" s="0" t="n">
        <v>0.54</v>
      </c>
      <c r="Z301" s="0" t="n">
        <v>0.83</v>
      </c>
      <c r="AA301" s="0" t="n">
        <v>2</v>
      </c>
      <c r="AB301" s="0" t="n">
        <v>3.3</v>
      </c>
      <c r="AC301" s="0" t="n">
        <v>12848.5418872983</v>
      </c>
      <c r="AD301" s="0" t="n">
        <v>75022.0495916694</v>
      </c>
      <c r="AE301" s="0" t="n">
        <v>69245.598260155</v>
      </c>
      <c r="AF301" s="57" t="n">
        <v>0</v>
      </c>
      <c r="AG301" s="57" t="n">
        <v>0</v>
      </c>
      <c r="AH301" s="0" t="n">
        <v>0.6</v>
      </c>
      <c r="AI301" s="4" t="n">
        <v>1</v>
      </c>
      <c r="AJ301" s="5" t="n">
        <v>0</v>
      </c>
      <c r="AK301" s="5" t="n">
        <v>0</v>
      </c>
      <c r="AL301" s="6" t="n">
        <v>0</v>
      </c>
      <c r="AM301" s="0" t="n">
        <v>1</v>
      </c>
      <c r="AN301" s="0" t="n">
        <v>0</v>
      </c>
      <c r="AO301" s="6" t="n">
        <v>0</v>
      </c>
      <c r="AP301" s="0" t="n">
        <v>1</v>
      </c>
      <c r="AQ301" s="0" t="n">
        <v>0</v>
      </c>
      <c r="AR301" s="0" t="n">
        <v>0</v>
      </c>
      <c r="AS301" s="6" t="n">
        <v>0</v>
      </c>
    </row>
    <row r="302" customFormat="false" ht="15" hidden="false" customHeight="false" outlineLevel="0" collapsed="false">
      <c r="D302" s="3"/>
      <c r="F302" s="3"/>
      <c r="H302" s="3"/>
      <c r="J302" s="3"/>
      <c r="K302" s="3"/>
      <c r="L302" s="58"/>
      <c r="M302" s="3"/>
      <c r="N302" s="3"/>
      <c r="O302" s="3" t="s">
        <v>74</v>
      </c>
      <c r="P302" s="54" t="n">
        <v>0.962121212</v>
      </c>
      <c r="Q302" s="3" t="s">
        <v>75</v>
      </c>
      <c r="R302" s="54" t="n">
        <v>0.1893</v>
      </c>
      <c r="S302" s="3" t="n">
        <f aca="false">IF(AND(X302&lt;1,Y302&lt;1,Z302&lt;1,AA302&lt;3),1,0)</f>
        <v>1</v>
      </c>
      <c r="T302" s="27" t="n">
        <f aca="false">R302*P302*N304*L309*J301*H297*F299*D289*B180</f>
        <v>4.84580698893445E-005</v>
      </c>
      <c r="V302" s="15"/>
      <c r="W302" s="3" t="n">
        <v>304</v>
      </c>
      <c r="X302" s="0" t="n">
        <v>0.47</v>
      </c>
      <c r="Y302" s="0" t="n">
        <v>0.54</v>
      </c>
      <c r="Z302" s="0" t="n">
        <v>0.83</v>
      </c>
      <c r="AA302" s="0" t="n">
        <v>2</v>
      </c>
      <c r="AB302" s="0" t="n">
        <v>3.3</v>
      </c>
      <c r="AC302" s="0" t="n">
        <v>12848.5418872983</v>
      </c>
      <c r="AD302" s="0" t="n">
        <v>75022.0495916694</v>
      </c>
      <c r="AE302" s="0" t="n">
        <v>69245.598260155</v>
      </c>
      <c r="AF302" s="57" t="n">
        <v>0</v>
      </c>
      <c r="AG302" s="57" t="n">
        <v>0</v>
      </c>
      <c r="AH302" s="0" t="n">
        <v>0.6</v>
      </c>
      <c r="AI302" s="4" t="n">
        <v>1</v>
      </c>
      <c r="AJ302" s="5" t="n">
        <v>0</v>
      </c>
      <c r="AK302" s="5" t="n">
        <v>0</v>
      </c>
      <c r="AL302" s="6" t="n">
        <v>0</v>
      </c>
      <c r="AM302" s="0" t="n">
        <v>1</v>
      </c>
      <c r="AN302" s="0" t="n">
        <v>0</v>
      </c>
      <c r="AO302" s="6" t="n">
        <v>0</v>
      </c>
      <c r="AP302" s="0" t="n">
        <v>0</v>
      </c>
      <c r="AQ302" s="0" t="n">
        <v>0</v>
      </c>
      <c r="AR302" s="0" t="n">
        <v>1</v>
      </c>
      <c r="AS302" s="6" t="n">
        <v>0</v>
      </c>
    </row>
    <row r="303" customFormat="false" ht="15" hidden="false" customHeight="false" outlineLevel="0" collapsed="false">
      <c r="D303" s="3"/>
      <c r="F303" s="3"/>
      <c r="H303" s="3"/>
      <c r="J303" s="3"/>
      <c r="K303" s="3"/>
      <c r="L303" s="58"/>
      <c r="M303" s="3"/>
      <c r="N303" s="3"/>
      <c r="O303" s="3"/>
      <c r="P303" s="3"/>
      <c r="Q303" s="3" t="s">
        <v>73</v>
      </c>
      <c r="R303" s="54" t="n">
        <v>0.8107</v>
      </c>
      <c r="S303" s="3" t="n">
        <f aca="false">IF(AND(X303&lt;1,Y303&lt;1,Z303&lt;1,AA303&lt;3),1,0)</f>
        <v>1</v>
      </c>
      <c r="T303" s="27" t="n">
        <f aca="false">R303*P304*N304*L309*J301*H297*F299*D289*B180</f>
        <v>8.17037435682076E-006</v>
      </c>
      <c r="V303" s="15"/>
      <c r="W303" s="3" t="n">
        <v>304</v>
      </c>
      <c r="X303" s="0" t="n">
        <v>0.47</v>
      </c>
      <c r="Y303" s="0" t="n">
        <v>0.54</v>
      </c>
      <c r="Z303" s="0" t="n">
        <v>0.83</v>
      </c>
      <c r="AA303" s="0" t="n">
        <v>2</v>
      </c>
      <c r="AB303" s="0" t="n">
        <v>3.3</v>
      </c>
      <c r="AC303" s="0" t="n">
        <v>12848.5418872983</v>
      </c>
      <c r="AD303" s="0" t="n">
        <v>75022.0495916694</v>
      </c>
      <c r="AE303" s="0" t="n">
        <v>69245.598260155</v>
      </c>
      <c r="AF303" s="57" t="n">
        <v>0</v>
      </c>
      <c r="AG303" s="57" t="n">
        <v>0</v>
      </c>
      <c r="AH303" s="0" t="n">
        <v>0.6</v>
      </c>
      <c r="AI303" s="4" t="n">
        <v>1</v>
      </c>
      <c r="AJ303" s="5" t="n">
        <v>0</v>
      </c>
      <c r="AK303" s="5" t="n">
        <v>0</v>
      </c>
      <c r="AL303" s="6" t="n">
        <v>0</v>
      </c>
      <c r="AM303" s="0" t="n">
        <v>0</v>
      </c>
      <c r="AN303" s="0" t="n">
        <v>1</v>
      </c>
      <c r="AO303" s="6" t="n">
        <v>0</v>
      </c>
      <c r="AP303" s="0" t="n">
        <v>1</v>
      </c>
      <c r="AQ303" s="0" t="n">
        <v>0</v>
      </c>
      <c r="AR303" s="0" t="n">
        <v>0</v>
      </c>
      <c r="AS303" s="6" t="n">
        <v>0</v>
      </c>
    </row>
    <row r="304" customFormat="false" ht="15" hidden="false" customHeight="false" outlineLevel="0" collapsed="false">
      <c r="D304" s="3"/>
      <c r="F304" s="3"/>
      <c r="H304" s="3"/>
      <c r="J304" s="3"/>
      <c r="K304" s="3"/>
      <c r="L304" s="58"/>
      <c r="M304" s="3" t="s">
        <v>73</v>
      </c>
      <c r="N304" s="54" t="n">
        <v>0.5</v>
      </c>
      <c r="O304" s="3" t="s">
        <v>76</v>
      </c>
      <c r="P304" s="54" t="n">
        <v>0.037878788</v>
      </c>
      <c r="Q304" s="3" t="s">
        <v>75</v>
      </c>
      <c r="R304" s="54" t="n">
        <v>0.1893</v>
      </c>
      <c r="S304" s="3" t="n">
        <f aca="false">IF(AND(X304&lt;1,Y304&lt;1,Z304&lt;1,AA304&lt;3),1,0)</f>
        <v>1</v>
      </c>
      <c r="T304" s="27" t="n">
        <f aca="false">R304*P304*N304*L309*J301*H297*F299*D289*B180</f>
        <v>1.90779803348485E-006</v>
      </c>
      <c r="V304" s="15"/>
      <c r="W304" s="3" t="n">
        <v>304</v>
      </c>
      <c r="X304" s="0" t="n">
        <v>0.47</v>
      </c>
      <c r="Y304" s="0" t="n">
        <v>0.54</v>
      </c>
      <c r="Z304" s="0" t="n">
        <v>0.83</v>
      </c>
      <c r="AA304" s="0" t="n">
        <v>2</v>
      </c>
      <c r="AB304" s="0" t="n">
        <v>3.3</v>
      </c>
      <c r="AC304" s="0" t="n">
        <v>12848.5418872983</v>
      </c>
      <c r="AD304" s="0" t="n">
        <v>75022.0495916694</v>
      </c>
      <c r="AE304" s="0" t="n">
        <v>69245.598260155</v>
      </c>
      <c r="AF304" s="57" t="n">
        <v>0</v>
      </c>
      <c r="AG304" s="57" t="n">
        <v>0</v>
      </c>
      <c r="AH304" s="0" t="n">
        <v>0.6</v>
      </c>
      <c r="AI304" s="4" t="n">
        <v>1</v>
      </c>
      <c r="AJ304" s="5" t="n">
        <v>0</v>
      </c>
      <c r="AK304" s="5" t="n">
        <v>0</v>
      </c>
      <c r="AL304" s="6" t="n">
        <v>0</v>
      </c>
      <c r="AM304" s="0" t="n">
        <v>0</v>
      </c>
      <c r="AN304" s="0" t="n">
        <v>1</v>
      </c>
      <c r="AO304" s="6" t="n">
        <v>0</v>
      </c>
      <c r="AP304" s="0" t="n">
        <v>0</v>
      </c>
      <c r="AQ304" s="0" t="n">
        <v>0</v>
      </c>
      <c r="AR304" s="0" t="n">
        <v>1</v>
      </c>
      <c r="AS304" s="6" t="n">
        <v>0</v>
      </c>
    </row>
    <row r="305" customFormat="false" ht="15" hidden="false" customHeight="false" outlineLevel="0" collapsed="false">
      <c r="D305" s="3"/>
      <c r="F305" s="3"/>
      <c r="H305" s="3"/>
      <c r="J305" s="3"/>
      <c r="K305" s="3"/>
      <c r="L305" s="58"/>
      <c r="M305" s="3"/>
      <c r="N305" s="3"/>
      <c r="O305" s="3"/>
      <c r="P305" s="3"/>
      <c r="Q305" s="3" t="s">
        <v>77</v>
      </c>
      <c r="R305" s="54" t="n">
        <v>0.81</v>
      </c>
      <c r="S305" s="3" t="n">
        <f aca="false">IF(AND(X305&lt;1,Y305&lt;1,Z305&lt;1,AA305&lt;3),1,0)</f>
        <v>1</v>
      </c>
      <c r="T305" s="27" t="n">
        <f aca="false">R305*P306*N308*L309*J301*H297*F299*D289*B180</f>
        <v>0.000155295150743315</v>
      </c>
      <c r="V305" s="15"/>
      <c r="W305" s="3" t="n">
        <v>304</v>
      </c>
      <c r="X305" s="0" t="n">
        <v>0.47</v>
      </c>
      <c r="Y305" s="0" t="n">
        <v>0.54</v>
      </c>
      <c r="Z305" s="0" t="n">
        <v>0.83</v>
      </c>
      <c r="AA305" s="0" t="n">
        <v>2</v>
      </c>
      <c r="AB305" s="0" t="n">
        <v>3.3</v>
      </c>
      <c r="AC305" s="0" t="n">
        <v>12848.5418872983</v>
      </c>
      <c r="AD305" s="0" t="n">
        <v>75022.0495916694</v>
      </c>
      <c r="AE305" s="0" t="n">
        <v>69245.598260155</v>
      </c>
      <c r="AF305" s="57" t="n">
        <v>0</v>
      </c>
      <c r="AG305" s="57" t="n">
        <v>0</v>
      </c>
      <c r="AH305" s="0" t="n">
        <v>0.6</v>
      </c>
      <c r="AI305" s="4" t="n">
        <v>0</v>
      </c>
      <c r="AJ305" s="5" t="n">
        <v>1</v>
      </c>
      <c r="AK305" s="5" t="n">
        <v>0</v>
      </c>
      <c r="AL305" s="6" t="n">
        <v>0</v>
      </c>
      <c r="AM305" s="0" t="n">
        <v>1</v>
      </c>
      <c r="AN305" s="0" t="n">
        <v>0</v>
      </c>
      <c r="AO305" s="6" t="n">
        <v>0</v>
      </c>
      <c r="AP305" s="0" t="n">
        <v>0</v>
      </c>
      <c r="AQ305" s="0" t="n">
        <v>1</v>
      </c>
      <c r="AR305" s="0" t="n">
        <v>0</v>
      </c>
      <c r="AS305" s="6" t="n">
        <v>0</v>
      </c>
    </row>
    <row r="306" customFormat="false" ht="15" hidden="false" customHeight="false" outlineLevel="0" collapsed="false">
      <c r="D306" s="3"/>
      <c r="F306" s="3"/>
      <c r="H306" s="3"/>
      <c r="J306" s="3"/>
      <c r="K306" s="3"/>
      <c r="L306" s="58"/>
      <c r="M306" s="3"/>
      <c r="N306" s="3"/>
      <c r="O306" s="3" t="s">
        <v>74</v>
      </c>
      <c r="P306" s="54" t="n">
        <v>0.960784314</v>
      </c>
      <c r="Q306" s="3" t="s">
        <v>75</v>
      </c>
      <c r="R306" s="54" t="n">
        <v>0.19</v>
      </c>
      <c r="S306" s="3" t="n">
        <f aca="false">IF(AND(X306&lt;1,Y306&lt;1,Z306&lt;1,AA306&lt;3),1,0)</f>
        <v>1</v>
      </c>
      <c r="T306" s="27" t="n">
        <f aca="false">R306*P306*N308*L309*J301*H297*F299*D289*B180</f>
        <v>3.64272575817652E-005</v>
      </c>
      <c r="V306" s="15"/>
      <c r="W306" s="3" t="n">
        <v>304</v>
      </c>
      <c r="X306" s="0" t="n">
        <v>0.47</v>
      </c>
      <c r="Y306" s="0" t="n">
        <v>0.54</v>
      </c>
      <c r="Z306" s="0" t="n">
        <v>0.83</v>
      </c>
      <c r="AA306" s="0" t="n">
        <v>2</v>
      </c>
      <c r="AB306" s="0" t="n">
        <v>3.3</v>
      </c>
      <c r="AC306" s="0" t="n">
        <v>12848.5418872983</v>
      </c>
      <c r="AD306" s="0" t="n">
        <v>75022.0495916694</v>
      </c>
      <c r="AE306" s="0" t="n">
        <v>69245.598260155</v>
      </c>
      <c r="AF306" s="57" t="n">
        <v>0</v>
      </c>
      <c r="AG306" s="57" t="n">
        <v>0</v>
      </c>
      <c r="AH306" s="0" t="n">
        <v>0.6</v>
      </c>
      <c r="AI306" s="4" t="n">
        <v>0</v>
      </c>
      <c r="AJ306" s="5" t="n">
        <v>1</v>
      </c>
      <c r="AK306" s="5" t="n">
        <v>0</v>
      </c>
      <c r="AL306" s="6" t="n">
        <v>0</v>
      </c>
      <c r="AM306" s="0" t="n">
        <v>1</v>
      </c>
      <c r="AN306" s="0" t="n">
        <v>0</v>
      </c>
      <c r="AO306" s="6" t="n">
        <v>0</v>
      </c>
      <c r="AP306" s="0" t="n">
        <v>0</v>
      </c>
      <c r="AQ306" s="0" t="n">
        <v>0</v>
      </c>
      <c r="AR306" s="0" t="n">
        <v>1</v>
      </c>
      <c r="AS306" s="6" t="n">
        <v>0</v>
      </c>
    </row>
    <row r="307" customFormat="false" ht="15" hidden="false" customHeight="false" outlineLevel="0" collapsed="false">
      <c r="D307" s="3"/>
      <c r="F307" s="3"/>
      <c r="H307" s="3"/>
      <c r="J307" s="3"/>
      <c r="K307" s="3"/>
      <c r="L307" s="58"/>
      <c r="M307" s="3"/>
      <c r="N307" s="3"/>
      <c r="O307" s="3"/>
      <c r="P307" s="3"/>
      <c r="Q307" s="3" t="s">
        <v>77</v>
      </c>
      <c r="R307" s="54" t="n">
        <v>0.81</v>
      </c>
      <c r="S307" s="3" t="n">
        <f aca="false">IF(AND(X307&lt;1,Y307&lt;1,Z307&lt;1,AA307&lt;3),1,0)</f>
        <v>1</v>
      </c>
      <c r="T307" s="27" t="n">
        <f aca="false">R307*P308*N308*L309*J301*H297*F299*D289*B180</f>
        <v>6.33857753517872E-006</v>
      </c>
      <c r="V307" s="15"/>
      <c r="W307" s="3" t="n">
        <v>304</v>
      </c>
      <c r="X307" s="0" t="n">
        <v>0.47</v>
      </c>
      <c r="Y307" s="0" t="n">
        <v>0.54</v>
      </c>
      <c r="Z307" s="0" t="n">
        <v>0.83</v>
      </c>
      <c r="AA307" s="0" t="n">
        <v>2</v>
      </c>
      <c r="AB307" s="0" t="n">
        <v>3.3</v>
      </c>
      <c r="AC307" s="0" t="n">
        <v>12848.5418872983</v>
      </c>
      <c r="AD307" s="0" t="n">
        <v>75022.0495916694</v>
      </c>
      <c r="AE307" s="0" t="n">
        <v>69245.598260155</v>
      </c>
      <c r="AF307" s="57" t="n">
        <v>0</v>
      </c>
      <c r="AG307" s="57" t="n">
        <v>0</v>
      </c>
      <c r="AH307" s="0" t="n">
        <v>0.6</v>
      </c>
      <c r="AI307" s="4" t="n">
        <v>0</v>
      </c>
      <c r="AJ307" s="5" t="n">
        <v>1</v>
      </c>
      <c r="AK307" s="5" t="n">
        <v>0</v>
      </c>
      <c r="AL307" s="6" t="n">
        <v>0</v>
      </c>
      <c r="AM307" s="0" t="n">
        <v>0</v>
      </c>
      <c r="AN307" s="0" t="n">
        <v>1</v>
      </c>
      <c r="AO307" s="6" t="n">
        <v>0</v>
      </c>
      <c r="AP307" s="0" t="n">
        <v>0</v>
      </c>
      <c r="AQ307" s="0" t="n">
        <v>1</v>
      </c>
      <c r="AR307" s="0" t="n">
        <v>0</v>
      </c>
      <c r="AS307" s="6" t="n">
        <v>0</v>
      </c>
    </row>
    <row r="308" customFormat="false" ht="15" hidden="false" customHeight="false" outlineLevel="0" collapsed="false">
      <c r="D308" s="3"/>
      <c r="F308" s="3"/>
      <c r="H308" s="3"/>
      <c r="J308" s="3"/>
      <c r="K308" s="3"/>
      <c r="L308" s="58"/>
      <c r="M308" s="3" t="s">
        <v>77</v>
      </c>
      <c r="N308" s="54" t="n">
        <v>0.375</v>
      </c>
      <c r="O308" s="3" t="s">
        <v>78</v>
      </c>
      <c r="P308" s="54" t="n">
        <v>0.039215686</v>
      </c>
      <c r="Q308" s="3" t="s">
        <v>75</v>
      </c>
      <c r="R308" s="54" t="n">
        <v>0.19</v>
      </c>
      <c r="S308" s="3" t="n">
        <f aca="false">IF(AND(X308&lt;1,Y308&lt;1,Z308&lt;1,AA308&lt;3),1,0)</f>
        <v>1</v>
      </c>
      <c r="T308" s="27" t="n">
        <f aca="false">R308*P308*N308*L309*J301*H297*F299*D289*B180</f>
        <v>1.48682682923945E-006</v>
      </c>
      <c r="V308" s="15"/>
      <c r="W308" s="3" t="n">
        <v>304</v>
      </c>
      <c r="X308" s="0" t="n">
        <v>0.47</v>
      </c>
      <c r="Y308" s="0" t="n">
        <v>0.54</v>
      </c>
      <c r="Z308" s="0" t="n">
        <v>0.83</v>
      </c>
      <c r="AA308" s="0" t="n">
        <v>2</v>
      </c>
      <c r="AB308" s="0" t="n">
        <v>3.3</v>
      </c>
      <c r="AC308" s="0" t="n">
        <v>12848.5418872983</v>
      </c>
      <c r="AD308" s="0" t="n">
        <v>75022.0495916694</v>
      </c>
      <c r="AE308" s="0" t="n">
        <v>69245.598260155</v>
      </c>
      <c r="AF308" s="57" t="n">
        <v>0</v>
      </c>
      <c r="AG308" s="57" t="n">
        <v>0</v>
      </c>
      <c r="AH308" s="0" t="n">
        <v>0.6</v>
      </c>
      <c r="AI308" s="4" t="n">
        <v>0</v>
      </c>
      <c r="AJ308" s="5" t="n">
        <v>1</v>
      </c>
      <c r="AK308" s="5" t="n">
        <v>0</v>
      </c>
      <c r="AL308" s="6" t="n">
        <v>0</v>
      </c>
      <c r="AM308" s="0" t="n">
        <v>0</v>
      </c>
      <c r="AN308" s="0" t="n">
        <v>1</v>
      </c>
      <c r="AO308" s="6" t="n">
        <v>0</v>
      </c>
      <c r="AP308" s="0" t="n">
        <v>0</v>
      </c>
      <c r="AQ308" s="0" t="n">
        <v>0</v>
      </c>
      <c r="AR308" s="0" t="n">
        <v>1</v>
      </c>
      <c r="AS308" s="6" t="n">
        <v>0</v>
      </c>
    </row>
    <row r="309" customFormat="false" ht="15" hidden="false" customHeight="false" outlineLevel="0" collapsed="false">
      <c r="D309" s="3"/>
      <c r="F309" s="3"/>
      <c r="H309" s="3"/>
      <c r="J309" s="3"/>
      <c r="K309" s="55" t="s">
        <v>85</v>
      </c>
      <c r="L309" s="54" t="n">
        <v>1</v>
      </c>
      <c r="M309" s="3" t="s">
        <v>75</v>
      </c>
      <c r="N309" s="54" t="n">
        <v>0.125</v>
      </c>
      <c r="O309" s="3" t="s">
        <v>30</v>
      </c>
      <c r="P309" s="54" t="n">
        <v>1</v>
      </c>
      <c r="Q309" s="3" t="s">
        <v>75</v>
      </c>
      <c r="R309" s="54" t="n">
        <v>1</v>
      </c>
      <c r="S309" s="3" t="n">
        <f aca="false">IF(AND(X309&lt;1,Y309&lt;1,Z309&lt;1,AA309&lt;3),1,0)</f>
        <v>1</v>
      </c>
      <c r="T309" s="27" t="n">
        <f aca="false">R309*P309*N309*L309*J301*H297*F299*D289*B180</f>
        <v>6.6515937563166E-005</v>
      </c>
      <c r="U309" s="71"/>
      <c r="V309" s="15"/>
      <c r="W309" s="3" t="n">
        <v>304</v>
      </c>
      <c r="X309" s="0" t="n">
        <v>0.47</v>
      </c>
      <c r="Y309" s="0" t="n">
        <v>0.54</v>
      </c>
      <c r="Z309" s="0" t="n">
        <v>0.83</v>
      </c>
      <c r="AA309" s="0" t="n">
        <v>2</v>
      </c>
      <c r="AB309" s="0" t="n">
        <v>3.3</v>
      </c>
      <c r="AC309" s="0" t="n">
        <v>12848.5418872983</v>
      </c>
      <c r="AD309" s="0" t="n">
        <v>75022.0495916694</v>
      </c>
      <c r="AE309" s="0" t="n">
        <v>69245.598260155</v>
      </c>
      <c r="AF309" s="57" t="n">
        <v>0</v>
      </c>
      <c r="AG309" s="57" t="n">
        <v>0</v>
      </c>
      <c r="AH309" s="0" t="n">
        <v>0.6</v>
      </c>
      <c r="AI309" s="4" t="n">
        <v>0</v>
      </c>
      <c r="AJ309" s="5" t="n">
        <v>0</v>
      </c>
      <c r="AK309" s="5" t="n">
        <v>1</v>
      </c>
      <c r="AL309" s="6" t="n">
        <v>0</v>
      </c>
      <c r="AM309" s="0" t="n">
        <v>0</v>
      </c>
      <c r="AN309" s="0" t="n">
        <v>0</v>
      </c>
      <c r="AO309" s="6" t="n">
        <v>1</v>
      </c>
      <c r="AP309" s="0" t="n">
        <v>0</v>
      </c>
      <c r="AQ309" s="0" t="n">
        <v>0</v>
      </c>
      <c r="AR309" s="0" t="n">
        <v>1</v>
      </c>
      <c r="AS309" s="6" t="n">
        <v>0</v>
      </c>
    </row>
    <row r="310" s="56" customFormat="true" ht="15" hidden="false" customHeight="false" outlineLevel="0" collapsed="false">
      <c r="A310" s="56" t="n">
        <v>-1</v>
      </c>
      <c r="B310" s="56" t="n">
        <v>-1</v>
      </c>
      <c r="C310" s="56" t="n">
        <v>-1</v>
      </c>
      <c r="D310" s="56" t="n">
        <v>-1</v>
      </c>
      <c r="E310" s="56" t="n">
        <v>-1</v>
      </c>
      <c r="F310" s="56" t="n">
        <v>-1</v>
      </c>
      <c r="G310" s="56" t="n">
        <v>-1</v>
      </c>
      <c r="H310" s="56" t="n">
        <v>-1</v>
      </c>
      <c r="I310" s="56" t="n">
        <v>-1</v>
      </c>
      <c r="J310" s="56" t="n">
        <v>-1</v>
      </c>
      <c r="K310" s="56" t="n">
        <v>-1</v>
      </c>
      <c r="L310" s="56" t="n">
        <v>-1</v>
      </c>
      <c r="M310" s="56" t="n">
        <v>-1</v>
      </c>
      <c r="N310" s="56" t="n">
        <v>-1</v>
      </c>
      <c r="O310" s="56" t="n">
        <v>-1</v>
      </c>
      <c r="P310" s="56" t="n">
        <v>-1</v>
      </c>
      <c r="Q310" s="56" t="n">
        <v>-1</v>
      </c>
      <c r="R310" s="56" t="n">
        <v>-1</v>
      </c>
      <c r="S310" s="56" t="n">
        <v>-1</v>
      </c>
      <c r="T310" s="56" t="n">
        <v>-1</v>
      </c>
      <c r="U310" s="56" t="n">
        <v>-1</v>
      </c>
      <c r="V310" s="56" t="n">
        <v>-1</v>
      </c>
      <c r="W310" s="56" t="n">
        <v>-1</v>
      </c>
      <c r="X310" s="56" t="n">
        <v>-1</v>
      </c>
      <c r="Y310" s="56" t="n">
        <v>-1</v>
      </c>
      <c r="Z310" s="56" t="n">
        <v>-1</v>
      </c>
      <c r="AA310" s="56" t="n">
        <v>-1</v>
      </c>
      <c r="AB310" s="56" t="n">
        <v>-1</v>
      </c>
      <c r="AC310" s="56" t="n">
        <v>-1</v>
      </c>
      <c r="AD310" s="56" t="n">
        <v>-1</v>
      </c>
      <c r="AE310" s="56" t="n">
        <v>-1</v>
      </c>
      <c r="AF310" s="56" t="n">
        <v>-1</v>
      </c>
      <c r="AG310" s="56" t="n">
        <v>-1</v>
      </c>
      <c r="AH310" s="56" t="n">
        <v>-1</v>
      </c>
      <c r="AI310" s="56" t="n">
        <v>-1</v>
      </c>
      <c r="AJ310" s="56" t="n">
        <v>-1</v>
      </c>
      <c r="AK310" s="56" t="n">
        <v>-1</v>
      </c>
      <c r="AL310" s="56" t="n">
        <v>-1</v>
      </c>
      <c r="AM310" s="56" t="n">
        <v>-1</v>
      </c>
      <c r="AN310" s="56" t="n">
        <v>-1</v>
      </c>
      <c r="AO310" s="56" t="n">
        <v>-1</v>
      </c>
      <c r="AP310" s="56" t="n">
        <v>-1</v>
      </c>
      <c r="AQ310" s="56" t="n">
        <v>-1</v>
      </c>
      <c r="AR310" s="56" t="n">
        <v>-1</v>
      </c>
      <c r="AS310" s="56" t="n">
        <v>-1</v>
      </c>
      <c r="AT310" s="56" t="n">
        <v>-1</v>
      </c>
      <c r="AU310" s="56" t="n">
        <v>-1</v>
      </c>
    </row>
    <row r="311" s="57" customFormat="true" ht="15" hidden="false" customHeight="false" outlineLevel="0" collapsed="false">
      <c r="D311" s="58"/>
      <c r="F311" s="58"/>
      <c r="H311" s="58"/>
      <c r="J311" s="58"/>
      <c r="K311" s="59"/>
      <c r="L311" s="58"/>
      <c r="M311" s="58"/>
      <c r="N311" s="58"/>
      <c r="O311" s="58"/>
      <c r="P311" s="58"/>
      <c r="Q311" s="58" t="s">
        <v>73</v>
      </c>
      <c r="R311" s="54" t="n">
        <v>0.8107</v>
      </c>
      <c r="S311" s="3" t="n">
        <f aca="false">IF(AND(X311&lt;1,Y311&lt;1,Z311&lt;1,AA311&lt;3),1,0)</f>
        <v>0</v>
      </c>
      <c r="T311" s="27" t="n">
        <f aca="false">R311*P312*N314*L319*J319*H319*F299*D289*B180</f>
        <v>0.000169385833288019</v>
      </c>
      <c r="V311" s="15"/>
      <c r="W311" s="3" t="n">
        <v>304</v>
      </c>
      <c r="X311" s="0" t="n">
        <v>0.47</v>
      </c>
      <c r="Y311" s="0" t="n">
        <v>0.54</v>
      </c>
      <c r="Z311" s="0" t="n">
        <v>0.83</v>
      </c>
      <c r="AA311" s="0" t="n">
        <v>3.5</v>
      </c>
      <c r="AB311" s="0" t="n">
        <v>3.3</v>
      </c>
      <c r="AC311" s="0" t="n">
        <v>12848.5418872983</v>
      </c>
      <c r="AD311" s="0" t="n">
        <v>75022.0495916694</v>
      </c>
      <c r="AE311" s="0" t="n">
        <v>69245.598260155</v>
      </c>
      <c r="AF311" s="57" t="n">
        <v>0</v>
      </c>
      <c r="AG311" s="57" t="n">
        <v>0</v>
      </c>
      <c r="AH311" s="0" t="n">
        <v>0.75</v>
      </c>
      <c r="AI311" s="60" t="n">
        <v>1</v>
      </c>
      <c r="AJ311" s="61" t="n">
        <v>0</v>
      </c>
      <c r="AK311" s="61" t="n">
        <v>0</v>
      </c>
      <c r="AL311" s="62" t="n">
        <v>0</v>
      </c>
      <c r="AM311" s="57" t="n">
        <v>1</v>
      </c>
      <c r="AN311" s="57" t="n">
        <v>0</v>
      </c>
      <c r="AO311" s="62" t="n">
        <v>0</v>
      </c>
      <c r="AP311" s="57" t="n">
        <v>1</v>
      </c>
      <c r="AQ311" s="57" t="n">
        <v>0</v>
      </c>
      <c r="AR311" s="57" t="n">
        <v>0</v>
      </c>
      <c r="AS311" s="62" t="n">
        <v>0</v>
      </c>
    </row>
    <row r="312" s="57" customFormat="true" ht="15" hidden="false" customHeight="false" outlineLevel="0" collapsed="false">
      <c r="D312" s="58"/>
      <c r="F312" s="58"/>
      <c r="H312" s="58"/>
      <c r="J312" s="58"/>
      <c r="K312" s="59"/>
      <c r="L312" s="58"/>
      <c r="M312" s="58"/>
      <c r="N312" s="58"/>
      <c r="O312" s="58" t="s">
        <v>74</v>
      </c>
      <c r="P312" s="54" t="n">
        <v>0.962121212</v>
      </c>
      <c r="Q312" s="58" t="s">
        <v>75</v>
      </c>
      <c r="R312" s="54" t="n">
        <v>0.1893</v>
      </c>
      <c r="S312" s="3" t="n">
        <f aca="false">IF(AND(X312&lt;1,Y312&lt;1,Z312&lt;1,AA312&lt;3),1,0)</f>
        <v>0</v>
      </c>
      <c r="T312" s="27" t="n">
        <f aca="false">R312*P312*N314*L319*J319*H319*F299*D289*B180</f>
        <v>3.95519159262638E-005</v>
      </c>
      <c r="V312" s="15"/>
      <c r="W312" s="3" t="n">
        <v>304</v>
      </c>
      <c r="X312" s="0" t="n">
        <v>0.47</v>
      </c>
      <c r="Y312" s="0" t="n">
        <v>0.54</v>
      </c>
      <c r="Z312" s="0" t="n">
        <v>0.83</v>
      </c>
      <c r="AA312" s="0" t="n">
        <v>3.5</v>
      </c>
      <c r="AB312" s="0" t="n">
        <v>3.3</v>
      </c>
      <c r="AC312" s="0" t="n">
        <v>12848.5418872983</v>
      </c>
      <c r="AD312" s="0" t="n">
        <v>75022.0495916694</v>
      </c>
      <c r="AE312" s="0" t="n">
        <v>69245.598260155</v>
      </c>
      <c r="AF312" s="57" t="n">
        <v>0</v>
      </c>
      <c r="AG312" s="57" t="n">
        <v>0</v>
      </c>
      <c r="AH312" s="0" t="n">
        <v>0.75</v>
      </c>
      <c r="AI312" s="60" t="n">
        <v>1</v>
      </c>
      <c r="AJ312" s="61" t="n">
        <v>0</v>
      </c>
      <c r="AK312" s="61" t="n">
        <v>0</v>
      </c>
      <c r="AL312" s="62" t="n">
        <v>0</v>
      </c>
      <c r="AM312" s="57" t="n">
        <v>1</v>
      </c>
      <c r="AN312" s="57" t="n">
        <v>0</v>
      </c>
      <c r="AO312" s="62" t="n">
        <v>0</v>
      </c>
      <c r="AP312" s="57" t="n">
        <v>0</v>
      </c>
      <c r="AQ312" s="57" t="n">
        <v>0</v>
      </c>
      <c r="AR312" s="57" t="n">
        <v>1</v>
      </c>
      <c r="AS312" s="62" t="n">
        <v>0</v>
      </c>
    </row>
    <row r="313" s="57" customFormat="true" ht="15" hidden="false" customHeight="false" outlineLevel="0" collapsed="false">
      <c r="D313" s="58"/>
      <c r="F313" s="58"/>
      <c r="H313" s="58"/>
      <c r="J313" s="58"/>
      <c r="K313" s="59"/>
      <c r="L313" s="58"/>
      <c r="M313" s="58"/>
      <c r="N313" s="58"/>
      <c r="O313" s="58"/>
      <c r="P313" s="58"/>
      <c r="Q313" s="58" t="s">
        <v>73</v>
      </c>
      <c r="R313" s="54" t="n">
        <v>0.8107</v>
      </c>
      <c r="S313" s="3" t="n">
        <f aca="false">IF(AND(X313&lt;1,Y313&lt;1,Z313&lt;1,AA313&lt;3),1,0)</f>
        <v>0</v>
      </c>
      <c r="T313" s="27" t="n">
        <f aca="false">R313*P314*N314*L319*J319*H319*F299*D289*B180</f>
        <v>6.66873361619661E-006</v>
      </c>
      <c r="V313" s="15"/>
      <c r="W313" s="3" t="n">
        <v>304</v>
      </c>
      <c r="X313" s="0" t="n">
        <v>0.47</v>
      </c>
      <c r="Y313" s="0" t="n">
        <v>0.54</v>
      </c>
      <c r="Z313" s="0" t="n">
        <v>0.83</v>
      </c>
      <c r="AA313" s="0" t="n">
        <v>3.5</v>
      </c>
      <c r="AB313" s="0" t="n">
        <v>3.3</v>
      </c>
      <c r="AC313" s="0" t="n">
        <v>12848.5418872983</v>
      </c>
      <c r="AD313" s="0" t="n">
        <v>75022.0495916694</v>
      </c>
      <c r="AE313" s="0" t="n">
        <v>69245.598260155</v>
      </c>
      <c r="AF313" s="57" t="n">
        <v>0</v>
      </c>
      <c r="AG313" s="57" t="n">
        <v>0</v>
      </c>
      <c r="AH313" s="0" t="n">
        <v>0.75</v>
      </c>
      <c r="AI313" s="60" t="n">
        <v>1</v>
      </c>
      <c r="AJ313" s="61" t="n">
        <v>0</v>
      </c>
      <c r="AK313" s="61" t="n">
        <v>0</v>
      </c>
      <c r="AL313" s="62" t="n">
        <v>0</v>
      </c>
      <c r="AM313" s="57" t="n">
        <v>0</v>
      </c>
      <c r="AN313" s="57" t="n">
        <v>1</v>
      </c>
      <c r="AO313" s="62" t="n">
        <v>0</v>
      </c>
      <c r="AP313" s="57" t="n">
        <v>1</v>
      </c>
      <c r="AQ313" s="57" t="n">
        <v>0</v>
      </c>
      <c r="AR313" s="57" t="n">
        <v>0</v>
      </c>
      <c r="AS313" s="62" t="n">
        <v>0</v>
      </c>
    </row>
    <row r="314" s="57" customFormat="true" ht="15" hidden="false" customHeight="false" outlineLevel="0" collapsed="false">
      <c r="D314" s="58"/>
      <c r="F314" s="58"/>
      <c r="H314" s="58"/>
      <c r="J314" s="58"/>
      <c r="K314" s="59"/>
      <c r="L314" s="58"/>
      <c r="M314" s="58" t="s">
        <v>73</v>
      </c>
      <c r="N314" s="54" t="n">
        <v>0.5</v>
      </c>
      <c r="O314" s="58" t="s">
        <v>76</v>
      </c>
      <c r="P314" s="54" t="n">
        <v>0.037878788</v>
      </c>
      <c r="Q314" s="58" t="s">
        <v>75</v>
      </c>
      <c r="R314" s="54" t="n">
        <v>0.1893</v>
      </c>
      <c r="S314" s="3" t="n">
        <f aca="false">IF(AND(X314&lt;1,Y314&lt;1,Z314&lt;1,AA314&lt;3),1,0)</f>
        <v>0</v>
      </c>
      <c r="T314" s="27" t="n">
        <f aca="false">R314*P314*N314*L319*J319*H319*F299*D289*B180</f>
        <v>1.55716204952019E-006</v>
      </c>
      <c r="V314" s="15"/>
      <c r="W314" s="3" t="n">
        <v>304</v>
      </c>
      <c r="X314" s="0" t="n">
        <v>0.47</v>
      </c>
      <c r="Y314" s="0" t="n">
        <v>0.54</v>
      </c>
      <c r="Z314" s="0" t="n">
        <v>0.83</v>
      </c>
      <c r="AA314" s="0" t="n">
        <v>3.5</v>
      </c>
      <c r="AB314" s="0" t="n">
        <v>3.3</v>
      </c>
      <c r="AC314" s="0" t="n">
        <v>12848.5418872983</v>
      </c>
      <c r="AD314" s="0" t="n">
        <v>75022.0495916694</v>
      </c>
      <c r="AE314" s="0" t="n">
        <v>69245.598260155</v>
      </c>
      <c r="AF314" s="57" t="n">
        <v>0</v>
      </c>
      <c r="AG314" s="57" t="n">
        <v>0</v>
      </c>
      <c r="AH314" s="0" t="n">
        <v>0.75</v>
      </c>
      <c r="AI314" s="60" t="n">
        <v>1</v>
      </c>
      <c r="AJ314" s="61" t="n">
        <v>0</v>
      </c>
      <c r="AK314" s="61" t="n">
        <v>0</v>
      </c>
      <c r="AL314" s="62" t="n">
        <v>0</v>
      </c>
      <c r="AM314" s="57" t="n">
        <v>0</v>
      </c>
      <c r="AN314" s="57" t="n">
        <v>1</v>
      </c>
      <c r="AO314" s="62" t="n">
        <v>0</v>
      </c>
      <c r="AP314" s="57" t="n">
        <v>0</v>
      </c>
      <c r="AQ314" s="57" t="n">
        <v>0</v>
      </c>
      <c r="AR314" s="57" t="n">
        <v>1</v>
      </c>
      <c r="AS314" s="62" t="n">
        <v>0</v>
      </c>
    </row>
    <row r="315" s="57" customFormat="true" ht="15" hidden="false" customHeight="false" outlineLevel="0" collapsed="false">
      <c r="D315" s="58"/>
      <c r="F315" s="58"/>
      <c r="H315" s="58"/>
      <c r="J315" s="58"/>
      <c r="K315" s="59"/>
      <c r="L315" s="58"/>
      <c r="M315" s="58"/>
      <c r="N315" s="3"/>
      <c r="O315" s="58"/>
      <c r="P315" s="58"/>
      <c r="Q315" s="58" t="s">
        <v>77</v>
      </c>
      <c r="R315" s="54" t="n">
        <v>0.81</v>
      </c>
      <c r="S315" s="3" t="n">
        <f aca="false">IF(AND(X315&lt;1,Y315&lt;1,Z315&lt;1,AA315&lt;3),1,0)</f>
        <v>0</v>
      </c>
      <c r="T315" s="27" t="n">
        <f aca="false">R315*P316*N318*L319*J319*H319*F299*D289*B180</f>
        <v>0.000126753309819851</v>
      </c>
      <c r="V315" s="15"/>
      <c r="W315" s="3" t="n">
        <v>304</v>
      </c>
      <c r="X315" s="0" t="n">
        <v>0.47</v>
      </c>
      <c r="Y315" s="0" t="n">
        <v>0.54</v>
      </c>
      <c r="Z315" s="0" t="n">
        <v>0.83</v>
      </c>
      <c r="AA315" s="0" t="n">
        <v>3.5</v>
      </c>
      <c r="AB315" s="0" t="n">
        <v>3.3</v>
      </c>
      <c r="AC315" s="0" t="n">
        <v>12848.5418872983</v>
      </c>
      <c r="AD315" s="0" t="n">
        <v>75022.0495916694</v>
      </c>
      <c r="AE315" s="0" t="n">
        <v>69245.598260155</v>
      </c>
      <c r="AF315" s="57" t="n">
        <v>0</v>
      </c>
      <c r="AG315" s="57" t="n">
        <v>0</v>
      </c>
      <c r="AH315" s="0" t="n">
        <v>0.75</v>
      </c>
      <c r="AI315" s="60" t="n">
        <v>0</v>
      </c>
      <c r="AJ315" s="61" t="n">
        <v>1</v>
      </c>
      <c r="AK315" s="61" t="n">
        <v>0</v>
      </c>
      <c r="AL315" s="62" t="n">
        <v>0</v>
      </c>
      <c r="AM315" s="57" t="n">
        <v>1</v>
      </c>
      <c r="AN315" s="57" t="n">
        <v>0</v>
      </c>
      <c r="AO315" s="62" t="n">
        <v>0</v>
      </c>
      <c r="AP315" s="57" t="n">
        <v>0</v>
      </c>
      <c r="AQ315" s="57" t="n">
        <v>1</v>
      </c>
      <c r="AR315" s="57" t="n">
        <v>0</v>
      </c>
      <c r="AS315" s="62" t="n">
        <v>0</v>
      </c>
    </row>
    <row r="316" customFormat="false" ht="15" hidden="false" customHeight="false" outlineLevel="0" collapsed="false">
      <c r="D316" s="3"/>
      <c r="F316" s="3"/>
      <c r="H316" s="3"/>
      <c r="J316" s="3"/>
      <c r="K316" s="55"/>
      <c r="L316" s="58"/>
      <c r="M316" s="3"/>
      <c r="N316" s="3"/>
      <c r="O316" s="3" t="s">
        <v>74</v>
      </c>
      <c r="P316" s="54" t="n">
        <v>0.960784314</v>
      </c>
      <c r="Q316" s="3" t="s">
        <v>75</v>
      </c>
      <c r="R316" s="54" t="n">
        <v>0.19</v>
      </c>
      <c r="S316" s="3" t="n">
        <f aca="false">IF(AND(X316&lt;1,Y316&lt;1,Z316&lt;1,AA316&lt;3),1,0)</f>
        <v>0</v>
      </c>
      <c r="T316" s="27" t="n">
        <f aca="false">R316*P316*N318*L319*J319*H319*F299*D289*B180</f>
        <v>2.97322578589773E-005</v>
      </c>
      <c r="V316" s="15"/>
      <c r="W316" s="3" t="n">
        <v>304</v>
      </c>
      <c r="X316" s="0" t="n">
        <v>0.47</v>
      </c>
      <c r="Y316" s="0" t="n">
        <v>0.54</v>
      </c>
      <c r="Z316" s="0" t="n">
        <v>0.83</v>
      </c>
      <c r="AA316" s="0" t="n">
        <v>3.5</v>
      </c>
      <c r="AB316" s="0" t="n">
        <v>3.3</v>
      </c>
      <c r="AC316" s="0" t="n">
        <v>12848.5418872983</v>
      </c>
      <c r="AD316" s="0" t="n">
        <v>75022.0495916694</v>
      </c>
      <c r="AE316" s="0" t="n">
        <v>69245.598260155</v>
      </c>
      <c r="AF316" s="57" t="n">
        <v>0</v>
      </c>
      <c r="AG316" s="57" t="n">
        <v>0</v>
      </c>
      <c r="AH316" s="0" t="n">
        <v>0.75</v>
      </c>
      <c r="AI316" s="4" t="n">
        <v>0</v>
      </c>
      <c r="AJ316" s="5" t="n">
        <v>1</v>
      </c>
      <c r="AK316" s="5" t="n">
        <v>0</v>
      </c>
      <c r="AL316" s="6" t="n">
        <v>0</v>
      </c>
      <c r="AM316" s="0" t="n">
        <v>1</v>
      </c>
      <c r="AN316" s="0" t="n">
        <v>0</v>
      </c>
      <c r="AO316" s="6" t="n">
        <v>0</v>
      </c>
      <c r="AP316" s="0" t="n">
        <v>0</v>
      </c>
      <c r="AQ316" s="0" t="n">
        <v>0</v>
      </c>
      <c r="AR316" s="0" t="n">
        <v>1</v>
      </c>
      <c r="AS316" s="6" t="n">
        <v>0</v>
      </c>
    </row>
    <row r="317" customFormat="false" ht="15" hidden="false" customHeight="false" outlineLevel="0" collapsed="false">
      <c r="D317" s="3"/>
      <c r="F317" s="3"/>
      <c r="H317" s="3"/>
      <c r="J317" s="3"/>
      <c r="K317" s="55"/>
      <c r="L317" s="58"/>
      <c r="M317" s="3"/>
      <c r="N317" s="3"/>
      <c r="O317" s="3"/>
      <c r="P317" s="3"/>
      <c r="Q317" s="3" t="s">
        <v>77</v>
      </c>
      <c r="R317" s="54" t="n">
        <v>0.81</v>
      </c>
      <c r="S317" s="3" t="n">
        <f aca="false">IF(AND(X317&lt;1,Y317&lt;1,Z317&lt;1,AA317&lt;3),1,0)</f>
        <v>0</v>
      </c>
      <c r="T317" s="27" t="n">
        <f aca="false">R317*P318*N318*L319*J319*H319*F299*D289*B180</f>
        <v>5.17360444474947E-006</v>
      </c>
      <c r="V317" s="15"/>
      <c r="W317" s="3" t="n">
        <v>304</v>
      </c>
      <c r="X317" s="0" t="n">
        <v>0.47</v>
      </c>
      <c r="Y317" s="0" t="n">
        <v>0.54</v>
      </c>
      <c r="Z317" s="0" t="n">
        <v>0.83</v>
      </c>
      <c r="AA317" s="0" t="n">
        <v>3.5</v>
      </c>
      <c r="AB317" s="0" t="n">
        <v>3.3</v>
      </c>
      <c r="AC317" s="0" t="n">
        <v>12848.5418872983</v>
      </c>
      <c r="AD317" s="0" t="n">
        <v>75022.0495916694</v>
      </c>
      <c r="AE317" s="0" t="n">
        <v>69245.598260155</v>
      </c>
      <c r="AF317" s="57" t="n">
        <v>0</v>
      </c>
      <c r="AG317" s="57" t="n">
        <v>0</v>
      </c>
      <c r="AH317" s="0" t="n">
        <v>0.75</v>
      </c>
      <c r="AI317" s="4" t="n">
        <v>0</v>
      </c>
      <c r="AJ317" s="5" t="n">
        <v>1</v>
      </c>
      <c r="AK317" s="5" t="n">
        <v>0</v>
      </c>
      <c r="AL317" s="6" t="n">
        <v>0</v>
      </c>
      <c r="AM317" s="0" t="n">
        <v>0</v>
      </c>
      <c r="AN317" s="0" t="n">
        <v>1</v>
      </c>
      <c r="AO317" s="6" t="n">
        <v>0</v>
      </c>
      <c r="AP317" s="0" t="n">
        <v>0</v>
      </c>
      <c r="AQ317" s="0" t="n">
        <v>1</v>
      </c>
      <c r="AR317" s="0" t="n">
        <v>0</v>
      </c>
      <c r="AS317" s="6" t="n">
        <v>0</v>
      </c>
    </row>
    <row r="318" customFormat="false" ht="15" hidden="false" customHeight="false" outlineLevel="0" collapsed="false">
      <c r="D318" s="3"/>
      <c r="F318" s="3"/>
      <c r="H318" s="3"/>
      <c r="J318" s="3"/>
      <c r="K318" s="55"/>
      <c r="L318" s="58"/>
      <c r="M318" s="3" t="s">
        <v>77</v>
      </c>
      <c r="N318" s="54" t="n">
        <v>0.375</v>
      </c>
      <c r="O318" s="3" t="s">
        <v>78</v>
      </c>
      <c r="P318" s="54" t="n">
        <v>0.039215686</v>
      </c>
      <c r="Q318" s="3" t="s">
        <v>75</v>
      </c>
      <c r="R318" s="54" t="n">
        <v>0.19</v>
      </c>
      <c r="S318" s="3" t="n">
        <f aca="false">IF(AND(X318&lt;1,Y318&lt;1,Z318&lt;1,AA318&lt;3),1,0)</f>
        <v>0</v>
      </c>
      <c r="T318" s="27" t="n">
        <f aca="false">R318*P318*N318*L319*J319*H319*F299*D289*B180</f>
        <v>1.21356153642272E-006</v>
      </c>
      <c r="V318" s="15"/>
      <c r="W318" s="3" t="n">
        <v>304</v>
      </c>
      <c r="X318" s="0" t="n">
        <v>0.47</v>
      </c>
      <c r="Y318" s="0" t="n">
        <v>0.54</v>
      </c>
      <c r="Z318" s="0" t="n">
        <v>0.83</v>
      </c>
      <c r="AA318" s="0" t="n">
        <v>3.5</v>
      </c>
      <c r="AB318" s="0" t="n">
        <v>3.3</v>
      </c>
      <c r="AC318" s="0" t="n">
        <v>12848.5418872983</v>
      </c>
      <c r="AD318" s="0" t="n">
        <v>75022.0495916694</v>
      </c>
      <c r="AE318" s="0" t="n">
        <v>69245.598260155</v>
      </c>
      <c r="AF318" s="57" t="n">
        <v>0</v>
      </c>
      <c r="AG318" s="57" t="n">
        <v>0</v>
      </c>
      <c r="AH318" s="0" t="n">
        <v>0.75</v>
      </c>
      <c r="AI318" s="4" t="n">
        <v>0</v>
      </c>
      <c r="AJ318" s="5" t="n">
        <v>1</v>
      </c>
      <c r="AK318" s="5" t="n">
        <v>0</v>
      </c>
      <c r="AL318" s="6" t="n">
        <v>0</v>
      </c>
      <c r="AM318" s="0" t="n">
        <v>0</v>
      </c>
      <c r="AN318" s="0" t="n">
        <v>1</v>
      </c>
      <c r="AO318" s="6" t="n">
        <v>0</v>
      </c>
      <c r="AP318" s="0" t="n">
        <v>0</v>
      </c>
      <c r="AQ318" s="0" t="n">
        <v>0</v>
      </c>
      <c r="AR318" s="0" t="n">
        <v>1</v>
      </c>
      <c r="AS318" s="6" t="n">
        <v>0</v>
      </c>
    </row>
    <row r="319" customFormat="false" ht="15" hidden="false" customHeight="false" outlineLevel="0" collapsed="false">
      <c r="D319" s="3"/>
      <c r="F319" s="3"/>
      <c r="G319" s="0" t="s">
        <v>90</v>
      </c>
      <c r="H319" s="54" t="n">
        <v>0.2506</v>
      </c>
      <c r="I319" s="0" t="s">
        <v>89</v>
      </c>
      <c r="J319" s="54" t="n">
        <v>1</v>
      </c>
      <c r="K319" s="55" t="s">
        <v>85</v>
      </c>
      <c r="L319" s="54" t="n">
        <v>1</v>
      </c>
      <c r="M319" s="3" t="s">
        <v>75</v>
      </c>
      <c r="N319" s="54" t="n">
        <v>0.125</v>
      </c>
      <c r="O319" s="3" t="s">
        <v>30</v>
      </c>
      <c r="P319" s="54" t="n">
        <v>1</v>
      </c>
      <c r="Q319" s="3" t="s">
        <v>75</v>
      </c>
      <c r="R319" s="54" t="n">
        <v>1</v>
      </c>
      <c r="S319" s="3" t="n">
        <f aca="false">IF(AND(X319&lt;1,Y319&lt;1,Z319&lt;1,AA319&lt;3),1,0)</f>
        <v>0</v>
      </c>
      <c r="T319" s="27" t="n">
        <f aca="false">R319*P319*N319*L319*J319*H319*F299*D289*B180</f>
        <v>5.429091122E-005</v>
      </c>
      <c r="U319" s="0" t="s">
        <v>11</v>
      </c>
      <c r="V319" s="15"/>
      <c r="W319" s="3" t="n">
        <v>304</v>
      </c>
      <c r="X319" s="0" t="n">
        <v>0.47</v>
      </c>
      <c r="Y319" s="0" t="n">
        <v>0.54</v>
      </c>
      <c r="Z319" s="0" t="n">
        <v>0.83</v>
      </c>
      <c r="AA319" s="0" t="n">
        <v>3.5</v>
      </c>
      <c r="AB319" s="0" t="n">
        <v>3.3</v>
      </c>
      <c r="AC319" s="0" t="n">
        <v>12848.5418872983</v>
      </c>
      <c r="AD319" s="0" t="n">
        <v>75022.0495916694</v>
      </c>
      <c r="AE319" s="0" t="n">
        <v>69245.598260155</v>
      </c>
      <c r="AF319" s="57" t="n">
        <v>0</v>
      </c>
      <c r="AG319" s="57" t="n">
        <v>0</v>
      </c>
      <c r="AH319" s="0" t="n">
        <v>0.75</v>
      </c>
      <c r="AI319" s="4" t="n">
        <v>0</v>
      </c>
      <c r="AJ319" s="5" t="n">
        <v>0</v>
      </c>
      <c r="AK319" s="5" t="n">
        <v>1</v>
      </c>
      <c r="AL319" s="6" t="n">
        <v>0</v>
      </c>
      <c r="AM319" s="0" t="n">
        <v>0</v>
      </c>
      <c r="AN319" s="0" t="n">
        <v>0</v>
      </c>
      <c r="AO319" s="6" t="n">
        <v>1</v>
      </c>
      <c r="AP319" s="0" t="n">
        <v>0</v>
      </c>
      <c r="AQ319" s="0" t="n">
        <v>0</v>
      </c>
      <c r="AR319" s="0" t="n">
        <v>1</v>
      </c>
      <c r="AS319" s="6" t="n">
        <v>0</v>
      </c>
    </row>
    <row r="320" s="56" customFormat="true" ht="15" hidden="false" customHeight="false" outlineLevel="0" collapsed="false">
      <c r="A320" s="56" t="n">
        <v>-1</v>
      </c>
      <c r="B320" s="56" t="n">
        <v>-1</v>
      </c>
      <c r="C320" s="56" t="n">
        <v>-1</v>
      </c>
      <c r="D320" s="56" t="n">
        <v>-1</v>
      </c>
      <c r="E320" s="56" t="n">
        <v>-1</v>
      </c>
      <c r="F320" s="56" t="n">
        <v>-1</v>
      </c>
      <c r="G320" s="56" t="n">
        <v>-1</v>
      </c>
      <c r="H320" s="56" t="n">
        <v>-1</v>
      </c>
      <c r="I320" s="56" t="n">
        <v>-1</v>
      </c>
      <c r="J320" s="56" t="n">
        <v>-1</v>
      </c>
      <c r="K320" s="56" t="n">
        <v>-1</v>
      </c>
      <c r="L320" s="56" t="n">
        <v>-1</v>
      </c>
      <c r="M320" s="56" t="n">
        <v>-1</v>
      </c>
      <c r="N320" s="56" t="n">
        <v>-1</v>
      </c>
      <c r="O320" s="56" t="n">
        <v>-1</v>
      </c>
      <c r="P320" s="56" t="n">
        <v>-1</v>
      </c>
      <c r="Q320" s="56" t="n">
        <v>-1</v>
      </c>
      <c r="R320" s="56" t="n">
        <v>-1</v>
      </c>
      <c r="S320" s="56" t="n">
        <v>-1</v>
      </c>
      <c r="T320" s="56" t="n">
        <v>-1</v>
      </c>
      <c r="U320" s="56" t="n">
        <v>-1</v>
      </c>
      <c r="V320" s="56" t="n">
        <v>-1</v>
      </c>
      <c r="W320" s="56" t="n">
        <v>-1</v>
      </c>
      <c r="X320" s="56" t="n">
        <v>-1</v>
      </c>
      <c r="Y320" s="56" t="n">
        <v>-1</v>
      </c>
      <c r="Z320" s="56" t="n">
        <v>-1</v>
      </c>
      <c r="AA320" s="56" t="n">
        <v>-1</v>
      </c>
      <c r="AB320" s="56" t="n">
        <v>-1</v>
      </c>
      <c r="AC320" s="56" t="n">
        <v>-1</v>
      </c>
      <c r="AD320" s="56" t="n">
        <v>-1</v>
      </c>
      <c r="AE320" s="56" t="n">
        <v>-1</v>
      </c>
      <c r="AF320" s="56" t="n">
        <v>-1</v>
      </c>
      <c r="AG320" s="56" t="n">
        <v>-1</v>
      </c>
      <c r="AH320" s="56" t="n">
        <v>-1</v>
      </c>
      <c r="AI320" s="56" t="n">
        <v>-1</v>
      </c>
      <c r="AJ320" s="56" t="n">
        <v>-1</v>
      </c>
      <c r="AK320" s="56" t="n">
        <v>-1</v>
      </c>
      <c r="AL320" s="56" t="n">
        <v>-1</v>
      </c>
      <c r="AM320" s="56" t="n">
        <v>-1</v>
      </c>
      <c r="AN320" s="56" t="n">
        <v>-1</v>
      </c>
      <c r="AO320" s="56" t="n">
        <v>-1</v>
      </c>
      <c r="AP320" s="56" t="n">
        <v>-1</v>
      </c>
      <c r="AQ320" s="56" t="n">
        <v>-1</v>
      </c>
      <c r="AR320" s="56" t="n">
        <v>-1</v>
      </c>
      <c r="AS320" s="56" t="n">
        <v>-1</v>
      </c>
      <c r="AT320" s="56" t="n">
        <v>-1</v>
      </c>
      <c r="AU320" s="56" t="n">
        <v>-1</v>
      </c>
    </row>
    <row r="321" customFormat="false" ht="15" hidden="false" customHeight="false" outlineLevel="0" collapsed="false">
      <c r="F321" s="3"/>
      <c r="H321" s="3"/>
      <c r="J321" s="3"/>
      <c r="M321" s="16" t="s">
        <v>73</v>
      </c>
      <c r="N321" s="67" t="n">
        <v>0.5</v>
      </c>
      <c r="O321" s="16" t="s">
        <v>74</v>
      </c>
      <c r="P321" s="67" t="n">
        <v>1</v>
      </c>
      <c r="Q321" s="16" t="s">
        <v>73</v>
      </c>
      <c r="R321" s="67" t="n">
        <v>1</v>
      </c>
      <c r="S321" s="3" t="n">
        <f aca="false">IF(AND(X321&lt;1,Y321&lt;1,Z321&lt;1,AA321&lt;3),1,0)</f>
        <v>1</v>
      </c>
      <c r="T321" s="1" t="n">
        <f aca="false">R321*P321*N321*L322*J322*H322*F322*D322*B180</f>
        <v>0.00124047</v>
      </c>
      <c r="W321" s="3" t="n">
        <v>304</v>
      </c>
      <c r="X321" s="0" t="n">
        <v>0.32</v>
      </c>
      <c r="Y321" s="0" t="n">
        <v>0.43</v>
      </c>
      <c r="Z321" s="0" t="n">
        <v>0.43</v>
      </c>
      <c r="AA321" s="0" t="n">
        <v>2</v>
      </c>
      <c r="AB321" s="0" t="n">
        <v>3.3</v>
      </c>
      <c r="AC321" s="0" t="n">
        <v>14356</v>
      </c>
      <c r="AD321" s="0" t="n">
        <v>74834</v>
      </c>
      <c r="AE321" s="0" t="n">
        <v>69246</v>
      </c>
      <c r="AF321" s="57" t="n">
        <v>0</v>
      </c>
      <c r="AG321" s="57" t="n">
        <v>0</v>
      </c>
      <c r="AH321" s="0" t="n">
        <v>0.6</v>
      </c>
      <c r="AI321" s="4" t="n">
        <v>1</v>
      </c>
      <c r="AJ321" s="5" t="n">
        <v>0</v>
      </c>
      <c r="AK321" s="5" t="n">
        <v>0</v>
      </c>
      <c r="AL321" s="6" t="n">
        <v>0</v>
      </c>
      <c r="AM321" s="0" t="n">
        <v>1</v>
      </c>
      <c r="AN321" s="0" t="n">
        <v>0</v>
      </c>
      <c r="AO321" s="6" t="n">
        <v>0</v>
      </c>
      <c r="AP321" s="0" t="n">
        <v>1</v>
      </c>
      <c r="AQ321" s="0" t="n">
        <v>0</v>
      </c>
      <c r="AR321" s="0" t="n">
        <v>0</v>
      </c>
      <c r="AS321" s="6" t="n">
        <v>0</v>
      </c>
    </row>
    <row r="322" customFormat="false" ht="15" hidden="false" customHeight="false" outlineLevel="0" collapsed="false">
      <c r="C322" s="3" t="s">
        <v>96</v>
      </c>
      <c r="D322" s="54" t="n">
        <v>0.0099</v>
      </c>
      <c r="E322" s="0" t="s">
        <v>80</v>
      </c>
      <c r="F322" s="54" t="n">
        <v>1</v>
      </c>
      <c r="G322" s="0" t="s">
        <v>81</v>
      </c>
      <c r="H322" s="54" t="n">
        <v>1</v>
      </c>
      <c r="I322" s="0" t="s">
        <v>82</v>
      </c>
      <c r="J322" s="54" t="n">
        <v>1</v>
      </c>
      <c r="K322" s="0" t="s">
        <v>83</v>
      </c>
      <c r="L322" s="54" t="n">
        <v>1</v>
      </c>
      <c r="M322" s="16" t="s">
        <v>77</v>
      </c>
      <c r="N322" s="67" t="n">
        <v>0.5</v>
      </c>
      <c r="O322" s="16" t="s">
        <v>74</v>
      </c>
      <c r="P322" s="67" t="n">
        <v>1</v>
      </c>
      <c r="Q322" s="16" t="s">
        <v>77</v>
      </c>
      <c r="R322" s="67" t="n">
        <v>1</v>
      </c>
      <c r="S322" s="3" t="n">
        <f aca="false">IF(AND(X322&lt;1,Y322&lt;1,Z322&lt;1,AA322&lt;3),1,0)</f>
        <v>1</v>
      </c>
      <c r="T322" s="1" t="n">
        <f aca="false">R322*P322*N322*L322*J322*H322*F322*D322*B180</f>
        <v>0.00124047</v>
      </c>
      <c r="U322" s="71" t="s">
        <v>11</v>
      </c>
      <c r="W322" s="3" t="n">
        <v>304</v>
      </c>
      <c r="X322" s="0" t="n">
        <v>0.32</v>
      </c>
      <c r="Y322" s="0" t="n">
        <v>0.43</v>
      </c>
      <c r="Z322" s="0" t="n">
        <v>0.43</v>
      </c>
      <c r="AA322" s="0" t="n">
        <v>2</v>
      </c>
      <c r="AB322" s="0" t="n">
        <v>3.3</v>
      </c>
      <c r="AC322" s="0" t="n">
        <v>14356</v>
      </c>
      <c r="AD322" s="0" t="n">
        <v>74834</v>
      </c>
      <c r="AE322" s="0" t="n">
        <v>69246</v>
      </c>
      <c r="AF322" s="57" t="n">
        <v>0</v>
      </c>
      <c r="AG322" s="57" t="n">
        <v>0</v>
      </c>
      <c r="AH322" s="0" t="n">
        <v>0.6</v>
      </c>
      <c r="AI322" s="4" t="n">
        <v>0</v>
      </c>
      <c r="AJ322" s="5" t="n">
        <v>1</v>
      </c>
      <c r="AK322" s="5" t="n">
        <v>0</v>
      </c>
      <c r="AL322" s="6" t="n">
        <v>0</v>
      </c>
      <c r="AM322" s="0" t="n">
        <v>1</v>
      </c>
      <c r="AN322" s="0" t="n">
        <v>0</v>
      </c>
      <c r="AO322" s="6" t="n">
        <v>0</v>
      </c>
      <c r="AP322" s="0" t="n">
        <v>0</v>
      </c>
      <c r="AQ322" s="0" t="n">
        <v>1</v>
      </c>
      <c r="AR322" s="0" t="n">
        <v>0</v>
      </c>
      <c r="AS322" s="6" t="n">
        <v>0</v>
      </c>
    </row>
    <row r="323" s="56" customFormat="true" ht="15" hidden="false" customHeight="false" outlineLevel="0" collapsed="false">
      <c r="A323" s="56" t="n">
        <v>-1</v>
      </c>
      <c r="B323" s="56" t="n">
        <v>-1</v>
      </c>
      <c r="C323" s="56" t="n">
        <v>-1</v>
      </c>
      <c r="D323" s="56" t="n">
        <v>-1</v>
      </c>
      <c r="E323" s="56" t="n">
        <v>-1</v>
      </c>
      <c r="F323" s="56" t="n">
        <v>-1</v>
      </c>
      <c r="G323" s="56" t="n">
        <v>-1</v>
      </c>
      <c r="H323" s="56" t="n">
        <v>-1</v>
      </c>
      <c r="I323" s="56" t="n">
        <v>-1</v>
      </c>
      <c r="J323" s="56" t="n">
        <v>-1</v>
      </c>
      <c r="K323" s="56" t="n">
        <v>-1</v>
      </c>
      <c r="L323" s="56" t="n">
        <v>-1</v>
      </c>
      <c r="M323" s="56" t="n">
        <v>-1</v>
      </c>
      <c r="N323" s="56" t="n">
        <v>-1</v>
      </c>
      <c r="O323" s="56" t="n">
        <v>-1</v>
      </c>
      <c r="P323" s="56" t="n">
        <v>-1</v>
      </c>
      <c r="Q323" s="56" t="n">
        <v>-1</v>
      </c>
      <c r="R323" s="56" t="n">
        <v>-1</v>
      </c>
      <c r="S323" s="56" t="n">
        <v>-1</v>
      </c>
      <c r="T323" s="56" t="n">
        <v>-1</v>
      </c>
      <c r="U323" s="56" t="n">
        <v>-1</v>
      </c>
      <c r="V323" s="56" t="n">
        <v>-1</v>
      </c>
      <c r="W323" s="56" t="n">
        <v>-1</v>
      </c>
      <c r="X323" s="56" t="n">
        <v>-1</v>
      </c>
      <c r="Y323" s="56" t="n">
        <v>-1</v>
      </c>
      <c r="Z323" s="56" t="n">
        <v>-1</v>
      </c>
      <c r="AA323" s="56" t="n">
        <v>-1</v>
      </c>
      <c r="AB323" s="56" t="n">
        <v>-1</v>
      </c>
      <c r="AC323" s="56" t="n">
        <v>-1</v>
      </c>
      <c r="AD323" s="56" t="n">
        <v>-1</v>
      </c>
      <c r="AE323" s="56" t="n">
        <v>-1</v>
      </c>
      <c r="AF323" s="56" t="n">
        <v>-1</v>
      </c>
      <c r="AG323" s="56" t="n">
        <v>-1</v>
      </c>
      <c r="AH323" s="56" t="n">
        <v>-1</v>
      </c>
      <c r="AI323" s="56" t="n">
        <v>-1</v>
      </c>
      <c r="AJ323" s="56" t="n">
        <v>-1</v>
      </c>
      <c r="AK323" s="56" t="n">
        <v>-1</v>
      </c>
      <c r="AL323" s="56" t="n">
        <v>-1</v>
      </c>
      <c r="AM323" s="56" t="n">
        <v>-1</v>
      </c>
      <c r="AN323" s="56" t="n">
        <v>-1</v>
      </c>
      <c r="AO323" s="56" t="n">
        <v>-1</v>
      </c>
      <c r="AP323" s="56" t="n">
        <v>-1</v>
      </c>
      <c r="AQ323" s="56" t="n">
        <v>-1</v>
      </c>
      <c r="AR323" s="56" t="n">
        <v>-1</v>
      </c>
      <c r="AS323" s="56" t="n">
        <v>-1</v>
      </c>
      <c r="AT323" s="56" t="n">
        <v>-1</v>
      </c>
      <c r="AU323" s="56" t="n">
        <v>-1</v>
      </c>
    </row>
  </sheetData>
  <hyperlinks>
    <hyperlink ref="A3" r:id="rId1" display="https://lirias.kuleuven.be/handle/123456789/267749"/>
    <hyperlink ref="A4" r:id="rId2" display="http://statbel.fgov.be/fr/binaries/WEB_FR_Batibouw_2012_tcm326-164335.pdf"/>
    <hyperlink ref="E4" r:id="rId3" display="http://www.lehr.be/Reports/UCL_Les_logements_wallons.pdf"/>
    <hyperlink ref="G4" r:id="rId4" display="http://www.lehr.be/Reports/UCL_Les_logements_wallons.pdf"/>
    <hyperlink ref="K4" r:id="rId5" display="http://www.lehr.be/Reports/UCL_Les_logements_wallons.pdf"/>
    <hyperlink ref="M4" r:id="rId6" display="http://www.building-typology.eu/downloads/public/docs/report/TABULA_TR2_D8_NationalEnergyBalances.pdf"/>
    <hyperlink ref="O4" r:id="rId7" display="http://www.building-typology.eu/downloads/public/docs/report/TABULA_TR2_D8_NationalEnergyBalances.pdf"/>
    <hyperlink ref="Q4" r:id="rId8" display="http://www.lehr.be/Reports/UCL_Les_logements_wallons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789"/>
  <sheetViews>
    <sheetView showFormulas="false" showGridLines="true" showRowColHeaders="true" showZeros="true" rightToLeft="false" tabSelected="false" showOutlineSymbols="true" defaultGridColor="true" view="normal" topLeftCell="J1" colorId="64" zoomScale="70" zoomScaleNormal="70" zoomScalePageLayoutView="100" workbookViewId="0">
      <selection pane="topLeft" activeCell="Q171" activeCellId="0" sqref="Q171"/>
    </sheetView>
  </sheetViews>
  <sheetFormatPr defaultColWidth="11.56640625" defaultRowHeight="15" zeroHeight="false" outlineLevelRow="0" outlineLevelCol="0"/>
  <cols>
    <col collapsed="false" customWidth="true" hidden="false" outlineLevel="0" max="5" min="5" style="0" width="20.7"/>
    <col collapsed="false" customWidth="true" hidden="false" outlineLevel="0" max="7" min="7" style="0" width="20.7"/>
    <col collapsed="false" customWidth="true" hidden="false" outlineLevel="0" max="16" min="15" style="0" width="12.28"/>
    <col collapsed="false" customWidth="true" hidden="false" outlineLevel="0" max="18" min="18" style="1" width="12.99"/>
    <col collapsed="false" customWidth="true" hidden="false" outlineLevel="0" max="19" min="19" style="0" width="12.99"/>
    <col collapsed="false" customWidth="true" hidden="false" outlineLevel="0" max="20" min="20" style="74" width="11.42"/>
    <col collapsed="false" customWidth="true" hidden="false" outlineLevel="0" max="21" min="21" style="57" width="18.85"/>
    <col collapsed="false" customWidth="true" hidden="false" outlineLevel="0" max="33" min="33" style="4" width="11.42"/>
    <col collapsed="false" customWidth="true" hidden="false" outlineLevel="0" max="36" min="36" style="4" width="11.42"/>
    <col collapsed="false" customWidth="true" hidden="false" outlineLevel="0" max="38" min="38" style="5" width="11.42"/>
    <col collapsed="false" customWidth="true" hidden="false" outlineLevel="0" max="39" min="39" style="4" width="11.42"/>
    <col collapsed="false" customWidth="true" hidden="false" outlineLevel="0" max="40" min="40" style="5" width="11.42"/>
    <col collapsed="false" customWidth="true" hidden="false" outlineLevel="0" max="41" min="41" style="4" width="11.42"/>
    <col collapsed="false" customWidth="true" hidden="false" outlineLevel="0" max="43" min="43" style="5" width="11.42"/>
    <col collapsed="false" customWidth="true" hidden="false" outlineLevel="0" max="44" min="44" style="4" width="11.42"/>
  </cols>
  <sheetData>
    <row r="1" customFormat="false" ht="15.75" hidden="false" customHeight="false" outlineLevel="0" collapsed="false">
      <c r="A1" s="75" t="s">
        <v>0</v>
      </c>
      <c r="B1" s="76"/>
      <c r="C1" s="76" t="s">
        <v>1</v>
      </c>
      <c r="D1" s="76"/>
      <c r="E1" s="75" t="s">
        <v>2</v>
      </c>
      <c r="F1" s="77"/>
      <c r="G1" s="75" t="s">
        <v>3</v>
      </c>
      <c r="H1" s="77"/>
      <c r="I1" s="75" t="s">
        <v>6</v>
      </c>
      <c r="J1" s="77"/>
      <c r="K1" s="75" t="s">
        <v>7</v>
      </c>
      <c r="L1" s="77"/>
      <c r="M1" s="75" t="s">
        <v>100</v>
      </c>
      <c r="N1" s="77"/>
      <c r="O1" s="75" t="s">
        <v>8</v>
      </c>
      <c r="P1" s="77"/>
      <c r="Q1" s="3" t="s">
        <v>9</v>
      </c>
      <c r="R1" s="78" t="s">
        <v>10</v>
      </c>
      <c r="S1" s="71" t="s">
        <v>11</v>
      </c>
      <c r="T1" s="79"/>
      <c r="U1" s="80" t="s">
        <v>12</v>
      </c>
      <c r="V1" s="17" t="s">
        <v>101</v>
      </c>
      <c r="W1" s="17" t="s">
        <v>102</v>
      </c>
      <c r="X1" s="17" t="s">
        <v>103</v>
      </c>
      <c r="Y1" s="17" t="s">
        <v>104</v>
      </c>
      <c r="Z1" s="17" t="s">
        <v>105</v>
      </c>
      <c r="AA1" s="17" t="s">
        <v>106</v>
      </c>
      <c r="AB1" s="17" t="s">
        <v>107</v>
      </c>
      <c r="AC1" s="17" t="s">
        <v>108</v>
      </c>
      <c r="AD1" s="17" t="s">
        <v>21</v>
      </c>
      <c r="AE1" s="17" t="s">
        <v>22</v>
      </c>
      <c r="AF1" s="17" t="s">
        <v>23</v>
      </c>
      <c r="AG1" s="4" t="s">
        <v>24</v>
      </c>
      <c r="AH1" s="0" t="s">
        <v>25</v>
      </c>
      <c r="AI1" s="0" t="s">
        <v>26</v>
      </c>
      <c r="AJ1" s="4" t="s">
        <v>28</v>
      </c>
      <c r="AK1" s="0" t="s">
        <v>29</v>
      </c>
      <c r="AL1" s="5" t="s">
        <v>30</v>
      </c>
      <c r="AM1" s="4" t="s">
        <v>109</v>
      </c>
      <c r="AN1" s="5" t="s">
        <v>110</v>
      </c>
      <c r="AO1" s="4" t="s">
        <v>31</v>
      </c>
      <c r="AP1" s="0" t="s">
        <v>32</v>
      </c>
      <c r="AQ1" s="5" t="s">
        <v>33</v>
      </c>
    </row>
    <row r="2" customFormat="false" ht="120" hidden="false" customHeight="false" outlineLevel="0" collapsed="false">
      <c r="A2" s="23" t="s">
        <v>35</v>
      </c>
      <c r="B2" s="5"/>
      <c r="C2" s="5"/>
      <c r="D2" s="24"/>
      <c r="E2" s="23" t="s">
        <v>36</v>
      </c>
      <c r="F2" s="25"/>
      <c r="G2" s="23" t="s">
        <v>36</v>
      </c>
      <c r="H2" s="25"/>
      <c r="I2" s="26" t="s">
        <v>37</v>
      </c>
      <c r="J2" s="25"/>
      <c r="K2" s="26" t="s">
        <v>37</v>
      </c>
      <c r="L2" s="25"/>
      <c r="M2" s="26" t="s">
        <v>37</v>
      </c>
      <c r="N2" s="25"/>
      <c r="O2" s="26" t="s">
        <v>36</v>
      </c>
      <c r="P2" s="25"/>
      <c r="Q2" s="3"/>
      <c r="R2" s="27"/>
      <c r="S2" s="16" t="s">
        <v>38</v>
      </c>
      <c r="T2" s="79"/>
      <c r="U2" s="80"/>
      <c r="V2" s="17" t="s">
        <v>40</v>
      </c>
      <c r="W2" s="17" t="s">
        <v>40</v>
      </c>
      <c r="X2" s="17" t="s">
        <v>40</v>
      </c>
      <c r="Y2" s="17" t="s">
        <v>40</v>
      </c>
      <c r="Z2" s="17" t="s">
        <v>40</v>
      </c>
      <c r="AA2" s="17" t="s">
        <v>41</v>
      </c>
      <c r="AB2" s="17" t="s">
        <v>41</v>
      </c>
      <c r="AC2" s="17" t="s">
        <v>41</v>
      </c>
      <c r="AD2" s="17" t="s">
        <v>41</v>
      </c>
      <c r="AE2" s="17" t="s">
        <v>41</v>
      </c>
      <c r="AF2" s="17" t="s">
        <v>42</v>
      </c>
      <c r="AG2" s="4" t="s">
        <v>43</v>
      </c>
      <c r="AH2" s="0" t="s">
        <v>43</v>
      </c>
      <c r="AI2" s="0" t="s">
        <v>43</v>
      </c>
      <c r="AJ2" s="4" t="s">
        <v>43</v>
      </c>
      <c r="AK2" s="0" t="s">
        <v>43</v>
      </c>
      <c r="AL2" s="5" t="s">
        <v>43</v>
      </c>
      <c r="AM2" s="4" t="s">
        <v>43</v>
      </c>
      <c r="AN2" s="5" t="s">
        <v>43</v>
      </c>
      <c r="AO2" s="4" t="s">
        <v>43</v>
      </c>
      <c r="AP2" s="0" t="s">
        <v>43</v>
      </c>
      <c r="AQ2" s="5" t="s">
        <v>43</v>
      </c>
    </row>
    <row r="3" customFormat="false" ht="105" hidden="false" customHeight="false" outlineLevel="0" collapsed="false">
      <c r="A3" s="33" t="s">
        <v>44</v>
      </c>
      <c r="B3" s="5"/>
      <c r="C3" s="5"/>
      <c r="D3" s="24"/>
      <c r="E3" s="23" t="s">
        <v>45</v>
      </c>
      <c r="F3" s="25"/>
      <c r="G3" s="23" t="s">
        <v>46</v>
      </c>
      <c r="H3" s="25"/>
      <c r="I3" s="34"/>
      <c r="J3" s="25" t="s">
        <v>47</v>
      </c>
      <c r="K3" s="34"/>
      <c r="L3" s="25" t="s">
        <v>47</v>
      </c>
      <c r="M3" s="34"/>
      <c r="N3" s="25" t="s">
        <v>47</v>
      </c>
      <c r="O3" s="26" t="s">
        <v>46</v>
      </c>
      <c r="P3" s="25"/>
      <c r="Q3" s="3"/>
      <c r="R3" s="27"/>
      <c r="T3" s="79"/>
      <c r="U3" s="81" t="s">
        <v>39</v>
      </c>
      <c r="V3" s="17" t="s">
        <v>111</v>
      </c>
      <c r="W3" s="17" t="s">
        <v>112</v>
      </c>
      <c r="X3" s="17" t="s">
        <v>113</v>
      </c>
      <c r="Y3" s="17" t="s">
        <v>114</v>
      </c>
      <c r="Z3" s="17" t="s">
        <v>115</v>
      </c>
      <c r="AA3" s="17" t="s">
        <v>116</v>
      </c>
      <c r="AB3" s="17" t="s">
        <v>117</v>
      </c>
      <c r="AC3" s="17" t="s">
        <v>118</v>
      </c>
      <c r="AD3" s="17" t="s">
        <v>119</v>
      </c>
      <c r="AE3" s="17" t="s">
        <v>120</v>
      </c>
      <c r="AF3" s="17" t="s">
        <v>53</v>
      </c>
    </row>
    <row r="4" customFormat="false" ht="15" hidden="false" customHeight="false" outlineLevel="0" collapsed="false">
      <c r="A4" s="33" t="s">
        <v>54</v>
      </c>
      <c r="B4" s="5"/>
      <c r="C4" s="5"/>
      <c r="D4" s="24"/>
      <c r="E4" s="33" t="s">
        <v>55</v>
      </c>
      <c r="F4" s="25" t="s">
        <v>47</v>
      </c>
      <c r="G4" s="33" t="s">
        <v>55</v>
      </c>
      <c r="H4" s="25" t="s">
        <v>47</v>
      </c>
      <c r="I4" s="34" t="s">
        <v>56</v>
      </c>
      <c r="J4" s="25" t="s">
        <v>47</v>
      </c>
      <c r="K4" s="34" t="s">
        <v>56</v>
      </c>
      <c r="L4" s="25" t="s">
        <v>47</v>
      </c>
      <c r="M4" s="34" t="s">
        <v>56</v>
      </c>
      <c r="N4" s="25" t="s">
        <v>47</v>
      </c>
      <c r="O4" s="34" t="s">
        <v>55</v>
      </c>
      <c r="P4" s="25" t="s">
        <v>47</v>
      </c>
      <c r="Q4" s="3"/>
      <c r="R4" s="27"/>
      <c r="T4" s="79"/>
      <c r="U4" s="80" t="s">
        <v>57</v>
      </c>
      <c r="V4" s="17" t="s">
        <v>58</v>
      </c>
      <c r="W4" s="17" t="s">
        <v>58</v>
      </c>
      <c r="X4" s="17" t="s">
        <v>58</v>
      </c>
      <c r="Y4" s="17" t="s">
        <v>58</v>
      </c>
      <c r="Z4" s="17" t="s">
        <v>58</v>
      </c>
      <c r="AA4" s="17" t="s">
        <v>59</v>
      </c>
      <c r="AB4" s="17" t="s">
        <v>59</v>
      </c>
      <c r="AC4" s="17" t="s">
        <v>59</v>
      </c>
      <c r="AD4" s="17" t="s">
        <v>59</v>
      </c>
      <c r="AE4" s="17" t="s">
        <v>59</v>
      </c>
      <c r="AF4" s="17"/>
      <c r="AG4" s="4" t="s">
        <v>60</v>
      </c>
      <c r="AH4" s="0" t="s">
        <v>60</v>
      </c>
      <c r="AI4" s="0" t="s">
        <v>60</v>
      </c>
      <c r="AJ4" s="4" t="s">
        <v>60</v>
      </c>
      <c r="AK4" s="0" t="s">
        <v>60</v>
      </c>
      <c r="AL4" s="5" t="s">
        <v>60</v>
      </c>
      <c r="AM4" s="4" t="s">
        <v>60</v>
      </c>
      <c r="AN4" s="5" t="s">
        <v>60</v>
      </c>
      <c r="AO4" s="4" t="s">
        <v>60</v>
      </c>
      <c r="AP4" s="0" t="s">
        <v>60</v>
      </c>
      <c r="AQ4" s="5" t="s">
        <v>60</v>
      </c>
    </row>
    <row r="5" customFormat="false" ht="15" hidden="false" customHeight="false" outlineLevel="0" collapsed="false">
      <c r="A5" s="23"/>
      <c r="B5" s="5"/>
      <c r="C5" s="5"/>
      <c r="D5" s="24"/>
      <c r="E5" s="23"/>
      <c r="F5" s="25"/>
      <c r="G5" s="37" t="s">
        <v>61</v>
      </c>
      <c r="H5" s="25"/>
      <c r="I5" s="40"/>
      <c r="J5" s="25"/>
      <c r="K5" s="40"/>
      <c r="L5" s="25"/>
      <c r="M5" s="40"/>
      <c r="N5" s="25"/>
      <c r="O5" s="26" t="s">
        <v>64</v>
      </c>
      <c r="P5" s="25"/>
      <c r="Q5" s="3"/>
      <c r="R5" s="27"/>
      <c r="T5" s="79"/>
      <c r="U5" s="80"/>
    </row>
    <row r="6" customFormat="false" ht="15" hidden="false" customHeight="false" outlineLevel="0" collapsed="false">
      <c r="A6" s="23"/>
      <c r="B6" s="5"/>
      <c r="C6" s="5"/>
      <c r="D6" s="24"/>
      <c r="E6" s="23"/>
      <c r="F6" s="25"/>
      <c r="G6" s="23" t="s">
        <v>65</v>
      </c>
      <c r="H6" s="25"/>
      <c r="I6" s="40"/>
      <c r="J6" s="25"/>
      <c r="K6" s="40"/>
      <c r="L6" s="25"/>
      <c r="M6" s="40"/>
      <c r="N6" s="25"/>
      <c r="O6" s="26" t="s">
        <v>66</v>
      </c>
      <c r="P6" s="25"/>
      <c r="Q6" s="3"/>
      <c r="R6" s="27"/>
      <c r="T6" s="79"/>
      <c r="U6" s="80"/>
    </row>
    <row r="7" customFormat="false" ht="15" hidden="false" customHeight="false" outlineLevel="0" collapsed="false">
      <c r="A7" s="23"/>
      <c r="B7" s="5"/>
      <c r="C7" s="5"/>
      <c r="D7" s="24"/>
      <c r="E7" s="23"/>
      <c r="F7" s="25"/>
      <c r="G7" s="23"/>
      <c r="H7" s="25"/>
      <c r="I7" s="40"/>
      <c r="J7" s="25"/>
      <c r="K7" s="40"/>
      <c r="L7" s="25"/>
      <c r="M7" s="40"/>
      <c r="N7" s="25"/>
      <c r="O7" s="40" t="s">
        <v>67</v>
      </c>
      <c r="P7" s="25"/>
      <c r="Q7" s="3"/>
      <c r="R7" s="27"/>
      <c r="T7" s="79"/>
      <c r="U7" s="80"/>
    </row>
    <row r="8" customFormat="false" ht="15" hidden="false" customHeight="false" outlineLevel="0" collapsed="false">
      <c r="A8" s="23"/>
      <c r="B8" s="5"/>
      <c r="C8" s="5"/>
      <c r="D8" s="24"/>
      <c r="E8" s="23"/>
      <c r="F8" s="25"/>
      <c r="G8" s="23"/>
      <c r="H8" s="25"/>
      <c r="I8" s="40"/>
      <c r="J8" s="25"/>
      <c r="K8" s="40"/>
      <c r="L8" s="25"/>
      <c r="M8" s="40"/>
      <c r="N8" s="25"/>
      <c r="O8" s="40"/>
      <c r="P8" s="25"/>
      <c r="Q8" s="3"/>
      <c r="R8" s="27"/>
      <c r="T8" s="79"/>
      <c r="U8" s="80"/>
    </row>
    <row r="9" customFormat="false" ht="15" hidden="false" customHeight="false" outlineLevel="0" collapsed="false">
      <c r="A9" s="23"/>
      <c r="B9" s="5"/>
      <c r="C9" s="5"/>
      <c r="D9" s="24"/>
      <c r="E9" s="23"/>
      <c r="F9" s="25"/>
      <c r="G9" s="23"/>
      <c r="H9" s="25"/>
      <c r="I9" s="40"/>
      <c r="J9" s="25"/>
      <c r="K9" s="40"/>
      <c r="L9" s="25"/>
      <c r="M9" s="40"/>
      <c r="N9" s="25"/>
      <c r="O9" s="26" t="s">
        <v>70</v>
      </c>
      <c r="P9" s="25"/>
      <c r="Q9" s="3"/>
      <c r="R9" s="27"/>
      <c r="T9" s="79"/>
      <c r="U9" s="80"/>
    </row>
    <row r="10" customFormat="false" ht="15" hidden="false" customHeight="false" outlineLevel="0" collapsed="false">
      <c r="A10" s="23"/>
      <c r="B10" s="5"/>
      <c r="C10" s="5"/>
      <c r="D10" s="24"/>
      <c r="E10" s="23"/>
      <c r="F10" s="25"/>
      <c r="G10" s="23"/>
      <c r="H10" s="25"/>
      <c r="I10" s="40"/>
      <c r="J10" s="25"/>
      <c r="K10" s="40"/>
      <c r="L10" s="25"/>
      <c r="M10" s="40"/>
      <c r="N10" s="25"/>
      <c r="O10" s="40"/>
      <c r="P10" s="25"/>
      <c r="Q10" s="3"/>
      <c r="R10" s="27"/>
      <c r="T10" s="79"/>
      <c r="U10" s="80"/>
    </row>
    <row r="11" customFormat="false" ht="15.75" hidden="false" customHeight="false" outlineLevel="0" collapsed="false">
      <c r="A11" s="41"/>
      <c r="B11" s="42"/>
      <c r="C11" s="42"/>
      <c r="D11" s="43"/>
      <c r="E11" s="41"/>
      <c r="F11" s="44"/>
      <c r="G11" s="41"/>
      <c r="H11" s="44"/>
      <c r="I11" s="47"/>
      <c r="J11" s="44"/>
      <c r="K11" s="47"/>
      <c r="L11" s="44"/>
      <c r="M11" s="47"/>
      <c r="N11" s="44"/>
      <c r="O11" s="47"/>
      <c r="P11" s="44"/>
      <c r="Q11" s="3"/>
      <c r="R11" s="27"/>
      <c r="T11" s="79"/>
      <c r="U11" s="80"/>
    </row>
    <row r="12" s="48" customFormat="true" ht="15" hidden="false" customHeight="false" outlineLevel="0" collapsed="false">
      <c r="D12" s="49"/>
      <c r="F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50"/>
      <c r="T12" s="79"/>
      <c r="U12" s="82"/>
      <c r="AG12" s="51"/>
      <c r="AJ12" s="51"/>
      <c r="AL12" s="52"/>
      <c r="AM12" s="51"/>
      <c r="AN12" s="52"/>
      <c r="AO12" s="51"/>
      <c r="AQ12" s="52"/>
      <c r="AR12" s="51"/>
    </row>
    <row r="13" customFormat="false" ht="15" hidden="false" customHeight="false" outlineLevel="0" collapsed="false">
      <c r="D13" s="3"/>
      <c r="F13" s="3"/>
      <c r="H13" s="3"/>
      <c r="I13" s="58"/>
      <c r="J13" s="58"/>
      <c r="K13" s="58"/>
      <c r="L13" s="58"/>
      <c r="M13" s="58" t="s">
        <v>109</v>
      </c>
      <c r="N13" s="58" t="n">
        <v>0.75</v>
      </c>
      <c r="O13" s="16" t="s">
        <v>73</v>
      </c>
      <c r="P13" s="58" t="n">
        <v>0.5625</v>
      </c>
      <c r="Q13" s="3" t="n">
        <f aca="false">IF(AND(V13&lt;1,W13&lt;1,X13&lt;1,Y13&lt;3),1,0)</f>
        <v>1</v>
      </c>
      <c r="R13" s="63" t="n">
        <f aca="false">P13*N13*L15*J16*H25*F25*D27*B96</f>
        <v>0.001871069681376</v>
      </c>
      <c r="S13" s="58"/>
      <c r="T13" s="79"/>
      <c r="U13" s="80" t="n">
        <v>401</v>
      </c>
      <c r="V13" s="3" t="n">
        <v>0</v>
      </c>
      <c r="W13" s="3" t="n">
        <v>0.66</v>
      </c>
      <c r="X13" s="3" t="n">
        <v>0</v>
      </c>
      <c r="Y13" s="3" t="n">
        <v>2.75</v>
      </c>
      <c r="Z13" s="3" t="n">
        <v>0</v>
      </c>
      <c r="AA13" s="0" t="n">
        <v>0</v>
      </c>
      <c r="AB13" s="0" t="n">
        <v>68297.9981902528</v>
      </c>
      <c r="AC13" s="0" t="n">
        <v>0</v>
      </c>
      <c r="AD13" s="0" t="n">
        <v>0</v>
      </c>
      <c r="AE13" s="0" t="n">
        <v>0</v>
      </c>
      <c r="AF13" s="57" t="n">
        <v>0.6</v>
      </c>
      <c r="AG13" s="4" t="n">
        <v>1</v>
      </c>
      <c r="AH13" s="5" t="n">
        <v>0</v>
      </c>
      <c r="AI13" s="5" t="n">
        <v>0</v>
      </c>
      <c r="AJ13" s="4" t="n">
        <v>1</v>
      </c>
      <c r="AK13" s="5" t="n">
        <v>0</v>
      </c>
      <c r="AL13" s="5" t="n">
        <v>0</v>
      </c>
      <c r="AM13" s="4" t="n">
        <v>1</v>
      </c>
      <c r="AN13" s="5" t="n">
        <v>0</v>
      </c>
      <c r="AO13" s="4" t="n">
        <v>1</v>
      </c>
      <c r="AP13" s="5" t="n">
        <v>0</v>
      </c>
      <c r="AQ13" s="5" t="n">
        <v>0</v>
      </c>
    </row>
    <row r="14" customFormat="false" ht="15" hidden="false" customHeight="false" outlineLevel="0" collapsed="false">
      <c r="D14" s="3"/>
      <c r="F14" s="3"/>
      <c r="H14" s="3"/>
      <c r="I14" s="58"/>
      <c r="J14" s="58"/>
      <c r="K14" s="58"/>
      <c r="L14" s="58"/>
      <c r="M14" s="58"/>
      <c r="N14" s="58"/>
      <c r="O14" s="16" t="s">
        <v>75</v>
      </c>
      <c r="P14" s="58" t="n">
        <f aca="false">1-P13</f>
        <v>0.4375</v>
      </c>
      <c r="Q14" s="3" t="n">
        <f aca="false">IF(AND(V14&lt;1,W14&lt;1,X14&lt;1,Y14&lt;3),1,0)</f>
        <v>1</v>
      </c>
      <c r="R14" s="63" t="n">
        <f aca="false">P14*N13*L15*J16*H25*F25*D27*B96</f>
        <v>0.001455276418848</v>
      </c>
      <c r="S14" s="58"/>
      <c r="T14" s="79"/>
      <c r="U14" s="80" t="n">
        <v>401</v>
      </c>
      <c r="V14" s="3" t="n">
        <v>0</v>
      </c>
      <c r="W14" s="3" t="n">
        <v>0.66</v>
      </c>
      <c r="X14" s="3" t="n">
        <v>0</v>
      </c>
      <c r="Y14" s="3" t="n">
        <v>2.75</v>
      </c>
      <c r="Z14" s="3" t="n">
        <v>0</v>
      </c>
      <c r="AA14" s="0" t="n">
        <v>0</v>
      </c>
      <c r="AB14" s="0" t="n">
        <v>68297.9981902528</v>
      </c>
      <c r="AC14" s="0" t="n">
        <v>0</v>
      </c>
      <c r="AD14" s="0" t="n">
        <v>0</v>
      </c>
      <c r="AE14" s="0" t="n">
        <v>0</v>
      </c>
      <c r="AF14" s="57" t="n">
        <v>0.6</v>
      </c>
      <c r="AG14" s="4" t="n">
        <v>1</v>
      </c>
      <c r="AH14" s="5" t="n">
        <v>0</v>
      </c>
      <c r="AI14" s="5" t="n">
        <v>0</v>
      </c>
      <c r="AJ14" s="4" t="n">
        <v>1</v>
      </c>
      <c r="AK14" s="5" t="n">
        <v>0</v>
      </c>
      <c r="AL14" s="5" t="n">
        <v>0</v>
      </c>
      <c r="AM14" s="4" t="n">
        <v>1</v>
      </c>
      <c r="AN14" s="5" t="n">
        <v>0</v>
      </c>
      <c r="AO14" s="4" t="n">
        <v>0</v>
      </c>
      <c r="AP14" s="5" t="n">
        <v>0</v>
      </c>
      <c r="AQ14" s="5" t="n">
        <v>1</v>
      </c>
    </row>
    <row r="15" customFormat="false" ht="15" hidden="false" customHeight="false" outlineLevel="0" collapsed="false">
      <c r="D15" s="3"/>
      <c r="F15" s="3"/>
      <c r="H15" s="3"/>
      <c r="I15" s="58"/>
      <c r="J15" s="58"/>
      <c r="K15" s="58" t="s">
        <v>28</v>
      </c>
      <c r="L15" s="58" t="n">
        <v>0.744</v>
      </c>
      <c r="M15" s="58" t="s">
        <v>110</v>
      </c>
      <c r="N15" s="58" t="n">
        <f aca="false">1-N13</f>
        <v>0.25</v>
      </c>
      <c r="O15" s="16" t="s">
        <v>73</v>
      </c>
      <c r="P15" s="58" t="n">
        <v>0.5625</v>
      </c>
      <c r="Q15" s="3" t="n">
        <f aca="false">IF(AND(V15&lt;1,W15&lt;1,X15&lt;1,Y15&lt;3),1,0)</f>
        <v>1</v>
      </c>
      <c r="R15" s="63" t="n">
        <f aca="false">P15*N15*L15*J16*H25*F25*D27*B96</f>
        <v>0.000623689893792</v>
      </c>
      <c r="S15" s="58"/>
      <c r="T15" s="79"/>
      <c r="U15" s="80" t="n">
        <v>401</v>
      </c>
      <c r="V15" s="3" t="n">
        <v>0</v>
      </c>
      <c r="W15" s="3" t="n">
        <v>0.66</v>
      </c>
      <c r="X15" s="3" t="n">
        <v>0</v>
      </c>
      <c r="Y15" s="3" t="n">
        <v>2.75</v>
      </c>
      <c r="Z15" s="3" t="n">
        <v>0</v>
      </c>
      <c r="AA15" s="0" t="n">
        <v>0</v>
      </c>
      <c r="AB15" s="0" t="n">
        <v>68297.9981902528</v>
      </c>
      <c r="AC15" s="0" t="n">
        <v>0</v>
      </c>
      <c r="AD15" s="0" t="n">
        <v>0</v>
      </c>
      <c r="AE15" s="0" t="n">
        <v>0</v>
      </c>
      <c r="AF15" s="57" t="n">
        <v>0.6</v>
      </c>
      <c r="AG15" s="4" t="n">
        <v>1</v>
      </c>
      <c r="AH15" s="5" t="n">
        <v>0</v>
      </c>
      <c r="AI15" s="5" t="n">
        <v>0</v>
      </c>
      <c r="AJ15" s="4" t="n">
        <v>1</v>
      </c>
      <c r="AK15" s="5" t="n">
        <v>0</v>
      </c>
      <c r="AL15" s="5" t="n">
        <v>0</v>
      </c>
      <c r="AM15" s="4" t="n">
        <v>0</v>
      </c>
      <c r="AN15" s="5" t="n">
        <v>1</v>
      </c>
      <c r="AO15" s="4" t="n">
        <v>1</v>
      </c>
      <c r="AP15" s="5" t="n">
        <v>0</v>
      </c>
      <c r="AQ15" s="5" t="n">
        <v>0</v>
      </c>
    </row>
    <row r="16" customFormat="false" ht="15" hidden="false" customHeight="false" outlineLevel="0" collapsed="false">
      <c r="D16" s="3"/>
      <c r="F16" s="3"/>
      <c r="H16" s="3"/>
      <c r="I16" s="58" t="s">
        <v>73</v>
      </c>
      <c r="J16" s="58" t="n">
        <v>0.64</v>
      </c>
      <c r="K16" s="58"/>
      <c r="L16" s="58"/>
      <c r="M16" s="58"/>
      <c r="N16" s="58"/>
      <c r="O16" s="16" t="s">
        <v>75</v>
      </c>
      <c r="P16" s="58" t="n">
        <v>0.4375</v>
      </c>
      <c r="Q16" s="3" t="n">
        <f aca="false">IF(AND(V16&lt;1,W16&lt;1,X16&lt;1,Y16&lt;3),1,0)</f>
        <v>1</v>
      </c>
      <c r="R16" s="63" t="n">
        <f aca="false">P16*N15*L15*J16*H25*F25*D27*B96</f>
        <v>0.000485092139616</v>
      </c>
      <c r="S16" s="58"/>
      <c r="T16" s="79"/>
      <c r="U16" s="80" t="n">
        <v>401</v>
      </c>
      <c r="V16" s="3" t="n">
        <v>0</v>
      </c>
      <c r="W16" s="3" t="n">
        <v>0.66</v>
      </c>
      <c r="X16" s="3" t="n">
        <v>0</v>
      </c>
      <c r="Y16" s="3" t="n">
        <v>2.75</v>
      </c>
      <c r="Z16" s="3" t="n">
        <v>0</v>
      </c>
      <c r="AA16" s="0" t="n">
        <v>0</v>
      </c>
      <c r="AB16" s="0" t="n">
        <v>68297.9981902528</v>
      </c>
      <c r="AC16" s="0" t="n">
        <v>0</v>
      </c>
      <c r="AD16" s="0" t="n">
        <v>0</v>
      </c>
      <c r="AE16" s="0" t="n">
        <v>0</v>
      </c>
      <c r="AF16" s="57" t="n">
        <v>0.6</v>
      </c>
      <c r="AG16" s="4" t="n">
        <v>1</v>
      </c>
      <c r="AH16" s="5" t="n">
        <v>0</v>
      </c>
      <c r="AI16" s="5" t="n">
        <v>0</v>
      </c>
      <c r="AJ16" s="4" t="n">
        <v>1</v>
      </c>
      <c r="AK16" s="5" t="n">
        <v>0</v>
      </c>
      <c r="AL16" s="5" t="n">
        <v>0</v>
      </c>
      <c r="AM16" s="4" t="n">
        <v>0</v>
      </c>
      <c r="AN16" s="5" t="n">
        <v>1</v>
      </c>
      <c r="AO16" s="4" t="n">
        <v>0</v>
      </c>
      <c r="AP16" s="5" t="n">
        <v>0</v>
      </c>
      <c r="AQ16" s="5" t="n">
        <v>1</v>
      </c>
    </row>
    <row r="17" customFormat="false" ht="15" hidden="false" customHeight="false" outlineLevel="0" collapsed="false">
      <c r="D17" s="3"/>
      <c r="F17" s="3"/>
      <c r="H17" s="3"/>
      <c r="I17" s="58"/>
      <c r="J17" s="58"/>
      <c r="K17" s="58" t="s">
        <v>121</v>
      </c>
      <c r="L17" s="58" t="n">
        <f aca="false">1-L15</f>
        <v>0.256</v>
      </c>
      <c r="M17" s="58"/>
      <c r="N17" s="58"/>
      <c r="O17" s="80" t="s">
        <v>73</v>
      </c>
      <c r="P17" s="58" t="n">
        <v>0.5625</v>
      </c>
      <c r="Q17" s="3" t="n">
        <f aca="false">IF(AND(V17&lt;1,W17&lt;1,X17&lt;1,Y17&lt;3),1,0)</f>
        <v>1</v>
      </c>
      <c r="R17" s="63" t="n">
        <f aca="false">P17*1*L17*J16*H25*F25*D27*B96</f>
        <v>0.000858411896832</v>
      </c>
      <c r="S17" s="58"/>
      <c r="T17" s="79"/>
      <c r="U17" s="80" t="n">
        <v>401</v>
      </c>
      <c r="V17" s="3" t="n">
        <v>0</v>
      </c>
      <c r="W17" s="3" t="n">
        <v>0.66</v>
      </c>
      <c r="X17" s="3" t="n">
        <v>0</v>
      </c>
      <c r="Y17" s="3" t="n">
        <v>2.75</v>
      </c>
      <c r="Z17" s="3" t="n">
        <v>0</v>
      </c>
      <c r="AA17" s="0" t="n">
        <v>0</v>
      </c>
      <c r="AB17" s="0" t="n">
        <v>68297.9981902528</v>
      </c>
      <c r="AC17" s="0" t="n">
        <v>0</v>
      </c>
      <c r="AD17" s="0" t="n">
        <v>0</v>
      </c>
      <c r="AE17" s="0" t="n">
        <v>0</v>
      </c>
      <c r="AF17" s="57" t="n">
        <v>0.6</v>
      </c>
      <c r="AG17" s="4" t="n">
        <v>1</v>
      </c>
      <c r="AH17" s="5" t="n">
        <v>0</v>
      </c>
      <c r="AI17" s="5" t="n">
        <v>0</v>
      </c>
      <c r="AJ17" s="4" t="n">
        <v>0</v>
      </c>
      <c r="AK17" s="5" t="n">
        <v>1</v>
      </c>
      <c r="AL17" s="5" t="n">
        <v>0</v>
      </c>
      <c r="AM17" s="4" t="n">
        <v>1</v>
      </c>
      <c r="AN17" s="5" t="n">
        <v>0</v>
      </c>
      <c r="AO17" s="4" t="n">
        <v>1</v>
      </c>
      <c r="AP17" s="5" t="n">
        <v>0</v>
      </c>
      <c r="AQ17" s="5" t="n">
        <v>0</v>
      </c>
    </row>
    <row r="18" customFormat="false" ht="15" hidden="false" customHeight="false" outlineLevel="0" collapsed="false">
      <c r="D18" s="3"/>
      <c r="F18" s="3"/>
      <c r="H18" s="3"/>
      <c r="I18" s="58"/>
      <c r="J18" s="58"/>
      <c r="K18" s="58"/>
      <c r="L18" s="58"/>
      <c r="M18" s="58"/>
      <c r="N18" s="58"/>
      <c r="O18" s="80" t="s">
        <v>75</v>
      </c>
      <c r="P18" s="58" t="n">
        <v>0.4375</v>
      </c>
      <c r="Q18" s="3" t="n">
        <f aca="false">IF(AND(V18&lt;1,W18&lt;1,X18&lt;1,Y18&lt;3),1,0)</f>
        <v>1</v>
      </c>
      <c r="R18" s="63" t="n">
        <f aca="false">P18*1*L17*J16*H25*F25*D27*B96</f>
        <v>0.000667653697536</v>
      </c>
      <c r="S18" s="58"/>
      <c r="T18" s="79"/>
      <c r="U18" s="80" t="n">
        <v>401</v>
      </c>
      <c r="V18" s="3" t="n">
        <v>0</v>
      </c>
      <c r="W18" s="3" t="n">
        <v>0.66</v>
      </c>
      <c r="X18" s="3" t="n">
        <v>0</v>
      </c>
      <c r="Y18" s="3" t="n">
        <v>2.75</v>
      </c>
      <c r="Z18" s="3" t="n">
        <v>0</v>
      </c>
      <c r="AA18" s="0" t="n">
        <v>0</v>
      </c>
      <c r="AB18" s="0" t="n">
        <v>68297.9981902528</v>
      </c>
      <c r="AC18" s="0" t="n">
        <v>0</v>
      </c>
      <c r="AD18" s="0" t="n">
        <v>0</v>
      </c>
      <c r="AE18" s="0" t="n">
        <v>0</v>
      </c>
      <c r="AF18" s="57" t="n">
        <v>0.6</v>
      </c>
      <c r="AG18" s="4" t="n">
        <v>1</v>
      </c>
      <c r="AH18" s="5" t="n">
        <v>0</v>
      </c>
      <c r="AI18" s="5" t="n">
        <v>0</v>
      </c>
      <c r="AJ18" s="4" t="n">
        <v>0</v>
      </c>
      <c r="AK18" s="5" t="n">
        <v>1</v>
      </c>
      <c r="AL18" s="5" t="n">
        <v>0</v>
      </c>
      <c r="AM18" s="4" t="n">
        <v>1</v>
      </c>
      <c r="AN18" s="5" t="n">
        <v>0</v>
      </c>
      <c r="AO18" s="4" t="n">
        <v>0</v>
      </c>
      <c r="AP18" s="5" t="n">
        <v>0</v>
      </c>
      <c r="AQ18" s="5" t="n">
        <v>1</v>
      </c>
    </row>
    <row r="19" customFormat="false" ht="15" hidden="false" customHeight="false" outlineLevel="0" collapsed="false">
      <c r="D19" s="3"/>
      <c r="F19" s="3"/>
      <c r="H19" s="3"/>
      <c r="I19" s="58"/>
      <c r="J19" s="58"/>
      <c r="K19" s="58"/>
      <c r="L19" s="58"/>
      <c r="M19" s="58" t="s">
        <v>109</v>
      </c>
      <c r="N19" s="58" t="n">
        <v>0.34</v>
      </c>
      <c r="O19" s="16" t="s">
        <v>122</v>
      </c>
      <c r="P19" s="58" t="n">
        <v>0.9643</v>
      </c>
      <c r="Q19" s="3" t="n">
        <f aca="false">IF(AND(V19&lt;1,W19&lt;1,X19&lt;1,Y19&lt;3),1,0)</f>
        <v>1</v>
      </c>
      <c r="R19" s="63" t="n">
        <f aca="false">P19*N19*L21*J22*H25*F25*D27*B96</f>
        <v>0.000812317823251839</v>
      </c>
      <c r="S19" s="58"/>
      <c r="T19" s="79"/>
      <c r="U19" s="80" t="n">
        <v>401</v>
      </c>
      <c r="V19" s="3" t="n">
        <v>0</v>
      </c>
      <c r="W19" s="3" t="n">
        <v>0.66</v>
      </c>
      <c r="X19" s="3" t="n">
        <v>0</v>
      </c>
      <c r="Y19" s="3" t="n">
        <v>2.75</v>
      </c>
      <c r="Z19" s="3" t="n">
        <v>0</v>
      </c>
      <c r="AA19" s="0" t="n">
        <v>0</v>
      </c>
      <c r="AB19" s="0" t="n">
        <v>68297.9981902528</v>
      </c>
      <c r="AC19" s="0" t="n">
        <v>0</v>
      </c>
      <c r="AD19" s="0" t="n">
        <v>0</v>
      </c>
      <c r="AE19" s="0" t="n">
        <v>0</v>
      </c>
      <c r="AF19" s="57" t="n">
        <v>0.6</v>
      </c>
      <c r="AG19" s="4" t="n">
        <v>0</v>
      </c>
      <c r="AH19" s="5" t="n">
        <v>1</v>
      </c>
      <c r="AI19" s="5" t="n">
        <v>0</v>
      </c>
      <c r="AJ19" s="4" t="n">
        <v>1</v>
      </c>
      <c r="AK19" s="5" t="n">
        <v>0</v>
      </c>
      <c r="AL19" s="5" t="n">
        <v>0</v>
      </c>
      <c r="AM19" s="4" t="n">
        <v>1</v>
      </c>
      <c r="AN19" s="5" t="n">
        <v>0</v>
      </c>
      <c r="AO19" s="4" t="n">
        <v>0</v>
      </c>
      <c r="AP19" s="5" t="n">
        <v>1</v>
      </c>
      <c r="AQ19" s="5" t="n">
        <v>0</v>
      </c>
    </row>
    <row r="20" customFormat="false" ht="15" hidden="false" customHeight="false" outlineLevel="0" collapsed="false">
      <c r="D20" s="3"/>
      <c r="F20" s="3"/>
      <c r="H20" s="3"/>
      <c r="I20" s="58"/>
      <c r="J20" s="58"/>
      <c r="K20" s="58"/>
      <c r="L20" s="58"/>
      <c r="M20" s="58"/>
      <c r="N20" s="58"/>
      <c r="O20" s="16" t="s">
        <v>75</v>
      </c>
      <c r="P20" s="58" t="n">
        <f aca="false">1-P19</f>
        <v>0.0357</v>
      </c>
      <c r="Q20" s="3" t="n">
        <f aca="false">IF(AND(V20&lt;1,W20&lt;1,X20&lt;1,Y20&lt;3),1,0)</f>
        <v>1</v>
      </c>
      <c r="R20" s="63" t="n">
        <f aca="false">P20*N19*L21*J22*H25*F25*D27*B96</f>
        <v>3.00733654361616E-005</v>
      </c>
      <c r="S20" s="58"/>
      <c r="T20" s="83"/>
      <c r="U20" s="80" t="n">
        <v>401</v>
      </c>
      <c r="V20" s="3" t="n">
        <v>0</v>
      </c>
      <c r="W20" s="3" t="n">
        <v>0.66</v>
      </c>
      <c r="X20" s="3" t="n">
        <v>0</v>
      </c>
      <c r="Y20" s="3" t="n">
        <v>2.75</v>
      </c>
      <c r="Z20" s="3" t="n">
        <v>0</v>
      </c>
      <c r="AA20" s="0" t="n">
        <v>0</v>
      </c>
      <c r="AB20" s="0" t="n">
        <v>68297.9981902528</v>
      </c>
      <c r="AC20" s="0" t="n">
        <v>0</v>
      </c>
      <c r="AD20" s="0" t="n">
        <v>0</v>
      </c>
      <c r="AE20" s="0" t="n">
        <v>0</v>
      </c>
      <c r="AF20" s="57" t="n">
        <v>0.6</v>
      </c>
      <c r="AG20" s="4" t="n">
        <v>0</v>
      </c>
      <c r="AH20" s="5" t="n">
        <v>1</v>
      </c>
      <c r="AI20" s="5" t="n">
        <v>0</v>
      </c>
      <c r="AJ20" s="4" t="n">
        <v>1</v>
      </c>
      <c r="AK20" s="5" t="n">
        <v>0</v>
      </c>
      <c r="AL20" s="5" t="n">
        <v>0</v>
      </c>
      <c r="AM20" s="4" t="n">
        <v>1</v>
      </c>
      <c r="AN20" s="5" t="n">
        <v>0</v>
      </c>
      <c r="AO20" s="4" t="n">
        <v>0</v>
      </c>
      <c r="AP20" s="5" t="n">
        <v>0</v>
      </c>
      <c r="AQ20" s="5" t="n">
        <v>1</v>
      </c>
    </row>
    <row r="21" customFormat="false" ht="15" hidden="false" customHeight="false" outlineLevel="0" collapsed="false">
      <c r="D21" s="3"/>
      <c r="F21" s="3"/>
      <c r="H21" s="3"/>
      <c r="I21" s="58"/>
      <c r="J21" s="58"/>
      <c r="K21" s="58" t="s">
        <v>28</v>
      </c>
      <c r="L21" s="58" t="n">
        <f aca="false">1-L23</f>
        <v>0.95</v>
      </c>
      <c r="M21" s="58" t="s">
        <v>110</v>
      </c>
      <c r="N21" s="58" t="n">
        <f aca="false">1-N19</f>
        <v>0.66</v>
      </c>
      <c r="O21" s="16" t="s">
        <v>122</v>
      </c>
      <c r="P21" s="58" t="n">
        <v>0.9643</v>
      </c>
      <c r="Q21" s="3" t="n">
        <f aca="false">IF(AND(V21&lt;1,W21&lt;1,X21&lt;1,Y21&lt;3),1,0)</f>
        <v>1</v>
      </c>
      <c r="R21" s="63" t="n">
        <f aca="false">P21*N21*L21*J22*H25*F25*D27*B96</f>
        <v>0.00157685224513592</v>
      </c>
      <c r="S21" s="58"/>
      <c r="T21" s="79"/>
      <c r="U21" s="80" t="n">
        <v>401</v>
      </c>
      <c r="V21" s="3" t="n">
        <v>0</v>
      </c>
      <c r="W21" s="3" t="n">
        <v>0.66</v>
      </c>
      <c r="X21" s="3" t="n">
        <v>0</v>
      </c>
      <c r="Y21" s="3" t="n">
        <v>2.75</v>
      </c>
      <c r="Z21" s="3" t="n">
        <v>0</v>
      </c>
      <c r="AA21" s="0" t="n">
        <v>0</v>
      </c>
      <c r="AB21" s="0" t="n">
        <v>68297.9981902528</v>
      </c>
      <c r="AC21" s="0" t="n">
        <v>0</v>
      </c>
      <c r="AD21" s="0" t="n">
        <v>0</v>
      </c>
      <c r="AE21" s="0" t="n">
        <v>0</v>
      </c>
      <c r="AF21" s="57" t="n">
        <v>0.6</v>
      </c>
      <c r="AG21" s="4" t="n">
        <v>0</v>
      </c>
      <c r="AH21" s="5" t="n">
        <v>1</v>
      </c>
      <c r="AI21" s="5" t="n">
        <v>0</v>
      </c>
      <c r="AJ21" s="4" t="n">
        <v>1</v>
      </c>
      <c r="AK21" s="5" t="n">
        <v>0</v>
      </c>
      <c r="AL21" s="5" t="n">
        <v>0</v>
      </c>
      <c r="AM21" s="4" t="n">
        <v>0</v>
      </c>
      <c r="AN21" s="5" t="n">
        <v>1</v>
      </c>
      <c r="AO21" s="4" t="n">
        <v>0</v>
      </c>
      <c r="AP21" s="5" t="n">
        <v>1</v>
      </c>
      <c r="AQ21" s="5" t="n">
        <v>0</v>
      </c>
    </row>
    <row r="22" customFormat="false" ht="15" hidden="false" customHeight="false" outlineLevel="0" collapsed="false">
      <c r="D22" s="3"/>
      <c r="F22" s="3"/>
      <c r="H22" s="3"/>
      <c r="I22" s="58" t="s">
        <v>122</v>
      </c>
      <c r="J22" s="58" t="n">
        <v>0.28</v>
      </c>
      <c r="K22" s="58"/>
      <c r="L22" s="58"/>
      <c r="M22" s="58"/>
      <c r="N22" s="58"/>
      <c r="O22" s="16" t="s">
        <v>75</v>
      </c>
      <c r="P22" s="58" t="n">
        <v>0.0357</v>
      </c>
      <c r="Q22" s="3" t="n">
        <f aca="false">IF(AND(V22&lt;1,W22&lt;1,X22&lt;1,Y22&lt;3),1,0)</f>
        <v>1</v>
      </c>
      <c r="R22" s="63" t="n">
        <f aca="false">P22*N21*L21*J22*H25*F25*D27*B96</f>
        <v>5.83777093760784E-005</v>
      </c>
      <c r="S22" s="58"/>
      <c r="T22" s="83"/>
      <c r="U22" s="80" t="n">
        <v>401</v>
      </c>
      <c r="V22" s="3" t="n">
        <v>0</v>
      </c>
      <c r="W22" s="3" t="n">
        <v>0.66</v>
      </c>
      <c r="X22" s="3" t="n">
        <v>0</v>
      </c>
      <c r="Y22" s="3" t="n">
        <v>2.75</v>
      </c>
      <c r="Z22" s="3" t="n">
        <v>0</v>
      </c>
      <c r="AA22" s="0" t="n">
        <v>0</v>
      </c>
      <c r="AB22" s="0" t="n">
        <v>68297.9981902528</v>
      </c>
      <c r="AC22" s="0" t="n">
        <v>0</v>
      </c>
      <c r="AD22" s="0" t="n">
        <v>0</v>
      </c>
      <c r="AE22" s="0" t="n">
        <v>0</v>
      </c>
      <c r="AF22" s="57" t="n">
        <v>0.6</v>
      </c>
      <c r="AG22" s="4" t="n">
        <v>0</v>
      </c>
      <c r="AH22" s="5" t="n">
        <v>1</v>
      </c>
      <c r="AI22" s="5" t="n">
        <v>0</v>
      </c>
      <c r="AJ22" s="4" t="n">
        <v>1</v>
      </c>
      <c r="AK22" s="5" t="n">
        <v>0</v>
      </c>
      <c r="AL22" s="5" t="n">
        <v>0</v>
      </c>
      <c r="AM22" s="4" t="n">
        <v>0</v>
      </c>
      <c r="AN22" s="5" t="n">
        <v>1</v>
      </c>
      <c r="AO22" s="4" t="n">
        <v>0</v>
      </c>
      <c r="AP22" s="5" t="n">
        <v>0</v>
      </c>
      <c r="AQ22" s="5" t="n">
        <v>1</v>
      </c>
    </row>
    <row r="23" customFormat="false" ht="15" hidden="false" customHeight="false" outlineLevel="0" collapsed="false">
      <c r="D23" s="3"/>
      <c r="F23" s="3"/>
      <c r="H23" s="3"/>
      <c r="I23" s="58"/>
      <c r="J23" s="58"/>
      <c r="K23" s="58" t="s">
        <v>121</v>
      </c>
      <c r="L23" s="58" t="n">
        <v>0.05</v>
      </c>
      <c r="M23" s="58"/>
      <c r="N23" s="58"/>
      <c r="O23" s="80" t="s">
        <v>122</v>
      </c>
      <c r="P23" s="58" t="n">
        <v>0.9643</v>
      </c>
      <c r="Q23" s="3" t="n">
        <f aca="false">IF(AND(V23&lt;1,W23&lt;1,X23&lt;1,Y23&lt;3),1,0)</f>
        <v>1</v>
      </c>
      <c r="R23" s="63" t="n">
        <f aca="false">P23*1*L23*J22*H25*F25*D27*B96</f>
        <v>0.00012574579307304</v>
      </c>
      <c r="S23" s="58"/>
      <c r="T23" s="79"/>
      <c r="U23" s="80" t="n">
        <v>401</v>
      </c>
      <c r="V23" s="3" t="n">
        <v>0</v>
      </c>
      <c r="W23" s="3" t="n">
        <v>0.66</v>
      </c>
      <c r="X23" s="3" t="n">
        <v>0</v>
      </c>
      <c r="Y23" s="3" t="n">
        <v>2.75</v>
      </c>
      <c r="Z23" s="3" t="n">
        <v>0</v>
      </c>
      <c r="AA23" s="0" t="n">
        <v>0</v>
      </c>
      <c r="AB23" s="0" t="n">
        <v>68297.9981902528</v>
      </c>
      <c r="AC23" s="0" t="n">
        <v>0</v>
      </c>
      <c r="AD23" s="0" t="n">
        <v>0</v>
      </c>
      <c r="AE23" s="0" t="n">
        <v>0</v>
      </c>
      <c r="AF23" s="57" t="n">
        <v>0.6</v>
      </c>
      <c r="AG23" s="4" t="n">
        <v>0</v>
      </c>
      <c r="AH23" s="5" t="n">
        <v>1</v>
      </c>
      <c r="AI23" s="5" t="n">
        <v>0</v>
      </c>
      <c r="AJ23" s="4" t="n">
        <v>0</v>
      </c>
      <c r="AK23" s="5" t="n">
        <v>1</v>
      </c>
      <c r="AL23" s="5" t="n">
        <v>0</v>
      </c>
      <c r="AM23" s="4" t="n">
        <v>1</v>
      </c>
      <c r="AN23" s="5" t="n">
        <v>0</v>
      </c>
      <c r="AO23" s="4" t="n">
        <v>0</v>
      </c>
      <c r="AP23" s="5" t="n">
        <v>1</v>
      </c>
      <c r="AQ23" s="5" t="n">
        <v>0</v>
      </c>
    </row>
    <row r="24" customFormat="false" ht="15" hidden="false" customHeight="false" outlineLevel="0" collapsed="false">
      <c r="D24" s="3"/>
      <c r="F24" s="3"/>
      <c r="H24" s="3"/>
      <c r="I24" s="58"/>
      <c r="J24" s="58"/>
      <c r="K24" s="58"/>
      <c r="L24" s="58"/>
      <c r="M24" s="58"/>
      <c r="N24" s="58"/>
      <c r="O24" s="80" t="s">
        <v>75</v>
      </c>
      <c r="P24" s="58" t="n">
        <v>0.0357</v>
      </c>
      <c r="Q24" s="3" t="n">
        <f aca="false">IF(AND(V24&lt;1,W24&lt;1,X24&lt;1,Y24&lt;3),1,0)</f>
        <v>1</v>
      </c>
      <c r="R24" s="63" t="n">
        <f aca="false">P24*1*L23*J22*H25*F25*D27*B96</f>
        <v>4.65531972696E-006</v>
      </c>
      <c r="S24" s="58"/>
      <c r="T24" s="83"/>
      <c r="U24" s="80" t="n">
        <v>401</v>
      </c>
      <c r="V24" s="3" t="n">
        <v>0</v>
      </c>
      <c r="W24" s="3" t="n">
        <v>0.66</v>
      </c>
      <c r="X24" s="3" t="n">
        <v>0</v>
      </c>
      <c r="Y24" s="3" t="n">
        <v>2.75</v>
      </c>
      <c r="Z24" s="3" t="n">
        <v>0</v>
      </c>
      <c r="AA24" s="0" t="n">
        <v>0</v>
      </c>
      <c r="AB24" s="0" t="n">
        <v>68297.9981902528</v>
      </c>
      <c r="AC24" s="0" t="n">
        <v>0</v>
      </c>
      <c r="AD24" s="0" t="n">
        <v>0</v>
      </c>
      <c r="AE24" s="0" t="n">
        <v>0</v>
      </c>
      <c r="AF24" s="57" t="n">
        <v>0.6</v>
      </c>
      <c r="AG24" s="4" t="n">
        <v>0</v>
      </c>
      <c r="AH24" s="5" t="n">
        <v>1</v>
      </c>
      <c r="AI24" s="5" t="n">
        <v>0</v>
      </c>
      <c r="AJ24" s="4" t="n">
        <v>0</v>
      </c>
      <c r="AK24" s="5" t="n">
        <v>1</v>
      </c>
      <c r="AL24" s="5" t="n">
        <v>0</v>
      </c>
      <c r="AM24" s="4" t="n">
        <v>1</v>
      </c>
      <c r="AN24" s="5" t="n">
        <v>0</v>
      </c>
      <c r="AO24" s="4" t="n">
        <v>0</v>
      </c>
      <c r="AP24" s="5" t="n">
        <v>0</v>
      </c>
      <c r="AQ24" s="5" t="n">
        <v>1</v>
      </c>
    </row>
    <row r="25" customFormat="false" ht="15" hidden="false" customHeight="false" outlineLevel="0" collapsed="false">
      <c r="D25" s="3"/>
      <c r="E25" s="0" t="s">
        <v>80</v>
      </c>
      <c r="F25" s="54" t="n">
        <v>0.14</v>
      </c>
      <c r="G25" s="0" t="s">
        <v>81</v>
      </c>
      <c r="H25" s="54" t="n">
        <v>1</v>
      </c>
      <c r="I25" s="58" t="s">
        <v>75</v>
      </c>
      <c r="J25" s="58" t="n">
        <f aca="false">1-J16-J22</f>
        <v>0.08</v>
      </c>
      <c r="K25" s="58" t="s">
        <v>30</v>
      </c>
      <c r="L25" s="58" t="n">
        <v>1</v>
      </c>
      <c r="M25" s="58"/>
      <c r="N25" s="58" t="n">
        <v>1</v>
      </c>
      <c r="O25" s="80" t="s">
        <v>75</v>
      </c>
      <c r="P25" s="58" t="n">
        <v>1</v>
      </c>
      <c r="Q25" s="3" t="n">
        <f aca="false">IF(AND(V25&lt;1,W25&lt;1,X25&lt;1,Y25&lt;3),1,0)</f>
        <v>1</v>
      </c>
      <c r="R25" s="63" t="n">
        <f aca="false">P25*1*L25*J25*H25*F25*D27*B96</f>
        <v>0.000745149216</v>
      </c>
      <c r="S25" s="58"/>
      <c r="T25" s="79"/>
      <c r="U25" s="80" t="n">
        <v>401</v>
      </c>
      <c r="V25" s="3" t="n">
        <v>0</v>
      </c>
      <c r="W25" s="3" t="n">
        <v>0.66</v>
      </c>
      <c r="X25" s="3" t="n">
        <v>0</v>
      </c>
      <c r="Y25" s="3" t="n">
        <v>2.75</v>
      </c>
      <c r="Z25" s="3" t="n">
        <v>0</v>
      </c>
      <c r="AA25" s="0" t="n">
        <v>0</v>
      </c>
      <c r="AB25" s="0" t="n">
        <v>68297.9981902528</v>
      </c>
      <c r="AC25" s="0" t="n">
        <v>0</v>
      </c>
      <c r="AD25" s="0" t="n">
        <v>0</v>
      </c>
      <c r="AE25" s="0" t="n">
        <v>0</v>
      </c>
      <c r="AF25" s="57" t="n">
        <v>0.6</v>
      </c>
      <c r="AG25" s="4" t="n">
        <v>0</v>
      </c>
      <c r="AH25" s="5" t="n">
        <v>0</v>
      </c>
      <c r="AI25" s="5" t="n">
        <v>1</v>
      </c>
      <c r="AJ25" s="4" t="n">
        <v>0</v>
      </c>
      <c r="AK25" s="5" t="n">
        <v>0</v>
      </c>
      <c r="AL25" s="5" t="n">
        <v>1</v>
      </c>
      <c r="AM25" s="4" t="n">
        <v>1</v>
      </c>
      <c r="AN25" s="5" t="n">
        <v>0</v>
      </c>
      <c r="AO25" s="4" t="n">
        <v>0</v>
      </c>
      <c r="AP25" s="5" t="n">
        <v>0</v>
      </c>
      <c r="AQ25" s="5" t="n">
        <v>1</v>
      </c>
    </row>
    <row r="26" s="56" customFormat="true" ht="15" hidden="false" customHeight="false" outlineLevel="0" collapsed="false">
      <c r="A26" s="56" t="n">
        <v>-1</v>
      </c>
      <c r="B26" s="56" t="n">
        <v>-1</v>
      </c>
      <c r="C26" s="56" t="n">
        <v>-1</v>
      </c>
      <c r="D26" s="56" t="n">
        <v>-1</v>
      </c>
      <c r="E26" s="56" t="n">
        <v>-1</v>
      </c>
      <c r="F26" s="56" t="n">
        <v>-1</v>
      </c>
      <c r="G26" s="56" t="n">
        <v>-1</v>
      </c>
      <c r="H26" s="56" t="n">
        <v>-1</v>
      </c>
      <c r="I26" s="56" t="n">
        <v>-1</v>
      </c>
      <c r="J26" s="56" t="n">
        <v>-1</v>
      </c>
      <c r="K26" s="56" t="n">
        <v>-1</v>
      </c>
      <c r="L26" s="56" t="n">
        <v>-1</v>
      </c>
      <c r="M26" s="56" t="n">
        <v>-1</v>
      </c>
      <c r="N26" s="56" t="n">
        <v>-1</v>
      </c>
      <c r="O26" s="56" t="n">
        <v>-1</v>
      </c>
      <c r="P26" s="56" t="n">
        <v>-1</v>
      </c>
      <c r="Q26" s="56" t="n">
        <v>-1</v>
      </c>
      <c r="R26" s="56" t="n">
        <v>-1</v>
      </c>
      <c r="S26" s="56" t="n">
        <v>-1</v>
      </c>
      <c r="T26" s="56" t="n">
        <v>-1</v>
      </c>
      <c r="U26" s="56" t="n">
        <v>-1</v>
      </c>
      <c r="V26" s="56" t="n">
        <v>-1</v>
      </c>
      <c r="W26" s="56" t="n">
        <v>-1</v>
      </c>
      <c r="X26" s="56" t="n">
        <v>-1</v>
      </c>
      <c r="Y26" s="56" t="n">
        <v>-1</v>
      </c>
      <c r="Z26" s="56" t="n">
        <v>-1</v>
      </c>
      <c r="AA26" s="56" t="n">
        <v>-1</v>
      </c>
      <c r="AB26" s="56" t="n">
        <v>-1</v>
      </c>
      <c r="AC26" s="56" t="n">
        <v>-1</v>
      </c>
      <c r="AD26" s="56" t="n">
        <v>-1</v>
      </c>
      <c r="AE26" s="56" t="n">
        <v>-1</v>
      </c>
      <c r="AF26" s="56" t="n">
        <v>-1</v>
      </c>
      <c r="AG26" s="56" t="n">
        <v>-1</v>
      </c>
      <c r="AH26" s="56" t="n">
        <v>-1</v>
      </c>
      <c r="AI26" s="56" t="n">
        <v>-1</v>
      </c>
      <c r="AJ26" s="56" t="n">
        <v>-1</v>
      </c>
      <c r="AK26" s="56" t="n">
        <v>-1</v>
      </c>
      <c r="AL26" s="56" t="n">
        <v>-1</v>
      </c>
      <c r="AM26" s="56" t="n">
        <v>-1</v>
      </c>
      <c r="AN26" s="56" t="n">
        <v>-1</v>
      </c>
      <c r="AO26" s="56" t="n">
        <v>-1</v>
      </c>
      <c r="AP26" s="56" t="n">
        <v>-1</v>
      </c>
      <c r="AQ26" s="56" t="n">
        <v>-1</v>
      </c>
      <c r="AR26" s="56" t="n">
        <v>-1</v>
      </c>
      <c r="AS26" s="56" t="n">
        <v>-1</v>
      </c>
      <c r="AT26" s="56" t="n">
        <v>-1</v>
      </c>
      <c r="AU26" s="56" t="n">
        <v>-1</v>
      </c>
    </row>
    <row r="27" customFormat="false" ht="15" hidden="false" customHeight="false" outlineLevel="0" collapsed="false">
      <c r="C27" s="0" t="s">
        <v>86</v>
      </c>
      <c r="D27" s="54" t="n">
        <v>0.2553</v>
      </c>
      <c r="F27" s="3"/>
      <c r="H27" s="3"/>
      <c r="I27" s="58"/>
      <c r="J27" s="58"/>
      <c r="K27" s="58"/>
      <c r="L27" s="58"/>
      <c r="M27" s="58" t="s">
        <v>109</v>
      </c>
      <c r="N27" s="58" t="n">
        <v>0.75</v>
      </c>
      <c r="O27" s="16" t="s">
        <v>73</v>
      </c>
      <c r="P27" s="58" t="n">
        <v>0.5625</v>
      </c>
      <c r="Q27" s="3" t="n">
        <f aca="false">IF(AND(V27&lt;1,W27&lt;1,X27&lt;1,Y27&lt;3),1,0)</f>
        <v>0</v>
      </c>
      <c r="R27" s="63" t="n">
        <f aca="false">P27*N27*L29*J30*H39*F39*D27*B96</f>
        <v>0.00738586046026362</v>
      </c>
      <c r="T27" s="79"/>
      <c r="U27" s="80" t="n">
        <v>401</v>
      </c>
      <c r="V27" s="3" t="n">
        <v>0</v>
      </c>
      <c r="W27" s="3" t="n">
        <v>3.7</v>
      </c>
      <c r="X27" s="3" t="n">
        <v>0</v>
      </c>
      <c r="Y27" s="3" t="n">
        <v>2.75</v>
      </c>
      <c r="Z27" s="3" t="n">
        <v>0</v>
      </c>
      <c r="AA27" s="0" t="n">
        <v>0</v>
      </c>
      <c r="AB27" s="0" t="n">
        <v>76466.3042177485</v>
      </c>
      <c r="AC27" s="0" t="n">
        <v>0</v>
      </c>
      <c r="AD27" s="0" t="n">
        <v>0</v>
      </c>
      <c r="AE27" s="0" t="n">
        <v>0</v>
      </c>
      <c r="AF27" s="57" t="n">
        <v>0.6</v>
      </c>
      <c r="AG27" s="4" t="n">
        <v>1</v>
      </c>
      <c r="AH27" s="5" t="n">
        <v>0</v>
      </c>
      <c r="AI27" s="5" t="n">
        <v>0</v>
      </c>
      <c r="AJ27" s="4" t="n">
        <v>1</v>
      </c>
      <c r="AK27" s="5" t="n">
        <v>0</v>
      </c>
      <c r="AL27" s="5" t="n">
        <v>0</v>
      </c>
      <c r="AM27" s="4" t="n">
        <v>1</v>
      </c>
      <c r="AN27" s="5" t="n">
        <v>0</v>
      </c>
      <c r="AO27" s="4" t="n">
        <v>1</v>
      </c>
      <c r="AP27" s="5" t="n">
        <v>0</v>
      </c>
      <c r="AQ27" s="5" t="n">
        <v>0</v>
      </c>
    </row>
    <row r="28" customFormat="false" ht="15" hidden="false" customHeight="false" outlineLevel="0" collapsed="false">
      <c r="D28" s="3"/>
      <c r="F28" s="3"/>
      <c r="H28" s="3"/>
      <c r="I28" s="58"/>
      <c r="J28" s="58"/>
      <c r="K28" s="58"/>
      <c r="L28" s="58"/>
      <c r="M28" s="58"/>
      <c r="N28" s="58"/>
      <c r="O28" s="16" t="s">
        <v>75</v>
      </c>
      <c r="P28" s="58" t="n">
        <v>0.4375</v>
      </c>
      <c r="Q28" s="3" t="n">
        <f aca="false">IF(AND(V28&lt;1,W28&lt;1,X28&lt;1,Y28&lt;3),1,0)</f>
        <v>0</v>
      </c>
      <c r="R28" s="63" t="n">
        <f aca="false">P28*N27*L29*J30*H39*F39*D27*B96</f>
        <v>0.0057445581357606</v>
      </c>
      <c r="T28" s="79"/>
      <c r="U28" s="80" t="n">
        <v>401</v>
      </c>
      <c r="V28" s="3" t="n">
        <v>0</v>
      </c>
      <c r="W28" s="3" t="n">
        <v>3.7</v>
      </c>
      <c r="X28" s="3" t="n">
        <v>0</v>
      </c>
      <c r="Y28" s="3" t="n">
        <v>2.75</v>
      </c>
      <c r="Z28" s="3" t="n">
        <v>0</v>
      </c>
      <c r="AA28" s="0" t="n">
        <v>0</v>
      </c>
      <c r="AB28" s="0" t="n">
        <v>76466.3042177485</v>
      </c>
      <c r="AC28" s="0" t="n">
        <v>0</v>
      </c>
      <c r="AD28" s="0" t="n">
        <v>0</v>
      </c>
      <c r="AE28" s="0" t="n">
        <v>0</v>
      </c>
      <c r="AF28" s="57" t="n">
        <v>0.6</v>
      </c>
      <c r="AG28" s="4" t="n">
        <v>1</v>
      </c>
      <c r="AH28" s="5" t="n">
        <v>0</v>
      </c>
      <c r="AI28" s="5" t="n">
        <v>0</v>
      </c>
      <c r="AJ28" s="4" t="n">
        <v>1</v>
      </c>
      <c r="AK28" s="5" t="n">
        <v>0</v>
      </c>
      <c r="AL28" s="5" t="n">
        <v>0</v>
      </c>
      <c r="AM28" s="4" t="n">
        <v>1</v>
      </c>
      <c r="AN28" s="5" t="n">
        <v>0</v>
      </c>
      <c r="AO28" s="4" t="n">
        <v>0</v>
      </c>
      <c r="AP28" s="5" t="n">
        <v>0</v>
      </c>
      <c r="AQ28" s="5" t="n">
        <v>1</v>
      </c>
    </row>
    <row r="29" customFormat="false" ht="15" hidden="false" customHeight="false" outlineLevel="0" collapsed="false">
      <c r="D29" s="3"/>
      <c r="F29" s="3"/>
      <c r="H29" s="3"/>
      <c r="I29" s="58"/>
      <c r="J29" s="58"/>
      <c r="K29" s="58" t="s">
        <v>28</v>
      </c>
      <c r="L29" s="58" t="n">
        <v>0.744</v>
      </c>
      <c r="M29" s="58" t="s">
        <v>110</v>
      </c>
      <c r="N29" s="58" t="n">
        <f aca="false">1-N27</f>
        <v>0.25</v>
      </c>
      <c r="O29" s="16" t="s">
        <v>73</v>
      </c>
      <c r="P29" s="58" t="n">
        <v>0.5625</v>
      </c>
      <c r="Q29" s="3" t="n">
        <f aca="false">IF(AND(V29&lt;1,W29&lt;1,X29&lt;1,Y29&lt;3),1,0)</f>
        <v>0</v>
      </c>
      <c r="R29" s="63" t="n">
        <f aca="false">P29*N29*L29*J30*H39*F39*D27*B96</f>
        <v>0.00246195348675454</v>
      </c>
      <c r="T29" s="79"/>
      <c r="U29" s="80" t="n">
        <v>401</v>
      </c>
      <c r="V29" s="3" t="n">
        <v>0</v>
      </c>
      <c r="W29" s="3" t="n">
        <v>3.7</v>
      </c>
      <c r="X29" s="3" t="n">
        <v>0</v>
      </c>
      <c r="Y29" s="3" t="n">
        <v>2.75</v>
      </c>
      <c r="Z29" s="3" t="n">
        <v>0</v>
      </c>
      <c r="AA29" s="0" t="n">
        <v>0</v>
      </c>
      <c r="AB29" s="0" t="n">
        <v>76466.3042177485</v>
      </c>
      <c r="AC29" s="0" t="n">
        <v>0</v>
      </c>
      <c r="AD29" s="0" t="n">
        <v>0</v>
      </c>
      <c r="AE29" s="0" t="n">
        <v>0</v>
      </c>
      <c r="AF29" s="57" t="n">
        <v>0.6</v>
      </c>
      <c r="AG29" s="4" t="n">
        <v>1</v>
      </c>
      <c r="AH29" s="5" t="n">
        <v>0</v>
      </c>
      <c r="AI29" s="5" t="n">
        <v>0</v>
      </c>
      <c r="AJ29" s="4" t="n">
        <v>1</v>
      </c>
      <c r="AK29" s="5" t="n">
        <v>0</v>
      </c>
      <c r="AL29" s="5" t="n">
        <v>0</v>
      </c>
      <c r="AM29" s="4" t="n">
        <v>0</v>
      </c>
      <c r="AN29" s="5" t="n">
        <v>1</v>
      </c>
      <c r="AO29" s="4" t="n">
        <v>1</v>
      </c>
      <c r="AP29" s="5" t="n">
        <v>0</v>
      </c>
      <c r="AQ29" s="5" t="n">
        <v>0</v>
      </c>
    </row>
    <row r="30" customFormat="false" ht="15" hidden="false" customHeight="false" outlineLevel="0" collapsed="false">
      <c r="D30" s="3"/>
      <c r="F30" s="3"/>
      <c r="H30" s="3"/>
      <c r="I30" s="58" t="s">
        <v>73</v>
      </c>
      <c r="J30" s="58" t="n">
        <v>0.64</v>
      </c>
      <c r="K30" s="58"/>
      <c r="L30" s="58"/>
      <c r="M30" s="58"/>
      <c r="N30" s="58"/>
      <c r="O30" s="16" t="s">
        <v>75</v>
      </c>
      <c r="P30" s="58" t="n">
        <v>0.4375</v>
      </c>
      <c r="Q30" s="3" t="n">
        <f aca="false">IF(AND(V30&lt;1,W30&lt;1,X30&lt;1,Y30&lt;3),1,0)</f>
        <v>0</v>
      </c>
      <c r="R30" s="63" t="n">
        <f aca="false">P30*N29*L29*J30*H39*F39*D27*B96</f>
        <v>0.0019148527119202</v>
      </c>
      <c r="T30" s="79"/>
      <c r="U30" s="80" t="n">
        <v>401</v>
      </c>
      <c r="V30" s="3" t="n">
        <v>0</v>
      </c>
      <c r="W30" s="3" t="n">
        <v>3.7</v>
      </c>
      <c r="X30" s="3" t="n">
        <v>0</v>
      </c>
      <c r="Y30" s="3" t="n">
        <v>2.75</v>
      </c>
      <c r="Z30" s="3" t="n">
        <v>0</v>
      </c>
      <c r="AA30" s="0" t="n">
        <v>0</v>
      </c>
      <c r="AB30" s="0" t="n">
        <v>76466.3042177485</v>
      </c>
      <c r="AC30" s="0" t="n">
        <v>0</v>
      </c>
      <c r="AD30" s="0" t="n">
        <v>0</v>
      </c>
      <c r="AE30" s="0" t="n">
        <v>0</v>
      </c>
      <c r="AF30" s="57" t="n">
        <v>0.6</v>
      </c>
      <c r="AG30" s="4" t="n">
        <v>1</v>
      </c>
      <c r="AH30" s="5" t="n">
        <v>0</v>
      </c>
      <c r="AI30" s="5" t="n">
        <v>0</v>
      </c>
      <c r="AJ30" s="4" t="n">
        <v>1</v>
      </c>
      <c r="AK30" s="5" t="n">
        <v>0</v>
      </c>
      <c r="AL30" s="5" t="n">
        <v>0</v>
      </c>
      <c r="AM30" s="4" t="n">
        <v>0</v>
      </c>
      <c r="AN30" s="5" t="n">
        <v>1</v>
      </c>
      <c r="AO30" s="4" t="n">
        <v>0</v>
      </c>
      <c r="AP30" s="5" t="n">
        <v>0</v>
      </c>
      <c r="AQ30" s="5" t="n">
        <v>1</v>
      </c>
    </row>
    <row r="31" customFormat="false" ht="15" hidden="false" customHeight="false" outlineLevel="0" collapsed="false">
      <c r="D31" s="3"/>
      <c r="F31" s="3"/>
      <c r="H31" s="3"/>
      <c r="I31" s="58"/>
      <c r="J31" s="58"/>
      <c r="K31" s="58" t="s">
        <v>121</v>
      </c>
      <c r="L31" s="58" t="n">
        <f aca="false">1-L29</f>
        <v>0.256</v>
      </c>
      <c r="M31" s="58"/>
      <c r="N31" s="58"/>
      <c r="O31" s="80" t="s">
        <v>73</v>
      </c>
      <c r="P31" s="58" t="n">
        <v>0.5625</v>
      </c>
      <c r="Q31" s="3" t="n">
        <f aca="false">IF(AND(V31&lt;1,W31&lt;1,X31&lt;1,Y31&lt;3),1,0)</f>
        <v>0</v>
      </c>
      <c r="R31" s="63" t="n">
        <f aca="false">P31*1*L31*J30*H39*F39*D27*B96</f>
        <v>0.00338849512155464</v>
      </c>
      <c r="T31" s="79"/>
      <c r="U31" s="80" t="n">
        <v>401</v>
      </c>
      <c r="V31" s="3" t="n">
        <v>0</v>
      </c>
      <c r="W31" s="3" t="n">
        <v>3.7</v>
      </c>
      <c r="X31" s="3" t="n">
        <v>0</v>
      </c>
      <c r="Y31" s="3" t="n">
        <v>2.75</v>
      </c>
      <c r="Z31" s="3" t="n">
        <v>0</v>
      </c>
      <c r="AA31" s="0" t="n">
        <v>0</v>
      </c>
      <c r="AB31" s="0" t="n">
        <v>76466.3042177485</v>
      </c>
      <c r="AC31" s="0" t="n">
        <v>0</v>
      </c>
      <c r="AD31" s="0" t="n">
        <v>0</v>
      </c>
      <c r="AE31" s="0" t="n">
        <v>0</v>
      </c>
      <c r="AF31" s="57" t="n">
        <v>0.6</v>
      </c>
      <c r="AG31" s="4" t="n">
        <v>1</v>
      </c>
      <c r="AH31" s="5" t="n">
        <v>0</v>
      </c>
      <c r="AI31" s="5" t="n">
        <v>0</v>
      </c>
      <c r="AJ31" s="4" t="n">
        <v>0</v>
      </c>
      <c r="AK31" s="5" t="n">
        <v>1</v>
      </c>
      <c r="AL31" s="5" t="n">
        <v>0</v>
      </c>
      <c r="AM31" s="4" t="n">
        <v>1</v>
      </c>
      <c r="AN31" s="5" t="n">
        <v>0</v>
      </c>
      <c r="AO31" s="4" t="n">
        <v>1</v>
      </c>
      <c r="AP31" s="5" t="n">
        <v>0</v>
      </c>
      <c r="AQ31" s="5" t="n">
        <v>0</v>
      </c>
    </row>
    <row r="32" customFormat="false" ht="15" hidden="false" customHeight="false" outlineLevel="0" collapsed="false">
      <c r="D32" s="3"/>
      <c r="F32" s="3"/>
      <c r="H32" s="3"/>
      <c r="I32" s="58"/>
      <c r="J32" s="58"/>
      <c r="K32" s="58"/>
      <c r="L32" s="58"/>
      <c r="M32" s="58"/>
      <c r="N32" s="58"/>
      <c r="O32" s="80" t="s">
        <v>75</v>
      </c>
      <c r="P32" s="58" t="n">
        <v>0.4375</v>
      </c>
      <c r="Q32" s="3" t="n">
        <f aca="false">IF(AND(V32&lt;1,W32&lt;1,X32&lt;1,Y32&lt;3),1,0)</f>
        <v>0</v>
      </c>
      <c r="R32" s="63" t="n">
        <f aca="false">P32*1*L31*J30*H39*F39*D27*B96</f>
        <v>0.00263549620565361</v>
      </c>
      <c r="T32" s="79"/>
      <c r="U32" s="80" t="n">
        <v>401</v>
      </c>
      <c r="V32" s="3" t="n">
        <v>0</v>
      </c>
      <c r="W32" s="3" t="n">
        <v>3.7</v>
      </c>
      <c r="X32" s="3" t="n">
        <v>0</v>
      </c>
      <c r="Y32" s="3" t="n">
        <v>2.75</v>
      </c>
      <c r="Z32" s="3" t="n">
        <v>0</v>
      </c>
      <c r="AA32" s="0" t="n">
        <v>0</v>
      </c>
      <c r="AB32" s="0" t="n">
        <v>76466.3042177485</v>
      </c>
      <c r="AC32" s="0" t="n">
        <v>0</v>
      </c>
      <c r="AD32" s="0" t="n">
        <v>0</v>
      </c>
      <c r="AE32" s="0" t="n">
        <v>0</v>
      </c>
      <c r="AF32" s="57" t="n">
        <v>0.6</v>
      </c>
      <c r="AG32" s="4" t="n">
        <v>1</v>
      </c>
      <c r="AH32" s="5" t="n">
        <v>0</v>
      </c>
      <c r="AI32" s="5" t="n">
        <v>0</v>
      </c>
      <c r="AJ32" s="4" t="n">
        <v>0</v>
      </c>
      <c r="AK32" s="5" t="n">
        <v>1</v>
      </c>
      <c r="AL32" s="5" t="n">
        <v>0</v>
      </c>
      <c r="AM32" s="4" t="n">
        <v>1</v>
      </c>
      <c r="AN32" s="5" t="n">
        <v>0</v>
      </c>
      <c r="AO32" s="4" t="n">
        <v>0</v>
      </c>
      <c r="AP32" s="5" t="n">
        <v>0</v>
      </c>
      <c r="AQ32" s="5" t="n">
        <v>1</v>
      </c>
    </row>
    <row r="33" customFormat="false" ht="15" hidden="false" customHeight="false" outlineLevel="0" collapsed="false">
      <c r="D33" s="3"/>
      <c r="F33" s="3"/>
      <c r="H33" s="3"/>
      <c r="I33" s="58"/>
      <c r="J33" s="58"/>
      <c r="K33" s="58"/>
      <c r="L33" s="58"/>
      <c r="M33" s="58" t="s">
        <v>109</v>
      </c>
      <c r="N33" s="58" t="n">
        <v>0.34</v>
      </c>
      <c r="O33" s="16" t="s">
        <v>122</v>
      </c>
      <c r="P33" s="58" t="n">
        <v>0.9643</v>
      </c>
      <c r="Q33" s="3" t="n">
        <f aca="false">IF(AND(V33&lt;1,W33&lt;1,X33&lt;1,Y33&lt;3),1,0)</f>
        <v>0</v>
      </c>
      <c r="R33" s="63" t="n">
        <f aca="false">P33*N33*L35*J36*H39*F39*D27*B96</f>
        <v>0.00320654337550431</v>
      </c>
      <c r="T33" s="79"/>
      <c r="U33" s="80" t="n">
        <v>401</v>
      </c>
      <c r="V33" s="3" t="n">
        <v>0</v>
      </c>
      <c r="W33" s="3" t="n">
        <v>3.7</v>
      </c>
      <c r="X33" s="3" t="n">
        <v>0</v>
      </c>
      <c r="Y33" s="3" t="n">
        <v>2.75</v>
      </c>
      <c r="Z33" s="3" t="n">
        <v>0</v>
      </c>
      <c r="AA33" s="0" t="n">
        <v>0</v>
      </c>
      <c r="AB33" s="0" t="n">
        <v>76466.3042177485</v>
      </c>
      <c r="AC33" s="0" t="n">
        <v>0</v>
      </c>
      <c r="AD33" s="0" t="n">
        <v>0</v>
      </c>
      <c r="AE33" s="0" t="n">
        <v>0</v>
      </c>
      <c r="AF33" s="57" t="n">
        <v>0.6</v>
      </c>
      <c r="AG33" s="4" t="n">
        <v>0</v>
      </c>
      <c r="AH33" s="5" t="n">
        <v>1</v>
      </c>
      <c r="AI33" s="5" t="n">
        <v>0</v>
      </c>
      <c r="AJ33" s="4" t="n">
        <v>1</v>
      </c>
      <c r="AK33" s="5" t="n">
        <v>0</v>
      </c>
      <c r="AL33" s="5" t="n">
        <v>0</v>
      </c>
      <c r="AM33" s="4" t="n">
        <v>1</v>
      </c>
      <c r="AN33" s="5" t="n">
        <v>0</v>
      </c>
      <c r="AO33" s="4" t="n">
        <v>0</v>
      </c>
      <c r="AP33" s="5" t="n">
        <v>1</v>
      </c>
      <c r="AQ33" s="5" t="n">
        <v>0</v>
      </c>
    </row>
    <row r="34" customFormat="false" ht="15" hidden="false" customHeight="false" outlineLevel="0" collapsed="false">
      <c r="D34" s="3"/>
      <c r="F34" s="3"/>
      <c r="H34" s="3"/>
      <c r="I34" s="58"/>
      <c r="J34" s="58"/>
      <c r="K34" s="58"/>
      <c r="L34" s="58"/>
      <c r="M34" s="58"/>
      <c r="N34" s="58"/>
      <c r="O34" s="16" t="s">
        <v>75</v>
      </c>
      <c r="P34" s="58" t="n">
        <v>0.0357</v>
      </c>
      <c r="Q34" s="3" t="n">
        <f aca="false">IF(AND(V34&lt;1,W34&lt;1,X34&lt;1,Y34&lt;3),1,0)</f>
        <v>0</v>
      </c>
      <c r="R34" s="63" t="n">
        <f aca="false">P34*N33*L35*J36*H39*F39*D27*B96</f>
        <v>0.000118711602722704</v>
      </c>
      <c r="T34" s="79"/>
      <c r="U34" s="80" t="n">
        <v>401</v>
      </c>
      <c r="V34" s="3" t="n">
        <v>0</v>
      </c>
      <c r="W34" s="3" t="n">
        <v>3.7</v>
      </c>
      <c r="X34" s="3" t="n">
        <v>0</v>
      </c>
      <c r="Y34" s="3" t="n">
        <v>2.75</v>
      </c>
      <c r="Z34" s="3" t="n">
        <v>0</v>
      </c>
      <c r="AA34" s="0" t="n">
        <v>0</v>
      </c>
      <c r="AB34" s="0" t="n">
        <v>76466.3042177485</v>
      </c>
      <c r="AC34" s="0" t="n">
        <v>0</v>
      </c>
      <c r="AD34" s="0" t="n">
        <v>0</v>
      </c>
      <c r="AE34" s="0" t="n">
        <v>0</v>
      </c>
      <c r="AF34" s="57" t="n">
        <v>0.6</v>
      </c>
      <c r="AG34" s="4" t="n">
        <v>0</v>
      </c>
      <c r="AH34" s="5" t="n">
        <v>1</v>
      </c>
      <c r="AI34" s="5" t="n">
        <v>0</v>
      </c>
      <c r="AJ34" s="4" t="n">
        <v>1</v>
      </c>
      <c r="AK34" s="5" t="n">
        <v>0</v>
      </c>
      <c r="AL34" s="5" t="n">
        <v>0</v>
      </c>
      <c r="AM34" s="4" t="n">
        <v>1</v>
      </c>
      <c r="AN34" s="5" t="n">
        <v>0</v>
      </c>
      <c r="AO34" s="4" t="n">
        <v>0</v>
      </c>
      <c r="AP34" s="5" t="n">
        <v>0</v>
      </c>
      <c r="AQ34" s="5" t="n">
        <v>1</v>
      </c>
    </row>
    <row r="35" customFormat="false" ht="15" hidden="false" customHeight="false" outlineLevel="0" collapsed="false">
      <c r="D35" s="3"/>
      <c r="F35" s="3"/>
      <c r="H35" s="3"/>
      <c r="I35" s="58"/>
      <c r="J35" s="58"/>
      <c r="K35" s="58" t="s">
        <v>28</v>
      </c>
      <c r="L35" s="58" t="n">
        <f aca="false">1-L37</f>
        <v>0.95</v>
      </c>
      <c r="M35" s="58" t="s">
        <v>110</v>
      </c>
      <c r="N35" s="58" t="n">
        <f aca="false">1-N33</f>
        <v>0.66</v>
      </c>
      <c r="O35" s="16" t="s">
        <v>122</v>
      </c>
      <c r="P35" s="58" t="n">
        <v>0.9643</v>
      </c>
      <c r="Q35" s="3" t="n">
        <f aca="false">IF(AND(V35&lt;1,W35&lt;1,X35&lt;1,Y35&lt;3),1,0)</f>
        <v>0</v>
      </c>
      <c r="R35" s="63" t="n">
        <f aca="false">P35*N35*L35*J36*H39*F39*D27*B96</f>
        <v>0.00622446655244954</v>
      </c>
      <c r="T35" s="79"/>
      <c r="U35" s="80" t="n">
        <v>401</v>
      </c>
      <c r="V35" s="3" t="n">
        <v>0</v>
      </c>
      <c r="W35" s="3" t="n">
        <v>3.7</v>
      </c>
      <c r="X35" s="3" t="n">
        <v>0</v>
      </c>
      <c r="Y35" s="3" t="n">
        <v>2.75</v>
      </c>
      <c r="Z35" s="3" t="n">
        <v>0</v>
      </c>
      <c r="AA35" s="0" t="n">
        <v>0</v>
      </c>
      <c r="AB35" s="0" t="n">
        <v>76466.3042177485</v>
      </c>
      <c r="AC35" s="0" t="n">
        <v>0</v>
      </c>
      <c r="AD35" s="0" t="n">
        <v>0</v>
      </c>
      <c r="AE35" s="0" t="n">
        <v>0</v>
      </c>
      <c r="AF35" s="57" t="n">
        <v>0.6</v>
      </c>
      <c r="AG35" s="4" t="n">
        <v>0</v>
      </c>
      <c r="AH35" s="5" t="n">
        <v>1</v>
      </c>
      <c r="AI35" s="5" t="n">
        <v>0</v>
      </c>
      <c r="AJ35" s="4" t="n">
        <v>1</v>
      </c>
      <c r="AK35" s="5" t="n">
        <v>0</v>
      </c>
      <c r="AL35" s="5" t="n">
        <v>0</v>
      </c>
      <c r="AM35" s="4" t="n">
        <v>0</v>
      </c>
      <c r="AN35" s="5" t="n">
        <v>1</v>
      </c>
      <c r="AO35" s="4" t="n">
        <v>0</v>
      </c>
      <c r="AP35" s="5" t="n">
        <v>1</v>
      </c>
      <c r="AQ35" s="5" t="n">
        <v>0</v>
      </c>
    </row>
    <row r="36" customFormat="false" ht="15" hidden="false" customHeight="false" outlineLevel="0" collapsed="false">
      <c r="D36" s="3"/>
      <c r="F36" s="3"/>
      <c r="H36" s="3"/>
      <c r="I36" s="58" t="s">
        <v>122</v>
      </c>
      <c r="J36" s="58" t="n">
        <v>0.28</v>
      </c>
      <c r="K36" s="58"/>
      <c r="L36" s="58"/>
      <c r="M36" s="58"/>
      <c r="N36" s="58"/>
      <c r="O36" s="16" t="s">
        <v>75</v>
      </c>
      <c r="P36" s="58" t="n">
        <v>0.0357</v>
      </c>
      <c r="Q36" s="3" t="n">
        <f aca="false">IF(AND(V36&lt;1,W36&lt;1,X36&lt;1,Y36&lt;3),1,0)</f>
        <v>0</v>
      </c>
      <c r="R36" s="63" t="n">
        <f aca="false">P36*N35*L35*J36*H39*F39*D27*B96</f>
        <v>0.000230440169991132</v>
      </c>
      <c r="T36" s="79"/>
      <c r="U36" s="80" t="n">
        <v>401</v>
      </c>
      <c r="V36" s="3" t="n">
        <v>0</v>
      </c>
      <c r="W36" s="3" t="n">
        <v>3.7</v>
      </c>
      <c r="X36" s="3" t="n">
        <v>0</v>
      </c>
      <c r="Y36" s="3" t="n">
        <v>2.75</v>
      </c>
      <c r="Z36" s="3" t="n">
        <v>0</v>
      </c>
      <c r="AA36" s="0" t="n">
        <v>0</v>
      </c>
      <c r="AB36" s="0" t="n">
        <v>76466.3042177485</v>
      </c>
      <c r="AC36" s="0" t="n">
        <v>0</v>
      </c>
      <c r="AD36" s="0" t="n">
        <v>0</v>
      </c>
      <c r="AE36" s="0" t="n">
        <v>0</v>
      </c>
      <c r="AF36" s="57" t="n">
        <v>0.6</v>
      </c>
      <c r="AG36" s="4" t="n">
        <v>0</v>
      </c>
      <c r="AH36" s="5" t="n">
        <v>1</v>
      </c>
      <c r="AI36" s="5" t="n">
        <v>0</v>
      </c>
      <c r="AJ36" s="4" t="n">
        <v>1</v>
      </c>
      <c r="AK36" s="5" t="n">
        <v>0</v>
      </c>
      <c r="AL36" s="5" t="n">
        <v>0</v>
      </c>
      <c r="AM36" s="4" t="n">
        <v>0</v>
      </c>
      <c r="AN36" s="5" t="n">
        <v>1</v>
      </c>
      <c r="AO36" s="4" t="n">
        <v>0</v>
      </c>
      <c r="AP36" s="5" t="n">
        <v>0</v>
      </c>
      <c r="AQ36" s="5" t="n">
        <v>1</v>
      </c>
    </row>
    <row r="37" customFormat="false" ht="15" hidden="false" customHeight="false" outlineLevel="0" collapsed="false">
      <c r="D37" s="3"/>
      <c r="F37" s="3"/>
      <c r="H37" s="3"/>
      <c r="I37" s="58"/>
      <c r="J37" s="58"/>
      <c r="K37" s="58" t="s">
        <v>121</v>
      </c>
      <c r="L37" s="58" t="n">
        <v>0.05</v>
      </c>
      <c r="M37" s="58"/>
      <c r="N37" s="58"/>
      <c r="O37" s="80" t="s">
        <v>122</v>
      </c>
      <c r="P37" s="58" t="n">
        <v>0.9643</v>
      </c>
      <c r="Q37" s="3" t="n">
        <f aca="false">IF(AND(V37&lt;1,W37&lt;1,X37&lt;1,Y37&lt;3),1,0)</f>
        <v>0</v>
      </c>
      <c r="R37" s="63" t="n">
        <f aca="false">P37*1*L37*J36*H39*F39*D27*B96</f>
        <v>0.000496368943576518</v>
      </c>
      <c r="T37" s="79"/>
      <c r="U37" s="80" t="n">
        <v>401</v>
      </c>
      <c r="V37" s="3" t="n">
        <v>0</v>
      </c>
      <c r="W37" s="3" t="n">
        <v>3.7</v>
      </c>
      <c r="X37" s="3" t="n">
        <v>0</v>
      </c>
      <c r="Y37" s="3" t="n">
        <v>2.75</v>
      </c>
      <c r="Z37" s="3" t="n">
        <v>0</v>
      </c>
      <c r="AA37" s="0" t="n">
        <v>0</v>
      </c>
      <c r="AB37" s="0" t="n">
        <v>76466.3042177485</v>
      </c>
      <c r="AC37" s="0" t="n">
        <v>0</v>
      </c>
      <c r="AD37" s="0" t="n">
        <v>0</v>
      </c>
      <c r="AE37" s="0" t="n">
        <v>0</v>
      </c>
      <c r="AF37" s="57" t="n">
        <v>0.6</v>
      </c>
      <c r="AG37" s="4" t="n">
        <v>0</v>
      </c>
      <c r="AH37" s="5" t="n">
        <v>1</v>
      </c>
      <c r="AI37" s="5" t="n">
        <v>0</v>
      </c>
      <c r="AJ37" s="4" t="n">
        <v>0</v>
      </c>
      <c r="AK37" s="5" t="n">
        <v>1</v>
      </c>
      <c r="AL37" s="5" t="n">
        <v>0</v>
      </c>
      <c r="AM37" s="4" t="n">
        <v>1</v>
      </c>
      <c r="AN37" s="5" t="n">
        <v>0</v>
      </c>
      <c r="AO37" s="4" t="n">
        <v>0</v>
      </c>
      <c r="AP37" s="5" t="n">
        <v>1</v>
      </c>
      <c r="AQ37" s="5" t="n">
        <v>0</v>
      </c>
    </row>
    <row r="38" customFormat="false" ht="15" hidden="false" customHeight="false" outlineLevel="0" collapsed="false">
      <c r="F38" s="3"/>
      <c r="H38" s="3"/>
      <c r="I38" s="58"/>
      <c r="J38" s="58"/>
      <c r="K38" s="58"/>
      <c r="L38" s="58"/>
      <c r="M38" s="58"/>
      <c r="N38" s="58"/>
      <c r="O38" s="80" t="s">
        <v>75</v>
      </c>
      <c r="P38" s="58" t="n">
        <v>0.0357</v>
      </c>
      <c r="Q38" s="3" t="n">
        <f aca="false">IF(AND(V38&lt;1,W38&lt;1,X38&lt;1,Y38&lt;3),1,0)</f>
        <v>0</v>
      </c>
      <c r="R38" s="63" t="n">
        <f aca="false">P38*1*L37*J36*H39*F39*D27*B96</f>
        <v>1.83764090902019E-005</v>
      </c>
      <c r="T38" s="79"/>
      <c r="U38" s="80" t="n">
        <v>401</v>
      </c>
      <c r="V38" s="3" t="n">
        <v>0</v>
      </c>
      <c r="W38" s="3" t="n">
        <v>3.7</v>
      </c>
      <c r="X38" s="3" t="n">
        <v>0</v>
      </c>
      <c r="Y38" s="3" t="n">
        <v>2.75</v>
      </c>
      <c r="Z38" s="3" t="n">
        <v>0</v>
      </c>
      <c r="AA38" s="0" t="n">
        <v>0</v>
      </c>
      <c r="AB38" s="0" t="n">
        <v>76466.3042177485</v>
      </c>
      <c r="AC38" s="0" t="n">
        <v>0</v>
      </c>
      <c r="AD38" s="0" t="n">
        <v>0</v>
      </c>
      <c r="AE38" s="0" t="n">
        <v>0</v>
      </c>
      <c r="AF38" s="57" t="n">
        <v>0.6</v>
      </c>
      <c r="AG38" s="4" t="n">
        <v>0</v>
      </c>
      <c r="AH38" s="5" t="n">
        <v>1</v>
      </c>
      <c r="AI38" s="5" t="n">
        <v>0</v>
      </c>
      <c r="AJ38" s="4" t="n">
        <v>0</v>
      </c>
      <c r="AK38" s="5" t="n">
        <v>1</v>
      </c>
      <c r="AL38" s="5" t="n">
        <v>0</v>
      </c>
      <c r="AM38" s="4" t="n">
        <v>1</v>
      </c>
      <c r="AN38" s="5" t="n">
        <v>0</v>
      </c>
      <c r="AO38" s="4" t="n">
        <v>0</v>
      </c>
      <c r="AP38" s="5" t="n">
        <v>0</v>
      </c>
      <c r="AQ38" s="5" t="n">
        <v>1</v>
      </c>
    </row>
    <row r="39" customFormat="false" ht="15" hidden="false" customHeight="false" outlineLevel="0" collapsed="false">
      <c r="D39" s="3"/>
      <c r="E39" s="0" t="s">
        <v>88</v>
      </c>
      <c r="F39" s="54" t="n">
        <v>0.86</v>
      </c>
      <c r="G39" s="0" t="s">
        <v>87</v>
      </c>
      <c r="H39" s="54" t="n">
        <f aca="false">1-H53</f>
        <v>0.6426</v>
      </c>
      <c r="I39" s="58" t="s">
        <v>75</v>
      </c>
      <c r="J39" s="58" t="n">
        <f aca="false">1-J30-J36</f>
        <v>0.08</v>
      </c>
      <c r="K39" s="58" t="s">
        <v>30</v>
      </c>
      <c r="L39" s="58" t="n">
        <v>1</v>
      </c>
      <c r="M39" s="58"/>
      <c r="N39" s="58" t="n">
        <v>1</v>
      </c>
      <c r="O39" s="80" t="s">
        <v>75</v>
      </c>
      <c r="P39" s="58" t="n">
        <v>1</v>
      </c>
      <c r="Q39" s="3" t="n">
        <f aca="false">IF(AND(V39&lt;1,W39&lt;1,X39&lt;1,Y39&lt;3),1,0)</f>
        <v>0</v>
      </c>
      <c r="R39" s="63" t="n">
        <f aca="false">P39*1*L39*J39*H39*F39*D27*B96</f>
        <v>0.0029414020152384</v>
      </c>
      <c r="T39" s="79"/>
      <c r="U39" s="80" t="n">
        <v>401</v>
      </c>
      <c r="V39" s="3" t="n">
        <v>0</v>
      </c>
      <c r="W39" s="3" t="n">
        <v>3.7</v>
      </c>
      <c r="X39" s="3" t="n">
        <v>0</v>
      </c>
      <c r="Y39" s="3" t="n">
        <v>2.75</v>
      </c>
      <c r="Z39" s="3" t="n">
        <v>0</v>
      </c>
      <c r="AA39" s="0" t="n">
        <v>0</v>
      </c>
      <c r="AB39" s="0" t="n">
        <v>76466.3042177485</v>
      </c>
      <c r="AC39" s="0" t="n">
        <v>0</v>
      </c>
      <c r="AD39" s="0" t="n">
        <v>0</v>
      </c>
      <c r="AE39" s="0" t="n">
        <v>0</v>
      </c>
      <c r="AF39" s="57" t="n">
        <v>0.6</v>
      </c>
      <c r="AG39" s="4" t="n">
        <v>0</v>
      </c>
      <c r="AH39" s="5" t="n">
        <v>0</v>
      </c>
      <c r="AI39" s="5" t="n">
        <v>1</v>
      </c>
      <c r="AJ39" s="4" t="n">
        <v>0</v>
      </c>
      <c r="AK39" s="5" t="n">
        <v>0</v>
      </c>
      <c r="AL39" s="5" t="n">
        <v>1</v>
      </c>
      <c r="AM39" s="4" t="n">
        <v>1</v>
      </c>
      <c r="AN39" s="5" t="n">
        <v>0</v>
      </c>
      <c r="AO39" s="4" t="n">
        <v>0</v>
      </c>
      <c r="AP39" s="5" t="n">
        <v>0</v>
      </c>
      <c r="AQ39" s="5" t="n">
        <v>1</v>
      </c>
    </row>
    <row r="40" s="56" customFormat="true" ht="15" hidden="false" customHeight="false" outlineLevel="0" collapsed="false">
      <c r="A40" s="56" t="n">
        <v>-1</v>
      </c>
      <c r="B40" s="56" t="n">
        <v>-1</v>
      </c>
      <c r="C40" s="56" t="n">
        <v>-1</v>
      </c>
      <c r="D40" s="56" t="n">
        <v>-1</v>
      </c>
      <c r="E40" s="56" t="n">
        <v>-1</v>
      </c>
      <c r="F40" s="56" t="n">
        <v>-1</v>
      </c>
      <c r="G40" s="56" t="n">
        <v>-1</v>
      </c>
      <c r="H40" s="56" t="n">
        <v>-1</v>
      </c>
      <c r="I40" s="56" t="n">
        <v>-1</v>
      </c>
      <c r="J40" s="56" t="n">
        <v>-1</v>
      </c>
      <c r="K40" s="56" t="n">
        <v>-1</v>
      </c>
      <c r="L40" s="56" t="n">
        <v>-1</v>
      </c>
      <c r="M40" s="56" t="n">
        <v>-1</v>
      </c>
      <c r="N40" s="56" t="n">
        <v>-1</v>
      </c>
      <c r="O40" s="56" t="n">
        <v>-1</v>
      </c>
      <c r="P40" s="56" t="n">
        <v>-1</v>
      </c>
      <c r="Q40" s="56" t="n">
        <v>-1</v>
      </c>
      <c r="R40" s="56" t="n">
        <v>-1</v>
      </c>
      <c r="S40" s="56" t="n">
        <v>-1</v>
      </c>
      <c r="T40" s="56" t="n">
        <v>-1</v>
      </c>
      <c r="U40" s="56" t="n">
        <v>-1</v>
      </c>
      <c r="V40" s="56" t="n">
        <v>-1</v>
      </c>
      <c r="W40" s="56" t="n">
        <v>-1</v>
      </c>
      <c r="X40" s="56" t="n">
        <v>-1</v>
      </c>
      <c r="Y40" s="56" t="n">
        <v>-1</v>
      </c>
      <c r="Z40" s="56" t="n">
        <v>-1</v>
      </c>
      <c r="AA40" s="56" t="n">
        <v>-1</v>
      </c>
      <c r="AB40" s="56" t="n">
        <v>-1</v>
      </c>
      <c r="AC40" s="56" t="n">
        <v>-1</v>
      </c>
      <c r="AD40" s="56" t="n">
        <v>-1</v>
      </c>
      <c r="AE40" s="56" t="n">
        <v>-1</v>
      </c>
      <c r="AF40" s="56" t="n">
        <v>-1</v>
      </c>
      <c r="AG40" s="56" t="n">
        <v>-1</v>
      </c>
      <c r="AH40" s="56" t="n">
        <v>-1</v>
      </c>
      <c r="AI40" s="56" t="n">
        <v>-1</v>
      </c>
      <c r="AJ40" s="56" t="n">
        <v>-1</v>
      </c>
      <c r="AK40" s="56" t="n">
        <v>-1</v>
      </c>
      <c r="AL40" s="56" t="n">
        <v>-1</v>
      </c>
      <c r="AM40" s="56" t="n">
        <v>-1</v>
      </c>
      <c r="AN40" s="56" t="n">
        <v>-1</v>
      </c>
      <c r="AO40" s="56" t="n">
        <v>-1</v>
      </c>
      <c r="AP40" s="56" t="n">
        <v>-1</v>
      </c>
      <c r="AQ40" s="56" t="n">
        <v>-1</v>
      </c>
      <c r="AR40" s="56" t="n">
        <v>-1</v>
      </c>
      <c r="AS40" s="56" t="n">
        <v>-1</v>
      </c>
      <c r="AT40" s="56" t="n">
        <v>-1</v>
      </c>
      <c r="AU40" s="56" t="n">
        <v>-1</v>
      </c>
    </row>
    <row r="41" customFormat="false" ht="15" hidden="false" customHeight="false" outlineLevel="0" collapsed="false">
      <c r="D41" s="3"/>
      <c r="F41" s="3"/>
      <c r="H41" s="58"/>
      <c r="I41" s="58"/>
      <c r="J41" s="58"/>
      <c r="K41" s="58"/>
      <c r="L41" s="58"/>
      <c r="M41" s="58" t="s">
        <v>109</v>
      </c>
      <c r="N41" s="58" t="n">
        <v>0.75</v>
      </c>
      <c r="O41" s="16" t="s">
        <v>73</v>
      </c>
      <c r="P41" s="58" t="n">
        <v>0.5625</v>
      </c>
      <c r="Q41" s="3" t="n">
        <f aca="false">IF(AND(V41&lt;1,W41&lt;1,X41&lt;1,Y41&lt;3),1,0)</f>
        <v>0</v>
      </c>
      <c r="R41" s="63" t="n">
        <f aca="false">P41*N41*L43*J44*H53*F39*D27*B96</f>
        <v>0.00410785329676038</v>
      </c>
      <c r="S41" s="58"/>
      <c r="T41" s="79"/>
      <c r="U41" s="80" t="n">
        <v>401</v>
      </c>
      <c r="V41" s="3" t="n">
        <v>0</v>
      </c>
      <c r="W41" s="3" t="n">
        <v>3.7</v>
      </c>
      <c r="X41" s="3" t="n">
        <v>0</v>
      </c>
      <c r="Y41" s="3" t="n">
        <v>5</v>
      </c>
      <c r="Z41" s="3" t="n">
        <v>0</v>
      </c>
      <c r="AA41" s="0" t="n">
        <v>0</v>
      </c>
      <c r="AB41" s="0" t="n">
        <v>76466.3042177485</v>
      </c>
      <c r="AC41" s="0" t="n">
        <v>0</v>
      </c>
      <c r="AD41" s="0" t="n">
        <v>0</v>
      </c>
      <c r="AE41" s="0" t="n">
        <v>0</v>
      </c>
      <c r="AF41" s="0" t="n">
        <v>0.87</v>
      </c>
      <c r="AG41" s="4" t="n">
        <v>1</v>
      </c>
      <c r="AH41" s="5" t="n">
        <v>0</v>
      </c>
      <c r="AI41" s="5" t="n">
        <v>0</v>
      </c>
      <c r="AJ41" s="4" t="n">
        <v>1</v>
      </c>
      <c r="AK41" s="5" t="n">
        <v>0</v>
      </c>
      <c r="AL41" s="5" t="n">
        <v>0</v>
      </c>
      <c r="AM41" s="4" t="n">
        <v>1</v>
      </c>
      <c r="AN41" s="5" t="n">
        <v>0</v>
      </c>
      <c r="AO41" s="4" t="n">
        <v>1</v>
      </c>
      <c r="AP41" s="5" t="n">
        <v>0</v>
      </c>
      <c r="AQ41" s="5" t="n">
        <v>0</v>
      </c>
    </row>
    <row r="42" customFormat="false" ht="15" hidden="false" customHeight="false" outlineLevel="0" collapsed="false">
      <c r="D42" s="3"/>
      <c r="F42" s="3"/>
      <c r="H42" s="58"/>
      <c r="I42" s="58"/>
      <c r="J42" s="58"/>
      <c r="K42" s="58"/>
      <c r="L42" s="58"/>
      <c r="M42" s="58"/>
      <c r="N42" s="58"/>
      <c r="O42" s="16" t="s">
        <v>75</v>
      </c>
      <c r="P42" s="58" t="n">
        <v>0.4375</v>
      </c>
      <c r="Q42" s="3" t="n">
        <f aca="false">IF(AND(V42&lt;1,W42&lt;1,X42&lt;1,Y42&lt;3),1,0)</f>
        <v>0</v>
      </c>
      <c r="R42" s="63" t="n">
        <f aca="false">P42*N41*L43*J44*H53*F39*D27*B96</f>
        <v>0.00319499700859141</v>
      </c>
      <c r="S42" s="58"/>
      <c r="T42" s="79"/>
      <c r="U42" s="80" t="n">
        <v>401</v>
      </c>
      <c r="V42" s="3" t="n">
        <v>0</v>
      </c>
      <c r="W42" s="3" t="n">
        <v>3.7</v>
      </c>
      <c r="X42" s="3" t="n">
        <v>0</v>
      </c>
      <c r="Y42" s="3" t="n">
        <v>5</v>
      </c>
      <c r="Z42" s="3" t="n">
        <v>0</v>
      </c>
      <c r="AA42" s="0" t="n">
        <v>0</v>
      </c>
      <c r="AB42" s="0" t="n">
        <v>76466.3042177485</v>
      </c>
      <c r="AC42" s="0" t="n">
        <v>0</v>
      </c>
      <c r="AD42" s="0" t="n">
        <v>0</v>
      </c>
      <c r="AE42" s="0" t="n">
        <v>0</v>
      </c>
      <c r="AF42" s="0" t="n">
        <v>0.87</v>
      </c>
      <c r="AG42" s="4" t="n">
        <v>1</v>
      </c>
      <c r="AH42" s="5" t="n">
        <v>0</v>
      </c>
      <c r="AI42" s="5" t="n">
        <v>0</v>
      </c>
      <c r="AJ42" s="4" t="n">
        <v>1</v>
      </c>
      <c r="AK42" s="5" t="n">
        <v>0</v>
      </c>
      <c r="AL42" s="5" t="n">
        <v>0</v>
      </c>
      <c r="AM42" s="4" t="n">
        <v>1</v>
      </c>
      <c r="AN42" s="5" t="n">
        <v>0</v>
      </c>
      <c r="AO42" s="4" t="n">
        <v>0</v>
      </c>
      <c r="AP42" s="5" t="n">
        <v>0</v>
      </c>
      <c r="AQ42" s="5" t="n">
        <v>1</v>
      </c>
    </row>
    <row r="43" customFormat="false" ht="15" hidden="false" customHeight="false" outlineLevel="0" collapsed="false">
      <c r="D43" s="3"/>
      <c r="F43" s="3"/>
      <c r="H43" s="58"/>
      <c r="I43" s="58"/>
      <c r="J43" s="58"/>
      <c r="K43" s="58" t="s">
        <v>28</v>
      </c>
      <c r="L43" s="58" t="n">
        <v>0.744</v>
      </c>
      <c r="M43" s="58" t="s">
        <v>110</v>
      </c>
      <c r="N43" s="58" t="n">
        <f aca="false">1-N41</f>
        <v>0.25</v>
      </c>
      <c r="O43" s="16" t="s">
        <v>73</v>
      </c>
      <c r="P43" s="58" t="n">
        <v>0.5625</v>
      </c>
      <c r="Q43" s="3" t="n">
        <f aca="false">IF(AND(V43&lt;1,W43&lt;1,X43&lt;1,Y43&lt;3),1,0)</f>
        <v>0</v>
      </c>
      <c r="R43" s="63" t="n">
        <f aca="false">P43*N43*L43*J44*H53*F39*D27*B96</f>
        <v>0.00136928443225346</v>
      </c>
      <c r="S43" s="58"/>
      <c r="T43" s="79"/>
      <c r="U43" s="80" t="n">
        <v>401</v>
      </c>
      <c r="V43" s="3" t="n">
        <v>0</v>
      </c>
      <c r="W43" s="3" t="n">
        <v>3.7</v>
      </c>
      <c r="X43" s="3" t="n">
        <v>0</v>
      </c>
      <c r="Y43" s="3" t="n">
        <v>5</v>
      </c>
      <c r="Z43" s="3" t="n">
        <v>0</v>
      </c>
      <c r="AA43" s="0" t="n">
        <v>0</v>
      </c>
      <c r="AB43" s="0" t="n">
        <v>76466.3042177485</v>
      </c>
      <c r="AC43" s="0" t="n">
        <v>0</v>
      </c>
      <c r="AD43" s="0" t="n">
        <v>0</v>
      </c>
      <c r="AE43" s="0" t="n">
        <v>0</v>
      </c>
      <c r="AF43" s="0" t="n">
        <v>0.87</v>
      </c>
      <c r="AG43" s="4" t="n">
        <v>1</v>
      </c>
      <c r="AH43" s="5" t="n">
        <v>0</v>
      </c>
      <c r="AI43" s="5" t="n">
        <v>0</v>
      </c>
      <c r="AJ43" s="4" t="n">
        <v>1</v>
      </c>
      <c r="AK43" s="5" t="n">
        <v>0</v>
      </c>
      <c r="AL43" s="5" t="n">
        <v>0</v>
      </c>
      <c r="AM43" s="4" t="n">
        <v>0</v>
      </c>
      <c r="AN43" s="5" t="n">
        <v>1</v>
      </c>
      <c r="AO43" s="4" t="n">
        <v>1</v>
      </c>
      <c r="AP43" s="5" t="n">
        <v>0</v>
      </c>
      <c r="AQ43" s="5" t="n">
        <v>0</v>
      </c>
    </row>
    <row r="44" customFormat="false" ht="15" hidden="false" customHeight="false" outlineLevel="0" collapsed="false">
      <c r="D44" s="3"/>
      <c r="F44" s="3"/>
      <c r="H44" s="58"/>
      <c r="I44" s="58" t="s">
        <v>73</v>
      </c>
      <c r="J44" s="58" t="n">
        <v>0.64</v>
      </c>
      <c r="K44" s="58"/>
      <c r="L44" s="58"/>
      <c r="M44" s="58"/>
      <c r="N44" s="58"/>
      <c r="O44" s="16" t="s">
        <v>75</v>
      </c>
      <c r="P44" s="58" t="n">
        <v>0.4375</v>
      </c>
      <c r="Q44" s="3" t="n">
        <f aca="false">IF(AND(V44&lt;1,W44&lt;1,X44&lt;1,Y44&lt;3),1,0)</f>
        <v>0</v>
      </c>
      <c r="R44" s="63" t="n">
        <f aca="false">P44*N43*L43*J44*H53*F39*D27*B96</f>
        <v>0.0010649990028638</v>
      </c>
      <c r="S44" s="58"/>
      <c r="T44" s="79"/>
      <c r="U44" s="80" t="n">
        <v>401</v>
      </c>
      <c r="V44" s="3" t="n">
        <v>0</v>
      </c>
      <c r="W44" s="3" t="n">
        <v>3.7</v>
      </c>
      <c r="X44" s="3" t="n">
        <v>0</v>
      </c>
      <c r="Y44" s="3" t="n">
        <v>5</v>
      </c>
      <c r="Z44" s="3" t="n">
        <v>0</v>
      </c>
      <c r="AA44" s="0" t="n">
        <v>0</v>
      </c>
      <c r="AB44" s="0" t="n">
        <v>76466.3042177485</v>
      </c>
      <c r="AC44" s="0" t="n">
        <v>0</v>
      </c>
      <c r="AD44" s="0" t="n">
        <v>0</v>
      </c>
      <c r="AE44" s="0" t="n">
        <v>0</v>
      </c>
      <c r="AF44" s="0" t="n">
        <v>0.87</v>
      </c>
      <c r="AG44" s="4" t="n">
        <v>1</v>
      </c>
      <c r="AH44" s="5" t="n">
        <v>0</v>
      </c>
      <c r="AI44" s="5" t="n">
        <v>0</v>
      </c>
      <c r="AJ44" s="4" t="n">
        <v>1</v>
      </c>
      <c r="AK44" s="5" t="n">
        <v>0</v>
      </c>
      <c r="AL44" s="5" t="n">
        <v>0</v>
      </c>
      <c r="AM44" s="4" t="n">
        <v>0</v>
      </c>
      <c r="AN44" s="5" t="n">
        <v>1</v>
      </c>
      <c r="AO44" s="4" t="n">
        <v>0</v>
      </c>
      <c r="AP44" s="5" t="n">
        <v>0</v>
      </c>
      <c r="AQ44" s="5" t="n">
        <v>1</v>
      </c>
    </row>
    <row r="45" customFormat="false" ht="15" hidden="false" customHeight="false" outlineLevel="0" collapsed="false">
      <c r="D45" s="3"/>
      <c r="F45" s="3"/>
      <c r="H45" s="58"/>
      <c r="I45" s="58"/>
      <c r="J45" s="58"/>
      <c r="K45" s="58" t="s">
        <v>121</v>
      </c>
      <c r="L45" s="58" t="n">
        <f aca="false">1-L43</f>
        <v>0.256</v>
      </c>
      <c r="M45" s="58"/>
      <c r="N45" s="58"/>
      <c r="O45" s="80" t="s">
        <v>73</v>
      </c>
      <c r="P45" s="58" t="n">
        <v>0.5625</v>
      </c>
      <c r="Q45" s="3" t="n">
        <f aca="false">IF(AND(V45&lt;1,W45&lt;1,X45&lt;1,Y45&lt;3),1,0)</f>
        <v>0</v>
      </c>
      <c r="R45" s="63" t="n">
        <f aca="false">P45*1*L45*J44*H53*F39*D27*B96</f>
        <v>0.00188460653041336</v>
      </c>
      <c r="S45" s="58"/>
      <c r="T45" s="79"/>
      <c r="U45" s="80" t="n">
        <v>401</v>
      </c>
      <c r="V45" s="3" t="n">
        <v>0</v>
      </c>
      <c r="W45" s="3" t="n">
        <v>3.7</v>
      </c>
      <c r="X45" s="3" t="n">
        <v>0</v>
      </c>
      <c r="Y45" s="3" t="n">
        <v>5</v>
      </c>
      <c r="Z45" s="3" t="n">
        <v>0</v>
      </c>
      <c r="AA45" s="0" t="n">
        <v>0</v>
      </c>
      <c r="AB45" s="0" t="n">
        <v>76466.3042177485</v>
      </c>
      <c r="AC45" s="0" t="n">
        <v>0</v>
      </c>
      <c r="AD45" s="0" t="n">
        <v>0</v>
      </c>
      <c r="AE45" s="0" t="n">
        <v>0</v>
      </c>
      <c r="AF45" s="0" t="n">
        <v>0.87</v>
      </c>
      <c r="AG45" s="4" t="n">
        <v>1</v>
      </c>
      <c r="AH45" s="5" t="n">
        <v>0</v>
      </c>
      <c r="AI45" s="5" t="n">
        <v>0</v>
      </c>
      <c r="AJ45" s="4" t="n">
        <v>0</v>
      </c>
      <c r="AK45" s="5" t="n">
        <v>1</v>
      </c>
      <c r="AL45" s="5" t="n">
        <v>0</v>
      </c>
      <c r="AM45" s="4" t="n">
        <v>1</v>
      </c>
      <c r="AN45" s="5" t="n">
        <v>0</v>
      </c>
      <c r="AO45" s="4" t="n">
        <v>1</v>
      </c>
      <c r="AP45" s="5" t="n">
        <v>0</v>
      </c>
      <c r="AQ45" s="5" t="n">
        <v>0</v>
      </c>
    </row>
    <row r="46" customFormat="false" ht="15" hidden="false" customHeight="false" outlineLevel="0" collapsed="false">
      <c r="D46" s="3"/>
      <c r="F46" s="3"/>
      <c r="H46" s="58"/>
      <c r="I46" s="58"/>
      <c r="J46" s="58"/>
      <c r="K46" s="58"/>
      <c r="L46" s="58"/>
      <c r="M46" s="58"/>
      <c r="N46" s="58"/>
      <c r="O46" s="80" t="s">
        <v>75</v>
      </c>
      <c r="P46" s="58" t="n">
        <v>0.4375</v>
      </c>
      <c r="Q46" s="3" t="n">
        <f aca="false">IF(AND(V46&lt;1,W46&lt;1,X46&lt;1,Y46&lt;3),1,0)</f>
        <v>0</v>
      </c>
      <c r="R46" s="63" t="n">
        <f aca="false">P46*1*L45*J44*H53*F39*D27*B96</f>
        <v>0.00146580507921039</v>
      </c>
      <c r="S46" s="58"/>
      <c r="T46" s="79"/>
      <c r="U46" s="80" t="n">
        <v>401</v>
      </c>
      <c r="V46" s="3" t="n">
        <v>0</v>
      </c>
      <c r="W46" s="3" t="n">
        <v>3.7</v>
      </c>
      <c r="X46" s="3" t="n">
        <v>0</v>
      </c>
      <c r="Y46" s="3" t="n">
        <v>5</v>
      </c>
      <c r="Z46" s="3" t="n">
        <v>0</v>
      </c>
      <c r="AA46" s="0" t="n">
        <v>0</v>
      </c>
      <c r="AB46" s="0" t="n">
        <v>76466.3042177485</v>
      </c>
      <c r="AC46" s="0" t="n">
        <v>0</v>
      </c>
      <c r="AD46" s="0" t="n">
        <v>0</v>
      </c>
      <c r="AE46" s="0" t="n">
        <v>0</v>
      </c>
      <c r="AF46" s="0" t="n">
        <v>0.87</v>
      </c>
      <c r="AG46" s="4" t="n">
        <v>1</v>
      </c>
      <c r="AH46" s="5" t="n">
        <v>0</v>
      </c>
      <c r="AI46" s="5" t="n">
        <v>0</v>
      </c>
      <c r="AJ46" s="4" t="n">
        <v>0</v>
      </c>
      <c r="AK46" s="5" t="n">
        <v>1</v>
      </c>
      <c r="AL46" s="5" t="n">
        <v>0</v>
      </c>
      <c r="AM46" s="4" t="n">
        <v>1</v>
      </c>
      <c r="AN46" s="5" t="n">
        <v>0</v>
      </c>
      <c r="AO46" s="4" t="n">
        <v>0</v>
      </c>
      <c r="AP46" s="5" t="n">
        <v>0</v>
      </c>
      <c r="AQ46" s="5" t="n">
        <v>1</v>
      </c>
    </row>
    <row r="47" customFormat="false" ht="15" hidden="false" customHeight="false" outlineLevel="0" collapsed="false">
      <c r="D47" s="3"/>
      <c r="F47" s="3"/>
      <c r="H47" s="58"/>
      <c r="I47" s="58"/>
      <c r="J47" s="58"/>
      <c r="K47" s="58"/>
      <c r="L47" s="58"/>
      <c r="M47" s="58" t="s">
        <v>109</v>
      </c>
      <c r="N47" s="58" t="n">
        <v>0.34</v>
      </c>
      <c r="O47" s="16" t="s">
        <v>122</v>
      </c>
      <c r="P47" s="58" t="n">
        <v>0.9643</v>
      </c>
      <c r="Q47" s="3" t="n">
        <f aca="false">IF(AND(V47&lt;1,W47&lt;1,X47&lt;1,Y47&lt;3),1,0)</f>
        <v>0</v>
      </c>
      <c r="R47" s="63" t="n">
        <f aca="false">P47*N47*L49*J50*H53*F39*D27*B96</f>
        <v>0.00178340896732842</v>
      </c>
      <c r="S47" s="58"/>
      <c r="T47" s="79"/>
      <c r="U47" s="80" t="n">
        <v>401</v>
      </c>
      <c r="V47" s="3" t="n">
        <v>0</v>
      </c>
      <c r="W47" s="3" t="n">
        <v>3.7</v>
      </c>
      <c r="X47" s="3" t="n">
        <v>0</v>
      </c>
      <c r="Y47" s="3" t="n">
        <v>5</v>
      </c>
      <c r="Z47" s="3" t="n">
        <v>0</v>
      </c>
      <c r="AA47" s="0" t="n">
        <v>0</v>
      </c>
      <c r="AB47" s="0" t="n">
        <v>76466.3042177485</v>
      </c>
      <c r="AC47" s="0" t="n">
        <v>0</v>
      </c>
      <c r="AD47" s="0" t="n">
        <v>0</v>
      </c>
      <c r="AE47" s="0" t="n">
        <v>0</v>
      </c>
      <c r="AF47" s="0" t="n">
        <v>0.87</v>
      </c>
      <c r="AG47" s="4" t="n">
        <v>0</v>
      </c>
      <c r="AH47" s="5" t="n">
        <v>1</v>
      </c>
      <c r="AI47" s="5" t="n">
        <v>0</v>
      </c>
      <c r="AJ47" s="4" t="n">
        <v>1</v>
      </c>
      <c r="AK47" s="5" t="n">
        <v>0</v>
      </c>
      <c r="AL47" s="5" t="n">
        <v>0</v>
      </c>
      <c r="AM47" s="4" t="n">
        <v>1</v>
      </c>
      <c r="AN47" s="5" t="n">
        <v>0</v>
      </c>
      <c r="AO47" s="4" t="n">
        <v>0</v>
      </c>
      <c r="AP47" s="5" t="n">
        <v>1</v>
      </c>
      <c r="AQ47" s="5" t="n">
        <v>0</v>
      </c>
    </row>
    <row r="48" customFormat="false" ht="15" hidden="false" customHeight="false" outlineLevel="0" collapsed="false">
      <c r="D48" s="3"/>
      <c r="F48" s="3"/>
      <c r="H48" s="58"/>
      <c r="I48" s="58"/>
      <c r="J48" s="58"/>
      <c r="K48" s="58"/>
      <c r="L48" s="58"/>
      <c r="M48" s="58"/>
      <c r="N48" s="58"/>
      <c r="O48" s="16" t="s">
        <v>75</v>
      </c>
      <c r="P48" s="58" t="n">
        <v>0.0357</v>
      </c>
      <c r="Q48" s="3" t="n">
        <f aca="false">IF(AND(V48&lt;1,W48&lt;1,X48&lt;1,Y48&lt;3),1,0)</f>
        <v>0</v>
      </c>
      <c r="R48" s="63" t="n">
        <f aca="false">P48*N47*L49*J50*H53*F39*D27*B96</f>
        <v>6.60247849565741E-005</v>
      </c>
      <c r="S48" s="58"/>
      <c r="T48" s="79"/>
      <c r="U48" s="80" t="n">
        <v>401</v>
      </c>
      <c r="V48" s="3" t="n">
        <v>0</v>
      </c>
      <c r="W48" s="3" t="n">
        <v>3.7</v>
      </c>
      <c r="X48" s="3" t="n">
        <v>0</v>
      </c>
      <c r="Y48" s="3" t="n">
        <v>5</v>
      </c>
      <c r="Z48" s="3" t="n">
        <v>0</v>
      </c>
      <c r="AA48" s="0" t="n">
        <v>0</v>
      </c>
      <c r="AB48" s="0" t="n">
        <v>76466.3042177485</v>
      </c>
      <c r="AC48" s="0" t="n">
        <v>0</v>
      </c>
      <c r="AD48" s="0" t="n">
        <v>0</v>
      </c>
      <c r="AE48" s="0" t="n">
        <v>0</v>
      </c>
      <c r="AF48" s="0" t="n">
        <v>0.87</v>
      </c>
      <c r="AG48" s="4" t="n">
        <v>0</v>
      </c>
      <c r="AH48" s="5" t="n">
        <v>1</v>
      </c>
      <c r="AI48" s="5" t="n">
        <v>0</v>
      </c>
      <c r="AJ48" s="4" t="n">
        <v>1</v>
      </c>
      <c r="AK48" s="5" t="n">
        <v>0</v>
      </c>
      <c r="AL48" s="5" t="n">
        <v>0</v>
      </c>
      <c r="AM48" s="4" t="n">
        <v>1</v>
      </c>
      <c r="AN48" s="5" t="n">
        <v>0</v>
      </c>
      <c r="AO48" s="4" t="n">
        <v>0</v>
      </c>
      <c r="AP48" s="5" t="n">
        <v>0</v>
      </c>
      <c r="AQ48" s="5" t="n">
        <v>1</v>
      </c>
    </row>
    <row r="49" customFormat="false" ht="15" hidden="false" customHeight="false" outlineLevel="0" collapsed="false">
      <c r="D49" s="3"/>
      <c r="F49" s="3"/>
      <c r="H49" s="58"/>
      <c r="I49" s="58"/>
      <c r="J49" s="58"/>
      <c r="K49" s="58" t="s">
        <v>28</v>
      </c>
      <c r="L49" s="58" t="n">
        <f aca="false">1-L51</f>
        <v>0.95</v>
      </c>
      <c r="M49" s="58" t="s">
        <v>110</v>
      </c>
      <c r="N49" s="58" t="n">
        <f aca="false">1-N47</f>
        <v>0.66</v>
      </c>
      <c r="O49" s="16" t="s">
        <v>122</v>
      </c>
      <c r="P49" s="58" t="n">
        <v>0.9643</v>
      </c>
      <c r="Q49" s="3" t="n">
        <f aca="false">IF(AND(V49&lt;1,W49&lt;1,X49&lt;1,Y49&lt;3),1,0)</f>
        <v>0</v>
      </c>
      <c r="R49" s="63" t="n">
        <f aca="false">P49*N49*L49*J50*H53*F39*D27*B96</f>
        <v>0.00346191152481398</v>
      </c>
      <c r="S49" s="58"/>
      <c r="T49" s="79"/>
      <c r="U49" s="80" t="n">
        <v>401</v>
      </c>
      <c r="V49" s="3" t="n">
        <v>0</v>
      </c>
      <c r="W49" s="3" t="n">
        <v>3.7</v>
      </c>
      <c r="X49" s="3" t="n">
        <v>0</v>
      </c>
      <c r="Y49" s="3" t="n">
        <v>5</v>
      </c>
      <c r="Z49" s="3" t="n">
        <v>0</v>
      </c>
      <c r="AA49" s="0" t="n">
        <v>0</v>
      </c>
      <c r="AB49" s="0" t="n">
        <v>76466.3042177485</v>
      </c>
      <c r="AC49" s="0" t="n">
        <v>0</v>
      </c>
      <c r="AD49" s="0" t="n">
        <v>0</v>
      </c>
      <c r="AE49" s="0" t="n">
        <v>0</v>
      </c>
      <c r="AF49" s="0" t="n">
        <v>0.87</v>
      </c>
      <c r="AG49" s="4" t="n">
        <v>0</v>
      </c>
      <c r="AH49" s="5" t="n">
        <v>1</v>
      </c>
      <c r="AI49" s="5" t="n">
        <v>0</v>
      </c>
      <c r="AJ49" s="4" t="n">
        <v>1</v>
      </c>
      <c r="AK49" s="5" t="n">
        <v>0</v>
      </c>
      <c r="AL49" s="5" t="n">
        <v>0</v>
      </c>
      <c r="AM49" s="4" t="n">
        <v>0</v>
      </c>
      <c r="AN49" s="5" t="n">
        <v>1</v>
      </c>
      <c r="AO49" s="4" t="n">
        <v>0</v>
      </c>
      <c r="AP49" s="5" t="n">
        <v>1</v>
      </c>
      <c r="AQ49" s="5" t="n">
        <v>0</v>
      </c>
    </row>
    <row r="50" customFormat="false" ht="15" hidden="false" customHeight="false" outlineLevel="0" collapsed="false">
      <c r="D50" s="3"/>
      <c r="H50" s="3"/>
      <c r="I50" s="58" t="s">
        <v>122</v>
      </c>
      <c r="J50" s="58" t="n">
        <v>0.28</v>
      </c>
      <c r="K50" s="58"/>
      <c r="L50" s="58"/>
      <c r="M50" s="58"/>
      <c r="N50" s="58"/>
      <c r="O50" s="16" t="s">
        <v>75</v>
      </c>
      <c r="P50" s="58" t="n">
        <v>0.0357</v>
      </c>
      <c r="Q50" s="3" t="n">
        <f aca="false">IF(AND(V50&lt;1,W50&lt;1,X50&lt;1,Y50&lt;3),1,0)</f>
        <v>0</v>
      </c>
      <c r="R50" s="63" t="n">
        <f aca="false">P50*N49*L49*J50*H53*F39*D27*B96</f>
        <v>0.00012816575903335</v>
      </c>
      <c r="S50" s="58"/>
      <c r="T50" s="79"/>
      <c r="U50" s="80" t="n">
        <v>401</v>
      </c>
      <c r="V50" s="3" t="n">
        <v>0</v>
      </c>
      <c r="W50" s="3" t="n">
        <v>3.7</v>
      </c>
      <c r="X50" s="3" t="n">
        <v>0</v>
      </c>
      <c r="Y50" s="3" t="n">
        <v>5</v>
      </c>
      <c r="Z50" s="3" t="n">
        <v>0</v>
      </c>
      <c r="AA50" s="0" t="n">
        <v>0</v>
      </c>
      <c r="AB50" s="0" t="n">
        <v>76466.3042177485</v>
      </c>
      <c r="AC50" s="0" t="n">
        <v>0</v>
      </c>
      <c r="AD50" s="0" t="n">
        <v>0</v>
      </c>
      <c r="AE50" s="0" t="n">
        <v>0</v>
      </c>
      <c r="AF50" s="0" t="n">
        <v>0.87</v>
      </c>
      <c r="AG50" s="4" t="n">
        <v>0</v>
      </c>
      <c r="AH50" s="5" t="n">
        <v>1</v>
      </c>
      <c r="AI50" s="5" t="n">
        <v>0</v>
      </c>
      <c r="AJ50" s="4" t="n">
        <v>1</v>
      </c>
      <c r="AK50" s="5" t="n">
        <v>0</v>
      </c>
      <c r="AL50" s="5" t="n">
        <v>0</v>
      </c>
      <c r="AM50" s="4" t="n">
        <v>0</v>
      </c>
      <c r="AN50" s="5" t="n">
        <v>1</v>
      </c>
      <c r="AO50" s="4" t="n">
        <v>0</v>
      </c>
      <c r="AP50" s="5" t="n">
        <v>0</v>
      </c>
      <c r="AQ50" s="5" t="n">
        <v>1</v>
      </c>
    </row>
    <row r="51" customFormat="false" ht="15" hidden="false" customHeight="false" outlineLevel="0" collapsed="false">
      <c r="D51" s="3"/>
      <c r="H51" s="3"/>
      <c r="I51" s="58"/>
      <c r="J51" s="58"/>
      <c r="K51" s="58" t="s">
        <v>121</v>
      </c>
      <c r="L51" s="58" t="n">
        <v>0.05</v>
      </c>
      <c r="M51" s="58"/>
      <c r="N51" s="58"/>
      <c r="O51" s="80" t="s">
        <v>122</v>
      </c>
      <c r="P51" s="58" t="n">
        <v>0.9643</v>
      </c>
      <c r="Q51" s="3" t="n">
        <f aca="false">IF(AND(V51&lt;1,W51&lt;1,X51&lt;1,Y51&lt;3),1,0)</f>
        <v>0</v>
      </c>
      <c r="R51" s="63" t="n">
        <f aca="false">P51*1*L51*J50*H53*F39*D27*B96</f>
        <v>0.000276069499586442</v>
      </c>
      <c r="S51" s="58"/>
      <c r="T51" s="79"/>
      <c r="U51" s="80" t="n">
        <v>401</v>
      </c>
      <c r="V51" s="3" t="n">
        <v>0</v>
      </c>
      <c r="W51" s="3" t="n">
        <v>3.7</v>
      </c>
      <c r="X51" s="3" t="n">
        <v>0</v>
      </c>
      <c r="Y51" s="3" t="n">
        <v>5</v>
      </c>
      <c r="Z51" s="3" t="n">
        <v>0</v>
      </c>
      <c r="AA51" s="0" t="n">
        <v>0</v>
      </c>
      <c r="AB51" s="0" t="n">
        <v>76466.3042177485</v>
      </c>
      <c r="AC51" s="0" t="n">
        <v>0</v>
      </c>
      <c r="AD51" s="0" t="n">
        <v>0</v>
      </c>
      <c r="AE51" s="0" t="n">
        <v>0</v>
      </c>
      <c r="AF51" s="0" t="n">
        <v>0.87</v>
      </c>
      <c r="AG51" s="4" t="n">
        <v>0</v>
      </c>
      <c r="AH51" s="5" t="n">
        <v>1</v>
      </c>
      <c r="AI51" s="5" t="n">
        <v>0</v>
      </c>
      <c r="AJ51" s="4" t="n">
        <v>0</v>
      </c>
      <c r="AK51" s="5" t="n">
        <v>1</v>
      </c>
      <c r="AL51" s="5" t="n">
        <v>0</v>
      </c>
      <c r="AM51" s="4" t="n">
        <v>1</v>
      </c>
      <c r="AN51" s="5" t="n">
        <v>0</v>
      </c>
      <c r="AO51" s="4" t="n">
        <v>0</v>
      </c>
      <c r="AP51" s="5" t="n">
        <v>1</v>
      </c>
      <c r="AQ51" s="5" t="n">
        <v>0</v>
      </c>
    </row>
    <row r="52" customFormat="false" ht="15" hidden="false" customHeight="false" outlineLevel="0" collapsed="false">
      <c r="D52" s="3"/>
      <c r="F52" s="3"/>
      <c r="H52" s="3"/>
      <c r="I52" s="58"/>
      <c r="J52" s="58"/>
      <c r="K52" s="58"/>
      <c r="L52" s="58"/>
      <c r="M52" s="58"/>
      <c r="N52" s="58"/>
      <c r="O52" s="80" t="s">
        <v>75</v>
      </c>
      <c r="P52" s="58" t="n">
        <v>0.0357</v>
      </c>
      <c r="Q52" s="3" t="n">
        <f aca="false">IF(AND(V52&lt;1,W52&lt;1,X52&lt;1,Y52&lt;3),1,0)</f>
        <v>0</v>
      </c>
      <c r="R52" s="63" t="n">
        <f aca="false">P52*1*L51*J50*H53*F39*D27*B96</f>
        <v>1.02205549468381E-005</v>
      </c>
      <c r="S52" s="58"/>
      <c r="T52" s="79"/>
      <c r="U52" s="80" t="n">
        <v>401</v>
      </c>
      <c r="V52" s="3" t="n">
        <v>0</v>
      </c>
      <c r="W52" s="3" t="n">
        <v>3.7</v>
      </c>
      <c r="X52" s="3" t="n">
        <v>0</v>
      </c>
      <c r="Y52" s="3" t="n">
        <v>5</v>
      </c>
      <c r="Z52" s="3" t="n">
        <v>0</v>
      </c>
      <c r="AA52" s="0" t="n">
        <v>0</v>
      </c>
      <c r="AB52" s="0" t="n">
        <v>76466.3042177485</v>
      </c>
      <c r="AC52" s="0" t="n">
        <v>0</v>
      </c>
      <c r="AD52" s="0" t="n">
        <v>0</v>
      </c>
      <c r="AE52" s="0" t="n">
        <v>0</v>
      </c>
      <c r="AF52" s="0" t="n">
        <v>0.87</v>
      </c>
      <c r="AG52" s="4" t="n">
        <v>0</v>
      </c>
      <c r="AH52" s="5" t="n">
        <v>1</v>
      </c>
      <c r="AI52" s="5" t="n">
        <v>0</v>
      </c>
      <c r="AJ52" s="4" t="n">
        <v>0</v>
      </c>
      <c r="AK52" s="5" t="n">
        <v>1</v>
      </c>
      <c r="AL52" s="5" t="n">
        <v>0</v>
      </c>
      <c r="AM52" s="4" t="n">
        <v>1</v>
      </c>
      <c r="AN52" s="5" t="n">
        <v>0</v>
      </c>
      <c r="AO52" s="4" t="n">
        <v>0</v>
      </c>
      <c r="AP52" s="5" t="n">
        <v>0</v>
      </c>
      <c r="AQ52" s="5" t="n">
        <v>1</v>
      </c>
    </row>
    <row r="53" customFormat="false" ht="15" hidden="false" customHeight="false" outlineLevel="0" collapsed="false">
      <c r="D53" s="3"/>
      <c r="F53" s="3"/>
      <c r="G53" s="0" t="s">
        <v>90</v>
      </c>
      <c r="H53" s="54" t="n">
        <v>0.3574</v>
      </c>
      <c r="I53" s="58" t="s">
        <v>75</v>
      </c>
      <c r="J53" s="58" t="n">
        <f aca="false">1-J44-J50</f>
        <v>0.08</v>
      </c>
      <c r="K53" s="58" t="s">
        <v>30</v>
      </c>
      <c r="L53" s="58" t="n">
        <v>1</v>
      </c>
      <c r="M53" s="58"/>
      <c r="N53" s="58" t="n">
        <v>1</v>
      </c>
      <c r="O53" s="80" t="s">
        <v>75</v>
      </c>
      <c r="P53" s="58" t="n">
        <v>1</v>
      </c>
      <c r="Q53" s="3" t="n">
        <f aca="false">IF(AND(V53&lt;1,W53&lt;1,X53&lt;1,Y53&lt;3),1,0)</f>
        <v>0</v>
      </c>
      <c r="R53" s="63" t="n">
        <f aca="false">P53*1*L53*J53*H53*F39*D27*B96</f>
        <v>0.0016359431687616</v>
      </c>
      <c r="S53" s="58"/>
      <c r="T53" s="79"/>
      <c r="U53" s="80" t="n">
        <v>401</v>
      </c>
      <c r="V53" s="3" t="n">
        <v>0</v>
      </c>
      <c r="W53" s="3" t="n">
        <v>3.7</v>
      </c>
      <c r="X53" s="3" t="n">
        <v>0</v>
      </c>
      <c r="Y53" s="3" t="n">
        <v>5</v>
      </c>
      <c r="Z53" s="3" t="n">
        <v>0</v>
      </c>
      <c r="AA53" s="0" t="n">
        <v>0</v>
      </c>
      <c r="AB53" s="0" t="n">
        <v>76466.3042177485</v>
      </c>
      <c r="AC53" s="0" t="n">
        <v>0</v>
      </c>
      <c r="AD53" s="0" t="n">
        <v>0</v>
      </c>
      <c r="AE53" s="0" t="n">
        <v>0</v>
      </c>
      <c r="AF53" s="0" t="n">
        <v>0.87</v>
      </c>
      <c r="AG53" s="4" t="n">
        <v>0</v>
      </c>
      <c r="AH53" s="5" t="n">
        <v>0</v>
      </c>
      <c r="AI53" s="5" t="n">
        <v>1</v>
      </c>
      <c r="AJ53" s="4" t="n">
        <v>0</v>
      </c>
      <c r="AK53" s="5" t="n">
        <v>0</v>
      </c>
      <c r="AL53" s="5" t="n">
        <v>1</v>
      </c>
      <c r="AM53" s="4" t="n">
        <v>1</v>
      </c>
      <c r="AN53" s="5" t="n">
        <v>0</v>
      </c>
      <c r="AO53" s="4" t="n">
        <v>0</v>
      </c>
      <c r="AP53" s="5" t="n">
        <v>0</v>
      </c>
      <c r="AQ53" s="5" t="n">
        <v>1</v>
      </c>
    </row>
    <row r="54" s="56" customFormat="true" ht="15" hidden="false" customHeight="false" outlineLevel="0" collapsed="false">
      <c r="A54" s="56" t="n">
        <v>-1</v>
      </c>
      <c r="B54" s="56" t="n">
        <v>-1</v>
      </c>
      <c r="C54" s="56" t="n">
        <v>-1</v>
      </c>
      <c r="D54" s="56" t="n">
        <v>-1</v>
      </c>
      <c r="E54" s="56" t="n">
        <v>-1</v>
      </c>
      <c r="F54" s="56" t="n">
        <v>-1</v>
      </c>
      <c r="G54" s="56" t="n">
        <v>-1</v>
      </c>
      <c r="H54" s="56" t="n">
        <v>-1</v>
      </c>
      <c r="I54" s="56" t="n">
        <v>-1</v>
      </c>
      <c r="J54" s="56" t="n">
        <v>-1</v>
      </c>
      <c r="K54" s="56" t="n">
        <v>-1</v>
      </c>
      <c r="L54" s="56" t="n">
        <v>-1</v>
      </c>
      <c r="M54" s="56" t="n">
        <v>-1</v>
      </c>
      <c r="N54" s="56" t="n">
        <v>-1</v>
      </c>
      <c r="O54" s="56" t="n">
        <v>-1</v>
      </c>
      <c r="P54" s="56" t="n">
        <v>-1</v>
      </c>
      <c r="Q54" s="56" t="n">
        <v>-1</v>
      </c>
      <c r="R54" s="56" t="n">
        <v>-1</v>
      </c>
      <c r="S54" s="56" t="n">
        <v>-1</v>
      </c>
      <c r="T54" s="56" t="n">
        <v>-1</v>
      </c>
      <c r="U54" s="56" t="n">
        <v>-1</v>
      </c>
      <c r="V54" s="56" t="n">
        <v>-1</v>
      </c>
      <c r="W54" s="56" t="n">
        <v>-1</v>
      </c>
      <c r="X54" s="56" t="n">
        <v>-1</v>
      </c>
      <c r="Y54" s="56" t="n">
        <v>-1</v>
      </c>
      <c r="Z54" s="56" t="n">
        <v>-1</v>
      </c>
      <c r="AA54" s="56" t="n">
        <v>-1</v>
      </c>
      <c r="AB54" s="56" t="n">
        <v>-1</v>
      </c>
      <c r="AC54" s="56" t="n">
        <v>-1</v>
      </c>
      <c r="AD54" s="56" t="n">
        <v>-1</v>
      </c>
      <c r="AE54" s="56" t="n">
        <v>-1</v>
      </c>
      <c r="AF54" s="56" t="n">
        <v>-1</v>
      </c>
      <c r="AG54" s="56" t="n">
        <v>-1</v>
      </c>
      <c r="AH54" s="56" t="n">
        <v>-1</v>
      </c>
      <c r="AI54" s="56" t="n">
        <v>-1</v>
      </c>
      <c r="AJ54" s="56" t="n">
        <v>-1</v>
      </c>
      <c r="AK54" s="56" t="n">
        <v>-1</v>
      </c>
      <c r="AL54" s="56" t="n">
        <v>-1</v>
      </c>
      <c r="AM54" s="56" t="n">
        <v>-1</v>
      </c>
      <c r="AN54" s="56" t="n">
        <v>-1</v>
      </c>
      <c r="AO54" s="56" t="n">
        <v>-1</v>
      </c>
      <c r="AP54" s="56" t="n">
        <v>-1</v>
      </c>
      <c r="AQ54" s="56" t="n">
        <v>-1</v>
      </c>
      <c r="AR54" s="56" t="n">
        <v>-1</v>
      </c>
      <c r="AS54" s="56" t="n">
        <v>-1</v>
      </c>
      <c r="AT54" s="56" t="n">
        <v>-1</v>
      </c>
      <c r="AU54" s="56" t="n">
        <v>-1</v>
      </c>
    </row>
    <row r="55" s="57" customFormat="true" ht="15" hidden="false" customHeight="false" outlineLevel="0" collapsed="false">
      <c r="D55" s="58"/>
      <c r="F55" s="58"/>
      <c r="H55" s="58"/>
      <c r="I55" s="58"/>
      <c r="J55" s="58"/>
      <c r="K55" s="58"/>
      <c r="L55" s="58"/>
      <c r="M55" s="58" t="s">
        <v>109</v>
      </c>
      <c r="N55" s="58" t="n">
        <v>0.75</v>
      </c>
      <c r="O55" s="16" t="s">
        <v>73</v>
      </c>
      <c r="P55" s="58" t="n">
        <v>0.5625</v>
      </c>
      <c r="Q55" s="3" t="n">
        <f aca="false">IF(AND(V55&lt;1,W55&lt;1,X55&lt;1,Y55&lt;3),1,0)</f>
        <v>1</v>
      </c>
      <c r="R55" s="63" t="n">
        <f aca="false">P55*N55*L57*J58*H67*F67*D69*B96</f>
        <v>0.0030807579528</v>
      </c>
      <c r="T55" s="79"/>
      <c r="U55" s="80" t="n">
        <v>402</v>
      </c>
      <c r="V55" s="3" t="n">
        <v>0</v>
      </c>
      <c r="W55" s="3" t="n">
        <v>0.6</v>
      </c>
      <c r="X55" s="3" t="n">
        <v>0</v>
      </c>
      <c r="Y55" s="3" t="n">
        <v>2.75</v>
      </c>
      <c r="Z55" s="3" t="n">
        <v>0</v>
      </c>
      <c r="AA55" s="0" t="n">
        <v>0</v>
      </c>
      <c r="AB55" s="0" t="n">
        <v>69341.450841082</v>
      </c>
      <c r="AC55" s="0" t="n">
        <v>0</v>
      </c>
      <c r="AD55" s="0" t="n">
        <v>0</v>
      </c>
      <c r="AE55" s="0" t="n">
        <v>0</v>
      </c>
      <c r="AF55" s="57" t="n">
        <v>0.6</v>
      </c>
      <c r="AG55" s="4" t="n">
        <v>1</v>
      </c>
      <c r="AH55" s="5" t="n">
        <v>0</v>
      </c>
      <c r="AI55" s="5" t="n">
        <v>0</v>
      </c>
      <c r="AJ55" s="4" t="n">
        <v>1</v>
      </c>
      <c r="AK55" s="5" t="n">
        <v>0</v>
      </c>
      <c r="AL55" s="5" t="n">
        <v>0</v>
      </c>
      <c r="AM55" s="4" t="n">
        <v>1</v>
      </c>
      <c r="AN55" s="5" t="n">
        <v>0</v>
      </c>
      <c r="AO55" s="4" t="n">
        <v>1</v>
      </c>
      <c r="AP55" s="5" t="n">
        <v>0</v>
      </c>
      <c r="AQ55" s="5" t="n">
        <v>0</v>
      </c>
      <c r="AR55" s="60"/>
    </row>
    <row r="56" customFormat="false" ht="15" hidden="false" customHeight="false" outlineLevel="0" collapsed="false">
      <c r="D56" s="3"/>
      <c r="F56" s="3"/>
      <c r="H56" s="3"/>
      <c r="I56" s="58"/>
      <c r="J56" s="58"/>
      <c r="K56" s="58"/>
      <c r="L56" s="58"/>
      <c r="M56" s="58"/>
      <c r="N56" s="58"/>
      <c r="O56" s="16" t="s">
        <v>75</v>
      </c>
      <c r="P56" s="58" t="n">
        <v>0.4375</v>
      </c>
      <c r="Q56" s="3" t="n">
        <f aca="false">IF(AND(V56&lt;1,W56&lt;1,X56&lt;1,Y56&lt;3),1,0)</f>
        <v>1</v>
      </c>
      <c r="R56" s="63" t="n">
        <f aca="false">P56*N55*L57*J58*H67*F67*D69*B96</f>
        <v>0.0023961450744</v>
      </c>
      <c r="T56" s="79"/>
      <c r="U56" s="80" t="n">
        <v>402</v>
      </c>
      <c r="V56" s="3" t="n">
        <v>0</v>
      </c>
      <c r="W56" s="3" t="n">
        <v>0.6</v>
      </c>
      <c r="X56" s="3" t="n">
        <v>0</v>
      </c>
      <c r="Y56" s="3" t="n">
        <v>2.75</v>
      </c>
      <c r="Z56" s="3" t="n">
        <v>0</v>
      </c>
      <c r="AA56" s="0" t="n">
        <v>0</v>
      </c>
      <c r="AB56" s="0" t="n">
        <v>69341.450841082</v>
      </c>
      <c r="AC56" s="0" t="n">
        <v>0</v>
      </c>
      <c r="AD56" s="0" t="n">
        <v>0</v>
      </c>
      <c r="AE56" s="0" t="n">
        <v>0</v>
      </c>
      <c r="AF56" s="57" t="n">
        <v>0.6</v>
      </c>
      <c r="AG56" s="4" t="n">
        <v>1</v>
      </c>
      <c r="AH56" s="5" t="n">
        <v>0</v>
      </c>
      <c r="AI56" s="5" t="n">
        <v>0</v>
      </c>
      <c r="AJ56" s="4" t="n">
        <v>1</v>
      </c>
      <c r="AK56" s="5" t="n">
        <v>0</v>
      </c>
      <c r="AL56" s="5" t="n">
        <v>0</v>
      </c>
      <c r="AM56" s="4" t="n">
        <v>1</v>
      </c>
      <c r="AN56" s="5" t="n">
        <v>0</v>
      </c>
      <c r="AO56" s="4" t="n">
        <v>0</v>
      </c>
      <c r="AP56" s="5" t="n">
        <v>0</v>
      </c>
      <c r="AQ56" s="5" t="n">
        <v>1</v>
      </c>
    </row>
    <row r="57" customFormat="false" ht="15" hidden="false" customHeight="false" outlineLevel="0" collapsed="false">
      <c r="D57" s="3"/>
      <c r="F57" s="3"/>
      <c r="H57" s="3"/>
      <c r="I57" s="58"/>
      <c r="J57" s="58"/>
      <c r="K57" s="58" t="s">
        <v>28</v>
      </c>
      <c r="L57" s="58" t="n">
        <v>0.744</v>
      </c>
      <c r="M57" s="58" t="s">
        <v>110</v>
      </c>
      <c r="N57" s="58" t="n">
        <f aca="false">1-N55</f>
        <v>0.25</v>
      </c>
      <c r="O57" s="16" t="s">
        <v>73</v>
      </c>
      <c r="P57" s="58" t="n">
        <v>0.5625</v>
      </c>
      <c r="Q57" s="3" t="n">
        <f aca="false">IF(AND(V57&lt;1,W57&lt;1,X57&lt;1,Y57&lt;3),1,0)</f>
        <v>1</v>
      </c>
      <c r="R57" s="63" t="n">
        <f aca="false">P57*N57*L57*J58*H67*F67*D69*B96</f>
        <v>0.0010269193176</v>
      </c>
      <c r="T57" s="79"/>
      <c r="U57" s="80" t="n">
        <v>402</v>
      </c>
      <c r="V57" s="3" t="n">
        <v>0</v>
      </c>
      <c r="W57" s="3" t="n">
        <v>0.6</v>
      </c>
      <c r="X57" s="3" t="n">
        <v>0</v>
      </c>
      <c r="Y57" s="3" t="n">
        <v>2.75</v>
      </c>
      <c r="Z57" s="3" t="n">
        <v>0</v>
      </c>
      <c r="AA57" s="0" t="n">
        <v>0</v>
      </c>
      <c r="AB57" s="0" t="n">
        <v>69341.450841082</v>
      </c>
      <c r="AC57" s="0" t="n">
        <v>0</v>
      </c>
      <c r="AD57" s="0" t="n">
        <v>0</v>
      </c>
      <c r="AE57" s="0" t="n">
        <v>0</v>
      </c>
      <c r="AF57" s="57" t="n">
        <v>0.6</v>
      </c>
      <c r="AG57" s="4" t="n">
        <v>1</v>
      </c>
      <c r="AH57" s="5" t="n">
        <v>0</v>
      </c>
      <c r="AI57" s="5" t="n">
        <v>0</v>
      </c>
      <c r="AJ57" s="4" t="n">
        <v>1</v>
      </c>
      <c r="AK57" s="5" t="n">
        <v>0</v>
      </c>
      <c r="AL57" s="5" t="n">
        <v>0</v>
      </c>
      <c r="AM57" s="4" t="n">
        <v>0</v>
      </c>
      <c r="AN57" s="5" t="n">
        <v>1</v>
      </c>
      <c r="AO57" s="4" t="n">
        <v>1</v>
      </c>
      <c r="AP57" s="5" t="n">
        <v>0</v>
      </c>
      <c r="AQ57" s="5" t="n">
        <v>0</v>
      </c>
    </row>
    <row r="58" customFormat="false" ht="15" hidden="false" customHeight="false" outlineLevel="0" collapsed="false">
      <c r="D58" s="3"/>
      <c r="F58" s="3"/>
      <c r="H58" s="3"/>
      <c r="I58" s="58" t="s">
        <v>73</v>
      </c>
      <c r="J58" s="58" t="n">
        <v>0.64</v>
      </c>
      <c r="K58" s="58"/>
      <c r="L58" s="58"/>
      <c r="M58" s="58"/>
      <c r="N58" s="58"/>
      <c r="O58" s="16" t="s">
        <v>75</v>
      </c>
      <c r="P58" s="58" t="n">
        <v>0.4375</v>
      </c>
      <c r="Q58" s="3" t="n">
        <f aca="false">IF(AND(V58&lt;1,W58&lt;1,X58&lt;1,Y58&lt;3),1,0)</f>
        <v>1</v>
      </c>
      <c r="R58" s="63" t="n">
        <f aca="false">P58*N57*L57*J58*H67*F67*D69*B96</f>
        <v>0.0007987150248</v>
      </c>
      <c r="T58" s="79"/>
      <c r="U58" s="80" t="n">
        <v>402</v>
      </c>
      <c r="V58" s="3" t="n">
        <v>0</v>
      </c>
      <c r="W58" s="3" t="n">
        <v>0.6</v>
      </c>
      <c r="X58" s="3" t="n">
        <v>0</v>
      </c>
      <c r="Y58" s="3" t="n">
        <v>2.75</v>
      </c>
      <c r="Z58" s="3" t="n">
        <v>0</v>
      </c>
      <c r="AA58" s="0" t="n">
        <v>0</v>
      </c>
      <c r="AB58" s="0" t="n">
        <v>69341.450841082</v>
      </c>
      <c r="AC58" s="0" t="n">
        <v>0</v>
      </c>
      <c r="AD58" s="0" t="n">
        <v>0</v>
      </c>
      <c r="AE58" s="0" t="n">
        <v>0</v>
      </c>
      <c r="AF58" s="57" t="n">
        <v>0.6</v>
      </c>
      <c r="AG58" s="4" t="n">
        <v>1</v>
      </c>
      <c r="AH58" s="5" t="n">
        <v>0</v>
      </c>
      <c r="AI58" s="5" t="n">
        <v>0</v>
      </c>
      <c r="AJ58" s="4" t="n">
        <v>1</v>
      </c>
      <c r="AK58" s="5" t="n">
        <v>0</v>
      </c>
      <c r="AL58" s="5" t="n">
        <v>0</v>
      </c>
      <c r="AM58" s="4" t="n">
        <v>0</v>
      </c>
      <c r="AN58" s="5" t="n">
        <v>1</v>
      </c>
      <c r="AO58" s="4" t="n">
        <v>0</v>
      </c>
      <c r="AP58" s="5" t="n">
        <v>0</v>
      </c>
      <c r="AQ58" s="5" t="n">
        <v>1</v>
      </c>
    </row>
    <row r="59" customFormat="false" ht="15" hidden="false" customHeight="false" outlineLevel="0" collapsed="false">
      <c r="D59" s="3"/>
      <c r="F59" s="3"/>
      <c r="H59" s="3"/>
      <c r="I59" s="58"/>
      <c r="J59" s="58"/>
      <c r="K59" s="58" t="s">
        <v>121</v>
      </c>
      <c r="L59" s="58" t="n">
        <f aca="false">1-L57</f>
        <v>0.256</v>
      </c>
      <c r="M59" s="58"/>
      <c r="N59" s="58"/>
      <c r="O59" s="80" t="s">
        <v>73</v>
      </c>
      <c r="P59" s="58" t="n">
        <v>0.5625</v>
      </c>
      <c r="Q59" s="3" t="n">
        <f aca="false">IF(AND(V59&lt;1,W59&lt;1,X59&lt;1,Y59&lt;3),1,0)</f>
        <v>1</v>
      </c>
      <c r="R59" s="63" t="n">
        <f aca="false">P59*1*L59*J58*H67*F67*D69*B96</f>
        <v>0.0014133943296</v>
      </c>
      <c r="T59" s="79"/>
      <c r="U59" s="80" t="n">
        <v>402</v>
      </c>
      <c r="V59" s="3" t="n">
        <v>0</v>
      </c>
      <c r="W59" s="3" t="n">
        <v>0.6</v>
      </c>
      <c r="X59" s="3" t="n">
        <v>0</v>
      </c>
      <c r="Y59" s="3" t="n">
        <v>2.75</v>
      </c>
      <c r="Z59" s="3" t="n">
        <v>0</v>
      </c>
      <c r="AA59" s="0" t="n">
        <v>0</v>
      </c>
      <c r="AB59" s="0" t="n">
        <v>69341.450841082</v>
      </c>
      <c r="AC59" s="0" t="n">
        <v>0</v>
      </c>
      <c r="AD59" s="0" t="n">
        <v>0</v>
      </c>
      <c r="AE59" s="0" t="n">
        <v>0</v>
      </c>
      <c r="AF59" s="57" t="n">
        <v>0.6</v>
      </c>
      <c r="AG59" s="4" t="n">
        <v>1</v>
      </c>
      <c r="AH59" s="5" t="n">
        <v>0</v>
      </c>
      <c r="AI59" s="5" t="n">
        <v>0</v>
      </c>
      <c r="AJ59" s="4" t="n">
        <v>0</v>
      </c>
      <c r="AK59" s="5" t="n">
        <v>1</v>
      </c>
      <c r="AL59" s="5" t="n">
        <v>0</v>
      </c>
      <c r="AM59" s="4" t="n">
        <v>1</v>
      </c>
      <c r="AN59" s="5" t="n">
        <v>0</v>
      </c>
      <c r="AO59" s="4" t="n">
        <v>1</v>
      </c>
      <c r="AP59" s="5" t="n">
        <v>0</v>
      </c>
      <c r="AQ59" s="5" t="n">
        <v>0</v>
      </c>
    </row>
    <row r="60" customFormat="false" ht="15" hidden="false" customHeight="false" outlineLevel="0" collapsed="false">
      <c r="D60" s="3"/>
      <c r="F60" s="3"/>
      <c r="H60" s="3"/>
      <c r="I60" s="58"/>
      <c r="J60" s="58"/>
      <c r="K60" s="58"/>
      <c r="L60" s="58"/>
      <c r="M60" s="58"/>
      <c r="N60" s="58"/>
      <c r="O60" s="80" t="s">
        <v>75</v>
      </c>
      <c r="P60" s="58" t="n">
        <v>0.4375</v>
      </c>
      <c r="Q60" s="3" t="n">
        <f aca="false">IF(AND(V60&lt;1,W60&lt;1,X60&lt;1,Y60&lt;3),1,0)</f>
        <v>1</v>
      </c>
      <c r="R60" s="63" t="n">
        <f aca="false">P60*1*L59*J58*H67*F67*D69*B96</f>
        <v>0.0010993067008</v>
      </c>
      <c r="T60" s="79"/>
      <c r="U60" s="80" t="n">
        <v>402</v>
      </c>
      <c r="V60" s="3" t="n">
        <v>0</v>
      </c>
      <c r="W60" s="3" t="n">
        <v>0.6</v>
      </c>
      <c r="X60" s="3" t="n">
        <v>0</v>
      </c>
      <c r="Y60" s="3" t="n">
        <v>2.75</v>
      </c>
      <c r="Z60" s="3" t="n">
        <v>0</v>
      </c>
      <c r="AA60" s="0" t="n">
        <v>0</v>
      </c>
      <c r="AB60" s="0" t="n">
        <v>69341.450841082</v>
      </c>
      <c r="AC60" s="0" t="n">
        <v>0</v>
      </c>
      <c r="AD60" s="0" t="n">
        <v>0</v>
      </c>
      <c r="AE60" s="0" t="n">
        <v>0</v>
      </c>
      <c r="AF60" s="57" t="n">
        <v>0.6</v>
      </c>
      <c r="AG60" s="4" t="n">
        <v>1</v>
      </c>
      <c r="AH60" s="5" t="n">
        <v>0</v>
      </c>
      <c r="AI60" s="5" t="n">
        <v>0</v>
      </c>
      <c r="AJ60" s="4" t="n">
        <v>0</v>
      </c>
      <c r="AK60" s="5" t="n">
        <v>1</v>
      </c>
      <c r="AL60" s="5" t="n">
        <v>0</v>
      </c>
      <c r="AM60" s="4" t="n">
        <v>1</v>
      </c>
      <c r="AN60" s="5" t="n">
        <v>0</v>
      </c>
      <c r="AO60" s="4" t="n">
        <v>0</v>
      </c>
      <c r="AP60" s="5" t="n">
        <v>0</v>
      </c>
      <c r="AQ60" s="5" t="n">
        <v>1</v>
      </c>
    </row>
    <row r="61" customFormat="false" ht="15" hidden="false" customHeight="false" outlineLevel="0" collapsed="false">
      <c r="D61" s="3"/>
      <c r="F61" s="3"/>
      <c r="H61" s="3"/>
      <c r="I61" s="58"/>
      <c r="J61" s="58"/>
      <c r="K61" s="58"/>
      <c r="L61" s="58"/>
      <c r="M61" s="58" t="s">
        <v>109</v>
      </c>
      <c r="N61" s="58" t="n">
        <v>0.34</v>
      </c>
      <c r="O61" s="16" t="s">
        <v>122</v>
      </c>
      <c r="P61" s="58" t="n">
        <v>0.9643</v>
      </c>
      <c r="Q61" s="3" t="n">
        <f aca="false">IF(AND(V61&lt;1,W61&lt;1,X61&lt;1,Y61&lt;3),1,0)</f>
        <v>1</v>
      </c>
      <c r="R61" s="63" t="n">
        <f aca="false">P61*N61*L63*J64*H67*F67*D69*B96</f>
        <v>0.00133749940961252</v>
      </c>
      <c r="T61" s="79"/>
      <c r="U61" s="80" t="n">
        <v>402</v>
      </c>
      <c r="V61" s="3" t="n">
        <v>0</v>
      </c>
      <c r="W61" s="3" t="n">
        <v>0.6</v>
      </c>
      <c r="X61" s="3" t="n">
        <v>0</v>
      </c>
      <c r="Y61" s="3" t="n">
        <v>2.75</v>
      </c>
      <c r="Z61" s="3" t="n">
        <v>0</v>
      </c>
      <c r="AA61" s="0" t="n">
        <v>0</v>
      </c>
      <c r="AB61" s="0" t="n">
        <v>69341.450841082</v>
      </c>
      <c r="AC61" s="0" t="n">
        <v>0</v>
      </c>
      <c r="AD61" s="0" t="n">
        <v>0</v>
      </c>
      <c r="AE61" s="0" t="n">
        <v>0</v>
      </c>
      <c r="AF61" s="57" t="n">
        <v>0.6</v>
      </c>
      <c r="AG61" s="4" t="n">
        <v>0</v>
      </c>
      <c r="AH61" s="5" t="n">
        <v>1</v>
      </c>
      <c r="AI61" s="5" t="n">
        <v>0</v>
      </c>
      <c r="AJ61" s="4" t="n">
        <v>1</v>
      </c>
      <c r="AK61" s="5" t="n">
        <v>0</v>
      </c>
      <c r="AL61" s="5" t="n">
        <v>0</v>
      </c>
      <c r="AM61" s="4" t="n">
        <v>1</v>
      </c>
      <c r="AN61" s="5" t="n">
        <v>0</v>
      </c>
      <c r="AO61" s="4" t="n">
        <v>0</v>
      </c>
      <c r="AP61" s="5" t="n">
        <v>1</v>
      </c>
      <c r="AQ61" s="5" t="n">
        <v>0</v>
      </c>
    </row>
    <row r="62" customFormat="false" ht="15" hidden="false" customHeight="false" outlineLevel="0" collapsed="false">
      <c r="D62" s="3"/>
      <c r="F62" s="3"/>
      <c r="H62" s="3"/>
      <c r="I62" s="58"/>
      <c r="J62" s="58"/>
      <c r="K62" s="58"/>
      <c r="L62" s="58"/>
      <c r="M62" s="58"/>
      <c r="N62" s="58"/>
      <c r="O62" s="16" t="s">
        <v>75</v>
      </c>
      <c r="P62" s="58" t="n">
        <v>0.0357</v>
      </c>
      <c r="Q62" s="3" t="n">
        <f aca="false">IF(AND(V62&lt;1,W62&lt;1,X62&lt;1,Y62&lt;3),1,0)</f>
        <v>1</v>
      </c>
      <c r="R62" s="63" t="n">
        <f aca="false">P62*N61*L63*J64*H67*F67*D69*B96</f>
        <v>4.951646678748E-005</v>
      </c>
      <c r="T62" s="79"/>
      <c r="U62" s="80" t="n">
        <v>402</v>
      </c>
      <c r="V62" s="3" t="n">
        <v>0</v>
      </c>
      <c r="W62" s="3" t="n">
        <v>0.6</v>
      </c>
      <c r="X62" s="3" t="n">
        <v>0</v>
      </c>
      <c r="Y62" s="3" t="n">
        <v>2.75</v>
      </c>
      <c r="Z62" s="3" t="n">
        <v>0</v>
      </c>
      <c r="AA62" s="0" t="n">
        <v>0</v>
      </c>
      <c r="AB62" s="0" t="n">
        <v>69341.450841082</v>
      </c>
      <c r="AC62" s="0" t="n">
        <v>0</v>
      </c>
      <c r="AD62" s="0" t="n">
        <v>0</v>
      </c>
      <c r="AE62" s="0" t="n">
        <v>0</v>
      </c>
      <c r="AF62" s="57" t="n">
        <v>0.6</v>
      </c>
      <c r="AG62" s="4" t="n">
        <v>0</v>
      </c>
      <c r="AH62" s="5" t="n">
        <v>1</v>
      </c>
      <c r="AI62" s="5" t="n">
        <v>0</v>
      </c>
      <c r="AJ62" s="4" t="n">
        <v>1</v>
      </c>
      <c r="AK62" s="5" t="n">
        <v>0</v>
      </c>
      <c r="AL62" s="5" t="n">
        <v>0</v>
      </c>
      <c r="AM62" s="4" t="n">
        <v>1</v>
      </c>
      <c r="AN62" s="5" t="n">
        <v>0</v>
      </c>
      <c r="AO62" s="4" t="n">
        <v>0</v>
      </c>
      <c r="AP62" s="5" t="n">
        <v>0</v>
      </c>
      <c r="AQ62" s="5" t="n">
        <v>1</v>
      </c>
    </row>
    <row r="63" customFormat="false" ht="15" hidden="false" customHeight="false" outlineLevel="0" collapsed="false">
      <c r="D63" s="3"/>
      <c r="F63" s="3"/>
      <c r="H63" s="3"/>
      <c r="I63" s="58"/>
      <c r="J63" s="58"/>
      <c r="K63" s="58" t="s">
        <v>28</v>
      </c>
      <c r="L63" s="58" t="n">
        <f aca="false">1-L65</f>
        <v>0.95</v>
      </c>
      <c r="M63" s="58" t="s">
        <v>110</v>
      </c>
      <c r="N63" s="58" t="n">
        <f aca="false">1-N61</f>
        <v>0.66</v>
      </c>
      <c r="O63" s="16" t="s">
        <v>122</v>
      </c>
      <c r="P63" s="58" t="n">
        <v>0.9643</v>
      </c>
      <c r="Q63" s="3" t="n">
        <f aca="false">IF(AND(V63&lt;1,W63&lt;1,X63&lt;1,Y63&lt;3),1,0)</f>
        <v>1</v>
      </c>
      <c r="R63" s="63" t="n">
        <f aca="false">P63*N63*L63*J64*H67*F67*D69*B96</f>
        <v>0.00259632238336548</v>
      </c>
      <c r="T63" s="79"/>
      <c r="U63" s="80" t="n">
        <v>402</v>
      </c>
      <c r="V63" s="3" t="n">
        <v>0</v>
      </c>
      <c r="W63" s="3" t="n">
        <v>0.6</v>
      </c>
      <c r="X63" s="3" t="n">
        <v>0</v>
      </c>
      <c r="Y63" s="3" t="n">
        <v>2.75</v>
      </c>
      <c r="Z63" s="3" t="n">
        <v>0</v>
      </c>
      <c r="AA63" s="0" t="n">
        <v>0</v>
      </c>
      <c r="AB63" s="0" t="n">
        <v>69341.450841082</v>
      </c>
      <c r="AC63" s="0" t="n">
        <v>0</v>
      </c>
      <c r="AD63" s="0" t="n">
        <v>0</v>
      </c>
      <c r="AE63" s="0" t="n">
        <v>0</v>
      </c>
      <c r="AF63" s="57" t="n">
        <v>0.6</v>
      </c>
      <c r="AG63" s="4" t="n">
        <v>0</v>
      </c>
      <c r="AH63" s="5" t="n">
        <v>1</v>
      </c>
      <c r="AI63" s="5" t="n">
        <v>0</v>
      </c>
      <c r="AJ63" s="4" t="n">
        <v>1</v>
      </c>
      <c r="AK63" s="5" t="n">
        <v>0</v>
      </c>
      <c r="AL63" s="5" t="n">
        <v>0</v>
      </c>
      <c r="AM63" s="4" t="n">
        <v>0</v>
      </c>
      <c r="AN63" s="5" t="n">
        <v>1</v>
      </c>
      <c r="AO63" s="4" t="n">
        <v>0</v>
      </c>
      <c r="AP63" s="5" t="n">
        <v>1</v>
      </c>
      <c r="AQ63" s="5" t="n">
        <v>0</v>
      </c>
    </row>
    <row r="64" customFormat="false" ht="15" hidden="false" customHeight="false" outlineLevel="0" collapsed="false">
      <c r="D64" s="3"/>
      <c r="F64" s="3"/>
      <c r="H64" s="3"/>
      <c r="I64" s="58" t="s">
        <v>122</v>
      </c>
      <c r="J64" s="58" t="n">
        <v>0.28</v>
      </c>
      <c r="K64" s="58"/>
      <c r="L64" s="58"/>
      <c r="M64" s="58"/>
      <c r="N64" s="58"/>
      <c r="O64" s="16" t="s">
        <v>75</v>
      </c>
      <c r="P64" s="58" t="n">
        <v>0.0357</v>
      </c>
      <c r="Q64" s="3" t="n">
        <f aca="false">IF(AND(V64&lt;1,W64&lt;1,X64&lt;1,Y64&lt;3),1,0)</f>
        <v>1</v>
      </c>
      <c r="R64" s="63" t="n">
        <f aca="false">P64*N63*L63*J64*H67*F67*D69*B96</f>
        <v>9.612020023452E-005</v>
      </c>
      <c r="T64" s="79"/>
      <c r="U64" s="80" t="n">
        <v>402</v>
      </c>
      <c r="V64" s="3" t="n">
        <v>0</v>
      </c>
      <c r="W64" s="3" t="n">
        <v>0.6</v>
      </c>
      <c r="X64" s="3" t="n">
        <v>0</v>
      </c>
      <c r="Y64" s="3" t="n">
        <v>2.75</v>
      </c>
      <c r="Z64" s="3" t="n">
        <v>0</v>
      </c>
      <c r="AA64" s="0" t="n">
        <v>0</v>
      </c>
      <c r="AB64" s="0" t="n">
        <v>69341.450841082</v>
      </c>
      <c r="AC64" s="0" t="n">
        <v>0</v>
      </c>
      <c r="AD64" s="0" t="n">
        <v>0</v>
      </c>
      <c r="AE64" s="0" t="n">
        <v>0</v>
      </c>
      <c r="AF64" s="57" t="n">
        <v>0.6</v>
      </c>
      <c r="AG64" s="4" t="n">
        <v>0</v>
      </c>
      <c r="AH64" s="5" t="n">
        <v>1</v>
      </c>
      <c r="AI64" s="5" t="n">
        <v>0</v>
      </c>
      <c r="AJ64" s="4" t="n">
        <v>1</v>
      </c>
      <c r="AK64" s="5" t="n">
        <v>0</v>
      </c>
      <c r="AL64" s="5" t="n">
        <v>0</v>
      </c>
      <c r="AM64" s="4" t="n">
        <v>0</v>
      </c>
      <c r="AN64" s="5" t="n">
        <v>1</v>
      </c>
      <c r="AO64" s="4" t="n">
        <v>0</v>
      </c>
      <c r="AP64" s="5" t="n">
        <v>0</v>
      </c>
      <c r="AQ64" s="5" t="n">
        <v>1</v>
      </c>
    </row>
    <row r="65" customFormat="false" ht="15" hidden="false" customHeight="false" outlineLevel="0" collapsed="false">
      <c r="D65" s="3"/>
      <c r="F65" s="3"/>
      <c r="H65" s="3"/>
      <c r="I65" s="58"/>
      <c r="J65" s="58"/>
      <c r="K65" s="58" t="s">
        <v>121</v>
      </c>
      <c r="L65" s="58" t="n">
        <v>0.05</v>
      </c>
      <c r="M65" s="58"/>
      <c r="N65" s="58"/>
      <c r="O65" s="80" t="s">
        <v>122</v>
      </c>
      <c r="P65" s="58" t="n">
        <v>0.9643</v>
      </c>
      <c r="Q65" s="3" t="n">
        <f aca="false">IF(AND(V65&lt;1,W65&lt;1,X65&lt;1,Y65&lt;3),1,0)</f>
        <v>1</v>
      </c>
      <c r="R65" s="63" t="n">
        <f aca="false">P65*1*L65*J64*H67*F67*D69*B96</f>
        <v>0.000207043252262</v>
      </c>
      <c r="T65" s="79"/>
      <c r="U65" s="80" t="n">
        <v>402</v>
      </c>
      <c r="V65" s="3" t="n">
        <v>0</v>
      </c>
      <c r="W65" s="3" t="n">
        <v>0.6</v>
      </c>
      <c r="X65" s="3" t="n">
        <v>0</v>
      </c>
      <c r="Y65" s="3" t="n">
        <v>2.75</v>
      </c>
      <c r="Z65" s="3" t="n">
        <v>0</v>
      </c>
      <c r="AA65" s="0" t="n">
        <v>0</v>
      </c>
      <c r="AB65" s="0" t="n">
        <v>69341.450841082</v>
      </c>
      <c r="AC65" s="0" t="n">
        <v>0</v>
      </c>
      <c r="AD65" s="0" t="n">
        <v>0</v>
      </c>
      <c r="AE65" s="0" t="n">
        <v>0</v>
      </c>
      <c r="AF65" s="57" t="n">
        <v>0.6</v>
      </c>
      <c r="AG65" s="4" t="n">
        <v>0</v>
      </c>
      <c r="AH65" s="5" t="n">
        <v>1</v>
      </c>
      <c r="AI65" s="5" t="n">
        <v>0</v>
      </c>
      <c r="AJ65" s="4" t="n">
        <v>0</v>
      </c>
      <c r="AK65" s="5" t="n">
        <v>1</v>
      </c>
      <c r="AL65" s="5" t="n">
        <v>0</v>
      </c>
      <c r="AM65" s="4" t="n">
        <v>1</v>
      </c>
      <c r="AN65" s="5" t="n">
        <v>0</v>
      </c>
      <c r="AO65" s="4" t="n">
        <v>0</v>
      </c>
      <c r="AP65" s="5" t="n">
        <v>1</v>
      </c>
      <c r="AQ65" s="5" t="n">
        <v>0</v>
      </c>
    </row>
    <row r="66" customFormat="false" ht="15" hidden="false" customHeight="false" outlineLevel="0" collapsed="false">
      <c r="D66" s="3"/>
      <c r="F66" s="3"/>
      <c r="H66" s="3"/>
      <c r="I66" s="58"/>
      <c r="J66" s="58"/>
      <c r="K66" s="58"/>
      <c r="L66" s="58"/>
      <c r="M66" s="58"/>
      <c r="N66" s="58"/>
      <c r="O66" s="80" t="s">
        <v>75</v>
      </c>
      <c r="P66" s="58" t="n">
        <v>0.0357</v>
      </c>
      <c r="Q66" s="3" t="n">
        <f aca="false">IF(AND(V66&lt;1,W66&lt;1,X66&lt;1,Y66&lt;3),1,0)</f>
        <v>1</v>
      </c>
      <c r="R66" s="63" t="n">
        <f aca="false">P66*1*L65*J64*H67*F67*D69*B96</f>
        <v>7.665087738E-006</v>
      </c>
      <c r="T66" s="79"/>
      <c r="U66" s="80" t="n">
        <v>402</v>
      </c>
      <c r="V66" s="3" t="n">
        <v>0</v>
      </c>
      <c r="W66" s="3" t="n">
        <v>0.6</v>
      </c>
      <c r="X66" s="3" t="n">
        <v>0</v>
      </c>
      <c r="Y66" s="3" t="n">
        <v>2.75</v>
      </c>
      <c r="Z66" s="3" t="n">
        <v>0</v>
      </c>
      <c r="AA66" s="0" t="n">
        <v>0</v>
      </c>
      <c r="AB66" s="0" t="n">
        <v>69341.450841082</v>
      </c>
      <c r="AC66" s="0" t="n">
        <v>0</v>
      </c>
      <c r="AD66" s="0" t="n">
        <v>0</v>
      </c>
      <c r="AE66" s="0" t="n">
        <v>0</v>
      </c>
      <c r="AF66" s="57" t="n">
        <v>0.6</v>
      </c>
      <c r="AG66" s="4" t="n">
        <v>0</v>
      </c>
      <c r="AH66" s="5" t="n">
        <v>1</v>
      </c>
      <c r="AI66" s="5" t="n">
        <v>0</v>
      </c>
      <c r="AJ66" s="4" t="n">
        <v>0</v>
      </c>
      <c r="AK66" s="5" t="n">
        <v>1</v>
      </c>
      <c r="AL66" s="5" t="n">
        <v>0</v>
      </c>
      <c r="AM66" s="4" t="n">
        <v>1</v>
      </c>
      <c r="AN66" s="5" t="n">
        <v>0</v>
      </c>
      <c r="AO66" s="4" t="n">
        <v>0</v>
      </c>
      <c r="AP66" s="5" t="n">
        <v>0</v>
      </c>
      <c r="AQ66" s="5" t="n">
        <v>1</v>
      </c>
    </row>
    <row r="67" customFormat="false" ht="15" hidden="false" customHeight="false" outlineLevel="0" collapsed="false">
      <c r="D67" s="3"/>
      <c r="E67" s="0" t="s">
        <v>80</v>
      </c>
      <c r="F67" s="54" t="n">
        <v>0.25</v>
      </c>
      <c r="G67" s="0" t="s">
        <v>81</v>
      </c>
      <c r="H67" s="54" t="n">
        <v>1</v>
      </c>
      <c r="I67" s="58" t="s">
        <v>75</v>
      </c>
      <c r="J67" s="58" t="n">
        <f aca="false">1-J58-J64</f>
        <v>0.08</v>
      </c>
      <c r="K67" s="58" t="s">
        <v>30</v>
      </c>
      <c r="L67" s="58" t="n">
        <v>1</v>
      </c>
      <c r="M67" s="58"/>
      <c r="N67" s="58" t="n">
        <v>1</v>
      </c>
      <c r="O67" s="80" t="s">
        <v>75</v>
      </c>
      <c r="P67" s="58" t="n">
        <v>1</v>
      </c>
      <c r="Q67" s="3" t="n">
        <f aca="false">IF(AND(V67&lt;1,W67&lt;1,X67&lt;1,Y67&lt;3),1,0)</f>
        <v>1</v>
      </c>
      <c r="R67" s="63" t="n">
        <f aca="false">P67*1*L67*J67*H67*F67*D69*B96</f>
        <v>0.0012269048</v>
      </c>
      <c r="T67" s="79"/>
      <c r="U67" s="80" t="n">
        <v>402</v>
      </c>
      <c r="V67" s="3" t="n">
        <v>0</v>
      </c>
      <c r="W67" s="3" t="n">
        <v>0.6</v>
      </c>
      <c r="X67" s="3" t="n">
        <v>0</v>
      </c>
      <c r="Y67" s="3" t="n">
        <v>2.75</v>
      </c>
      <c r="Z67" s="3" t="n">
        <v>0</v>
      </c>
      <c r="AA67" s="0" t="n">
        <v>0</v>
      </c>
      <c r="AB67" s="0" t="n">
        <v>69341.450841082</v>
      </c>
      <c r="AC67" s="0" t="n">
        <v>0</v>
      </c>
      <c r="AD67" s="0" t="n">
        <v>0</v>
      </c>
      <c r="AE67" s="0" t="n">
        <v>0</v>
      </c>
      <c r="AF67" s="57" t="n">
        <v>0.6</v>
      </c>
      <c r="AG67" s="4" t="n">
        <v>0</v>
      </c>
      <c r="AH67" s="5" t="n">
        <v>0</v>
      </c>
      <c r="AI67" s="5" t="n">
        <v>1</v>
      </c>
      <c r="AJ67" s="4" t="n">
        <v>0</v>
      </c>
      <c r="AK67" s="5" t="n">
        <v>0</v>
      </c>
      <c r="AL67" s="5" t="n">
        <v>1</v>
      </c>
      <c r="AM67" s="4" t="n">
        <v>1</v>
      </c>
      <c r="AN67" s="5" t="n">
        <v>0</v>
      </c>
      <c r="AO67" s="4" t="n">
        <v>0</v>
      </c>
      <c r="AP67" s="5" t="n">
        <v>0</v>
      </c>
      <c r="AQ67" s="5" t="n">
        <v>1</v>
      </c>
    </row>
    <row r="68" s="56" customFormat="true" ht="15" hidden="false" customHeight="false" outlineLevel="0" collapsed="false">
      <c r="A68" s="56" t="n">
        <v>-1</v>
      </c>
      <c r="B68" s="56" t="n">
        <v>-1</v>
      </c>
      <c r="C68" s="56" t="n">
        <v>-1</v>
      </c>
      <c r="D68" s="56" t="n">
        <v>-1</v>
      </c>
      <c r="E68" s="56" t="n">
        <v>-1</v>
      </c>
      <c r="F68" s="56" t="n">
        <v>-1</v>
      </c>
      <c r="G68" s="56" t="n">
        <v>-1</v>
      </c>
      <c r="H68" s="56" t="n">
        <v>-1</v>
      </c>
      <c r="I68" s="56" t="n">
        <v>-1</v>
      </c>
      <c r="J68" s="56" t="n">
        <v>-1</v>
      </c>
      <c r="K68" s="56" t="n">
        <v>-1</v>
      </c>
      <c r="L68" s="56" t="n">
        <v>-1</v>
      </c>
      <c r="M68" s="56" t="n">
        <v>-1</v>
      </c>
      <c r="N68" s="56" t="n">
        <v>-1</v>
      </c>
      <c r="O68" s="56" t="n">
        <v>-1</v>
      </c>
      <c r="P68" s="56" t="n">
        <v>-1</v>
      </c>
      <c r="Q68" s="56" t="n">
        <v>-1</v>
      </c>
      <c r="R68" s="56" t="n">
        <v>-1</v>
      </c>
      <c r="S68" s="56" t="n">
        <v>-1</v>
      </c>
      <c r="T68" s="56" t="n">
        <v>-1</v>
      </c>
      <c r="U68" s="56" t="n">
        <v>-1</v>
      </c>
      <c r="V68" s="56" t="n">
        <v>-1</v>
      </c>
      <c r="W68" s="56" t="n">
        <v>-1</v>
      </c>
      <c r="X68" s="56" t="n">
        <v>-1</v>
      </c>
      <c r="Y68" s="56" t="n">
        <v>-1</v>
      </c>
      <c r="Z68" s="56" t="n">
        <v>-1</v>
      </c>
      <c r="AA68" s="56" t="n">
        <v>-1</v>
      </c>
      <c r="AB68" s="56" t="n">
        <v>-1</v>
      </c>
      <c r="AC68" s="56" t="n">
        <v>-1</v>
      </c>
      <c r="AD68" s="56" t="n">
        <v>-1</v>
      </c>
      <c r="AE68" s="56" t="n">
        <v>-1</v>
      </c>
      <c r="AF68" s="56" t="n">
        <v>-1</v>
      </c>
      <c r="AG68" s="56" t="n">
        <v>-1</v>
      </c>
      <c r="AH68" s="56" t="n">
        <v>-1</v>
      </c>
      <c r="AI68" s="56" t="n">
        <v>-1</v>
      </c>
      <c r="AJ68" s="56" t="n">
        <v>-1</v>
      </c>
      <c r="AK68" s="56" t="n">
        <v>-1</v>
      </c>
      <c r="AL68" s="56" t="n">
        <v>-1</v>
      </c>
      <c r="AM68" s="56" t="n">
        <v>-1</v>
      </c>
      <c r="AN68" s="56" t="n">
        <v>-1</v>
      </c>
      <c r="AO68" s="56" t="n">
        <v>-1</v>
      </c>
      <c r="AP68" s="56" t="n">
        <v>-1</v>
      </c>
      <c r="AQ68" s="56" t="n">
        <v>-1</v>
      </c>
      <c r="AR68" s="56" t="n">
        <v>-1</v>
      </c>
      <c r="AS68" s="56" t="n">
        <v>-1</v>
      </c>
      <c r="AT68" s="56" t="n">
        <v>-1</v>
      </c>
      <c r="AU68" s="56" t="n">
        <v>-1</v>
      </c>
    </row>
    <row r="69" s="57" customFormat="true" ht="15" hidden="false" customHeight="false" outlineLevel="0" collapsed="false">
      <c r="C69" s="0" t="s">
        <v>91</v>
      </c>
      <c r="D69" s="54" t="n">
        <v>0.2354</v>
      </c>
      <c r="F69" s="58"/>
      <c r="H69" s="58"/>
      <c r="I69" s="58"/>
      <c r="J69" s="58"/>
      <c r="K69" s="58"/>
      <c r="L69" s="58"/>
      <c r="M69" s="58" t="s">
        <v>109</v>
      </c>
      <c r="N69" s="58" t="n">
        <v>0.75</v>
      </c>
      <c r="O69" s="16" t="s">
        <v>73</v>
      </c>
      <c r="P69" s="58" t="n">
        <v>0.5625</v>
      </c>
      <c r="Q69" s="3" t="n">
        <f aca="false">IF(AND(V69&lt;1,W69&lt;1,X69&lt;1,Y69&lt;3),1,0)</f>
        <v>0</v>
      </c>
      <c r="R69" s="63" t="n">
        <f aca="false">P69*N69*L71*J72*H81*F81*D69*B96</f>
        <v>0.00593908518140784</v>
      </c>
      <c r="T69" s="79"/>
      <c r="U69" s="80" t="n">
        <v>402</v>
      </c>
      <c r="V69" s="3" t="n">
        <v>0</v>
      </c>
      <c r="W69" s="3" t="n">
        <v>2.1</v>
      </c>
      <c r="X69" s="3" t="n">
        <v>0</v>
      </c>
      <c r="Y69" s="3" t="n">
        <v>2.75</v>
      </c>
      <c r="Z69" s="3" t="n">
        <v>0</v>
      </c>
      <c r="AA69" s="0" t="n">
        <v>0</v>
      </c>
      <c r="AB69" s="0" t="n">
        <v>74715.401027666</v>
      </c>
      <c r="AC69" s="0" t="n">
        <v>0</v>
      </c>
      <c r="AD69" s="0" t="n">
        <v>0</v>
      </c>
      <c r="AE69" s="0" t="n">
        <v>0</v>
      </c>
      <c r="AF69" s="57" t="n">
        <v>0.6</v>
      </c>
      <c r="AG69" s="4" t="n">
        <v>1</v>
      </c>
      <c r="AH69" s="5" t="n">
        <v>0</v>
      </c>
      <c r="AI69" s="5" t="n">
        <v>0</v>
      </c>
      <c r="AJ69" s="4" t="n">
        <v>1</v>
      </c>
      <c r="AK69" s="5" t="n">
        <v>0</v>
      </c>
      <c r="AL69" s="5" t="n">
        <v>0</v>
      </c>
      <c r="AM69" s="4" t="n">
        <v>1</v>
      </c>
      <c r="AN69" s="5" t="n">
        <v>0</v>
      </c>
      <c r="AO69" s="4" t="n">
        <v>1</v>
      </c>
      <c r="AP69" s="5" t="n">
        <v>0</v>
      </c>
      <c r="AQ69" s="5" t="n">
        <v>0</v>
      </c>
      <c r="AR69" s="60"/>
    </row>
    <row r="70" s="57" customFormat="true" ht="15" hidden="false" customHeight="false" outlineLevel="0" collapsed="false">
      <c r="D70" s="58"/>
      <c r="F70" s="58"/>
      <c r="H70" s="58"/>
      <c r="I70" s="58"/>
      <c r="J70" s="58"/>
      <c r="K70" s="58"/>
      <c r="L70" s="58"/>
      <c r="M70" s="58"/>
      <c r="N70" s="58"/>
      <c r="O70" s="16" t="s">
        <v>75</v>
      </c>
      <c r="P70" s="58" t="n">
        <v>0.4375</v>
      </c>
      <c r="Q70" s="3" t="n">
        <f aca="false">IF(AND(V70&lt;1,W70&lt;1,X70&lt;1,Y70&lt;3),1,0)</f>
        <v>0</v>
      </c>
      <c r="R70" s="63" t="n">
        <f aca="false">P70*N69*L71*J72*H81*F81*D69*B96</f>
        <v>0.00461928847442832</v>
      </c>
      <c r="T70" s="79"/>
      <c r="U70" s="80" t="n">
        <v>402</v>
      </c>
      <c r="V70" s="3" t="n">
        <v>0</v>
      </c>
      <c r="W70" s="3" t="n">
        <v>2.1</v>
      </c>
      <c r="X70" s="3" t="n">
        <v>0</v>
      </c>
      <c r="Y70" s="3" t="n">
        <v>2.75</v>
      </c>
      <c r="Z70" s="3" t="n">
        <v>0</v>
      </c>
      <c r="AA70" s="0" t="n">
        <v>0</v>
      </c>
      <c r="AB70" s="0" t="n">
        <v>74715.401027666</v>
      </c>
      <c r="AC70" s="0" t="n">
        <v>0</v>
      </c>
      <c r="AD70" s="0" t="n">
        <v>0</v>
      </c>
      <c r="AE70" s="0" t="n">
        <v>0</v>
      </c>
      <c r="AF70" s="57" t="n">
        <v>0.6</v>
      </c>
      <c r="AG70" s="4" t="n">
        <v>1</v>
      </c>
      <c r="AH70" s="5" t="n">
        <v>0</v>
      </c>
      <c r="AI70" s="5" t="n">
        <v>0</v>
      </c>
      <c r="AJ70" s="4" t="n">
        <v>1</v>
      </c>
      <c r="AK70" s="5" t="n">
        <v>0</v>
      </c>
      <c r="AL70" s="5" t="n">
        <v>0</v>
      </c>
      <c r="AM70" s="4" t="n">
        <v>1</v>
      </c>
      <c r="AN70" s="5" t="n">
        <v>0</v>
      </c>
      <c r="AO70" s="4" t="n">
        <v>0</v>
      </c>
      <c r="AP70" s="5" t="n">
        <v>0</v>
      </c>
      <c r="AQ70" s="5" t="n">
        <v>1</v>
      </c>
      <c r="AR70" s="60"/>
    </row>
    <row r="71" s="57" customFormat="true" ht="15" hidden="false" customHeight="false" outlineLevel="0" collapsed="false">
      <c r="D71" s="58"/>
      <c r="F71" s="58"/>
      <c r="H71" s="58"/>
      <c r="I71" s="58"/>
      <c r="J71" s="58"/>
      <c r="K71" s="58" t="s">
        <v>28</v>
      </c>
      <c r="L71" s="58" t="n">
        <v>0.744</v>
      </c>
      <c r="M71" s="58" t="s">
        <v>110</v>
      </c>
      <c r="N71" s="58" t="n">
        <f aca="false">1-N69</f>
        <v>0.25</v>
      </c>
      <c r="O71" s="16" t="s">
        <v>73</v>
      </c>
      <c r="P71" s="58" t="n">
        <v>0.5625</v>
      </c>
      <c r="Q71" s="3" t="n">
        <f aca="false">IF(AND(V71&lt;1,W71&lt;1,X71&lt;1,Y71&lt;3),1,0)</f>
        <v>0</v>
      </c>
      <c r="R71" s="63" t="n">
        <f aca="false">P71*N71*L71*J72*H81*F81*D69*B96</f>
        <v>0.00197969506046928</v>
      </c>
      <c r="T71" s="79"/>
      <c r="U71" s="80" t="n">
        <v>402</v>
      </c>
      <c r="V71" s="3" t="n">
        <v>0</v>
      </c>
      <c r="W71" s="3" t="n">
        <v>2.1</v>
      </c>
      <c r="X71" s="3" t="n">
        <v>0</v>
      </c>
      <c r="Y71" s="3" t="n">
        <v>2.75</v>
      </c>
      <c r="Z71" s="3" t="n">
        <v>0</v>
      </c>
      <c r="AA71" s="0" t="n">
        <v>0</v>
      </c>
      <c r="AB71" s="0" t="n">
        <v>74715.401027666</v>
      </c>
      <c r="AC71" s="0" t="n">
        <v>0</v>
      </c>
      <c r="AD71" s="0" t="n">
        <v>0</v>
      </c>
      <c r="AE71" s="0" t="n">
        <v>0</v>
      </c>
      <c r="AF71" s="57" t="n">
        <v>0.6</v>
      </c>
      <c r="AG71" s="4" t="n">
        <v>1</v>
      </c>
      <c r="AH71" s="5" t="n">
        <v>0</v>
      </c>
      <c r="AI71" s="5" t="n">
        <v>0</v>
      </c>
      <c r="AJ71" s="4" t="n">
        <v>1</v>
      </c>
      <c r="AK71" s="5" t="n">
        <v>0</v>
      </c>
      <c r="AL71" s="5" t="n">
        <v>0</v>
      </c>
      <c r="AM71" s="4" t="n">
        <v>0</v>
      </c>
      <c r="AN71" s="5" t="n">
        <v>1</v>
      </c>
      <c r="AO71" s="4" t="n">
        <v>1</v>
      </c>
      <c r="AP71" s="5" t="n">
        <v>0</v>
      </c>
      <c r="AQ71" s="5" t="n">
        <v>0</v>
      </c>
      <c r="AR71" s="60"/>
    </row>
    <row r="72" customFormat="false" ht="15" hidden="false" customHeight="false" outlineLevel="0" collapsed="false">
      <c r="D72" s="3"/>
      <c r="F72" s="3"/>
      <c r="H72" s="3"/>
      <c r="I72" s="58" t="s">
        <v>73</v>
      </c>
      <c r="J72" s="58" t="n">
        <v>0.64</v>
      </c>
      <c r="K72" s="58"/>
      <c r="L72" s="58"/>
      <c r="M72" s="58"/>
      <c r="N72" s="58"/>
      <c r="O72" s="16" t="s">
        <v>75</v>
      </c>
      <c r="P72" s="58" t="n">
        <v>0.4375</v>
      </c>
      <c r="Q72" s="3" t="n">
        <f aca="false">IF(AND(V72&lt;1,W72&lt;1,X72&lt;1,Y72&lt;3),1,0)</f>
        <v>0</v>
      </c>
      <c r="R72" s="63" t="n">
        <f aca="false">P72*N71*L71*J72*H81*F81*D69*B96</f>
        <v>0.00153976282480944</v>
      </c>
      <c r="T72" s="79"/>
      <c r="U72" s="80" t="n">
        <v>402</v>
      </c>
      <c r="V72" s="3" t="n">
        <v>0</v>
      </c>
      <c r="W72" s="3" t="n">
        <v>2.1</v>
      </c>
      <c r="X72" s="3" t="n">
        <v>0</v>
      </c>
      <c r="Y72" s="3" t="n">
        <v>2.75</v>
      </c>
      <c r="Z72" s="3" t="n">
        <v>0</v>
      </c>
      <c r="AA72" s="0" t="n">
        <v>0</v>
      </c>
      <c r="AB72" s="0" t="n">
        <v>74715.401027666</v>
      </c>
      <c r="AC72" s="0" t="n">
        <v>0</v>
      </c>
      <c r="AD72" s="0" t="n">
        <v>0</v>
      </c>
      <c r="AE72" s="0" t="n">
        <v>0</v>
      </c>
      <c r="AF72" s="57" t="n">
        <v>0.6</v>
      </c>
      <c r="AG72" s="4" t="n">
        <v>1</v>
      </c>
      <c r="AH72" s="5" t="n">
        <v>0</v>
      </c>
      <c r="AI72" s="5" t="n">
        <v>0</v>
      </c>
      <c r="AJ72" s="4" t="n">
        <v>1</v>
      </c>
      <c r="AK72" s="5" t="n">
        <v>0</v>
      </c>
      <c r="AL72" s="5" t="n">
        <v>0</v>
      </c>
      <c r="AM72" s="4" t="n">
        <v>0</v>
      </c>
      <c r="AN72" s="5" t="n">
        <v>1</v>
      </c>
      <c r="AO72" s="4" t="n">
        <v>0</v>
      </c>
      <c r="AP72" s="5" t="n">
        <v>0</v>
      </c>
      <c r="AQ72" s="5" t="n">
        <v>1</v>
      </c>
    </row>
    <row r="73" customFormat="false" ht="15" hidden="false" customHeight="false" outlineLevel="0" collapsed="false">
      <c r="D73" s="3"/>
      <c r="F73" s="3"/>
      <c r="H73" s="3"/>
      <c r="I73" s="58"/>
      <c r="J73" s="58"/>
      <c r="K73" s="58" t="s">
        <v>121</v>
      </c>
      <c r="L73" s="58" t="n">
        <f aca="false">1-L71</f>
        <v>0.256</v>
      </c>
      <c r="M73" s="58"/>
      <c r="N73" s="58"/>
      <c r="O73" s="80" t="s">
        <v>73</v>
      </c>
      <c r="P73" s="58" t="n">
        <v>0.5625</v>
      </c>
      <c r="Q73" s="3" t="n">
        <f aca="false">IF(AND(V73&lt;1,W73&lt;1,X73&lt;1,Y73&lt;3),1,0)</f>
        <v>0</v>
      </c>
      <c r="R73" s="63" t="n">
        <f aca="false">P73*1*L73*J72*H81*F81*D69*B96</f>
        <v>0.00272474158860288</v>
      </c>
      <c r="T73" s="79"/>
      <c r="U73" s="80" t="n">
        <v>402</v>
      </c>
      <c r="V73" s="3" t="n">
        <v>0</v>
      </c>
      <c r="W73" s="3" t="n">
        <v>2.1</v>
      </c>
      <c r="X73" s="3" t="n">
        <v>0</v>
      </c>
      <c r="Y73" s="3" t="n">
        <v>2.75</v>
      </c>
      <c r="Z73" s="3" t="n">
        <v>0</v>
      </c>
      <c r="AA73" s="0" t="n">
        <v>0</v>
      </c>
      <c r="AB73" s="0" t="n">
        <v>74715.401027666</v>
      </c>
      <c r="AC73" s="0" t="n">
        <v>0</v>
      </c>
      <c r="AD73" s="0" t="n">
        <v>0</v>
      </c>
      <c r="AE73" s="0" t="n">
        <v>0</v>
      </c>
      <c r="AF73" s="57" t="n">
        <v>0.6</v>
      </c>
      <c r="AG73" s="4" t="n">
        <v>1</v>
      </c>
      <c r="AH73" s="5" t="n">
        <v>0</v>
      </c>
      <c r="AI73" s="5" t="n">
        <v>0</v>
      </c>
      <c r="AJ73" s="4" t="n">
        <v>0</v>
      </c>
      <c r="AK73" s="5" t="n">
        <v>1</v>
      </c>
      <c r="AL73" s="5" t="n">
        <v>0</v>
      </c>
      <c r="AM73" s="4" t="n">
        <v>1</v>
      </c>
      <c r="AN73" s="5" t="n">
        <v>0</v>
      </c>
      <c r="AO73" s="4" t="n">
        <v>1</v>
      </c>
      <c r="AP73" s="5" t="n">
        <v>0</v>
      </c>
      <c r="AQ73" s="5" t="n">
        <v>0</v>
      </c>
    </row>
    <row r="74" customFormat="false" ht="15" hidden="false" customHeight="false" outlineLevel="0" collapsed="false">
      <c r="D74" s="3"/>
      <c r="F74" s="3"/>
      <c r="H74" s="3"/>
      <c r="I74" s="58"/>
      <c r="J74" s="58"/>
      <c r="K74" s="58"/>
      <c r="L74" s="58"/>
      <c r="M74" s="58"/>
      <c r="N74" s="58"/>
      <c r="O74" s="80" t="s">
        <v>75</v>
      </c>
      <c r="P74" s="58" t="n">
        <v>0.4375</v>
      </c>
      <c r="Q74" s="3" t="n">
        <f aca="false">IF(AND(V74&lt;1,W74&lt;1,X74&lt;1,Y74&lt;3),1,0)</f>
        <v>0</v>
      </c>
      <c r="R74" s="63" t="n">
        <f aca="false">P74*1*L73*J72*H81*F81*D69*B96</f>
        <v>0.00211924345780224</v>
      </c>
      <c r="T74" s="79"/>
      <c r="U74" s="80" t="n">
        <v>402</v>
      </c>
      <c r="V74" s="3" t="n">
        <v>0</v>
      </c>
      <c r="W74" s="3" t="n">
        <v>2.1</v>
      </c>
      <c r="X74" s="3" t="n">
        <v>0</v>
      </c>
      <c r="Y74" s="3" t="n">
        <v>2.75</v>
      </c>
      <c r="Z74" s="3" t="n">
        <v>0</v>
      </c>
      <c r="AA74" s="0" t="n">
        <v>0</v>
      </c>
      <c r="AB74" s="0" t="n">
        <v>74715.401027666</v>
      </c>
      <c r="AC74" s="0" t="n">
        <v>0</v>
      </c>
      <c r="AD74" s="0" t="n">
        <v>0</v>
      </c>
      <c r="AE74" s="0" t="n">
        <v>0</v>
      </c>
      <c r="AF74" s="57" t="n">
        <v>0.6</v>
      </c>
      <c r="AG74" s="4" t="n">
        <v>1</v>
      </c>
      <c r="AH74" s="5" t="n">
        <v>0</v>
      </c>
      <c r="AI74" s="5" t="n">
        <v>0</v>
      </c>
      <c r="AJ74" s="4" t="n">
        <v>0</v>
      </c>
      <c r="AK74" s="5" t="n">
        <v>1</v>
      </c>
      <c r="AL74" s="5" t="n">
        <v>0</v>
      </c>
      <c r="AM74" s="4" t="n">
        <v>1</v>
      </c>
      <c r="AN74" s="5" t="n">
        <v>0</v>
      </c>
      <c r="AO74" s="4" t="n">
        <v>0</v>
      </c>
      <c r="AP74" s="5" t="n">
        <v>0</v>
      </c>
      <c r="AQ74" s="5" t="n">
        <v>1</v>
      </c>
    </row>
    <row r="75" customFormat="false" ht="15" hidden="false" customHeight="false" outlineLevel="0" collapsed="false">
      <c r="D75" s="3"/>
      <c r="F75" s="3"/>
      <c r="H75" s="3"/>
      <c r="I75" s="58"/>
      <c r="J75" s="58"/>
      <c r="K75" s="58"/>
      <c r="L75" s="58"/>
      <c r="M75" s="58" t="s">
        <v>109</v>
      </c>
      <c r="N75" s="58" t="n">
        <v>0.34</v>
      </c>
      <c r="O75" s="16" t="s">
        <v>122</v>
      </c>
      <c r="P75" s="58" t="n">
        <v>0.9643</v>
      </c>
      <c r="Q75" s="3" t="n">
        <f aca="false">IF(AND(V75&lt;1,W75&lt;1,X75&lt;1,Y75&lt;3),1,0)</f>
        <v>0</v>
      </c>
      <c r="R75" s="63" t="n">
        <f aca="false">P75*N75*L77*J78*H81*F81*D69*B96</f>
        <v>0.00257843136185102</v>
      </c>
      <c r="T75" s="79"/>
      <c r="U75" s="80" t="n">
        <v>402</v>
      </c>
      <c r="V75" s="3" t="n">
        <v>0</v>
      </c>
      <c r="W75" s="3" t="n">
        <v>2.1</v>
      </c>
      <c r="X75" s="3" t="n">
        <v>0</v>
      </c>
      <c r="Y75" s="3" t="n">
        <v>2.75</v>
      </c>
      <c r="Z75" s="3" t="n">
        <v>0</v>
      </c>
      <c r="AA75" s="0" t="n">
        <v>0</v>
      </c>
      <c r="AB75" s="0" t="n">
        <v>74715.401027666</v>
      </c>
      <c r="AC75" s="0" t="n">
        <v>0</v>
      </c>
      <c r="AD75" s="0" t="n">
        <v>0</v>
      </c>
      <c r="AE75" s="0" t="n">
        <v>0</v>
      </c>
      <c r="AF75" s="57" t="n">
        <v>0.6</v>
      </c>
      <c r="AG75" s="4" t="n">
        <v>0</v>
      </c>
      <c r="AH75" s="5" t="n">
        <v>1</v>
      </c>
      <c r="AI75" s="5" t="n">
        <v>0</v>
      </c>
      <c r="AJ75" s="4" t="n">
        <v>1</v>
      </c>
      <c r="AK75" s="5" t="n">
        <v>0</v>
      </c>
      <c r="AL75" s="5" t="n">
        <v>0</v>
      </c>
      <c r="AM75" s="4" t="n">
        <v>1</v>
      </c>
      <c r="AN75" s="5" t="n">
        <v>0</v>
      </c>
      <c r="AO75" s="4" t="n">
        <v>0</v>
      </c>
      <c r="AP75" s="5" t="n">
        <v>1</v>
      </c>
      <c r="AQ75" s="5" t="n">
        <v>0</v>
      </c>
    </row>
    <row r="76" customFormat="false" ht="15" hidden="false" customHeight="false" outlineLevel="0" collapsed="false">
      <c r="D76" s="3"/>
      <c r="F76" s="3"/>
      <c r="H76" s="3"/>
      <c r="I76" s="58"/>
      <c r="J76" s="58"/>
      <c r="K76" s="58"/>
      <c r="L76" s="58"/>
      <c r="M76" s="58"/>
      <c r="N76" s="58"/>
      <c r="O76" s="16" t="s">
        <v>75</v>
      </c>
      <c r="P76" s="58" t="n">
        <v>0.0357</v>
      </c>
      <c r="Q76" s="3" t="n">
        <f aca="false">IF(AND(V76&lt;1,W76&lt;1,X76&lt;1,Y76&lt;3),1,0)</f>
        <v>0</v>
      </c>
      <c r="R76" s="63" t="n">
        <f aca="false">P76*N75*L77*J78*H81*F81*D69*B96</f>
        <v>9.5457844672904E-005</v>
      </c>
      <c r="T76" s="79"/>
      <c r="U76" s="80" t="n">
        <v>402</v>
      </c>
      <c r="V76" s="3" t="n">
        <v>0</v>
      </c>
      <c r="W76" s="3" t="n">
        <v>2.1</v>
      </c>
      <c r="X76" s="3" t="n">
        <v>0</v>
      </c>
      <c r="Y76" s="3" t="n">
        <v>2.75</v>
      </c>
      <c r="Z76" s="3" t="n">
        <v>0</v>
      </c>
      <c r="AA76" s="0" t="n">
        <v>0</v>
      </c>
      <c r="AB76" s="0" t="n">
        <v>74715.401027666</v>
      </c>
      <c r="AC76" s="0" t="n">
        <v>0</v>
      </c>
      <c r="AD76" s="0" t="n">
        <v>0</v>
      </c>
      <c r="AE76" s="0" t="n">
        <v>0</v>
      </c>
      <c r="AF76" s="57" t="n">
        <v>0.6</v>
      </c>
      <c r="AG76" s="4" t="n">
        <v>0</v>
      </c>
      <c r="AH76" s="5" t="n">
        <v>1</v>
      </c>
      <c r="AI76" s="5" t="n">
        <v>0</v>
      </c>
      <c r="AJ76" s="4" t="n">
        <v>1</v>
      </c>
      <c r="AK76" s="5" t="n">
        <v>0</v>
      </c>
      <c r="AL76" s="5" t="n">
        <v>0</v>
      </c>
      <c r="AM76" s="4" t="n">
        <v>1</v>
      </c>
      <c r="AN76" s="5" t="n">
        <v>0</v>
      </c>
      <c r="AO76" s="4" t="n">
        <v>0</v>
      </c>
      <c r="AP76" s="5" t="n">
        <v>0</v>
      </c>
      <c r="AQ76" s="5" t="n">
        <v>1</v>
      </c>
    </row>
    <row r="77" customFormat="false" ht="15" hidden="false" customHeight="false" outlineLevel="0" collapsed="false">
      <c r="D77" s="3"/>
      <c r="F77" s="3"/>
      <c r="H77" s="3"/>
      <c r="I77" s="58"/>
      <c r="J77" s="58"/>
      <c r="K77" s="58" t="s">
        <v>28</v>
      </c>
      <c r="L77" s="58" t="n">
        <f aca="false">1-L79</f>
        <v>0.95</v>
      </c>
      <c r="M77" s="58" t="s">
        <v>110</v>
      </c>
      <c r="N77" s="58" t="n">
        <f aca="false">1-N75</f>
        <v>0.66</v>
      </c>
      <c r="O77" s="16" t="s">
        <v>122</v>
      </c>
      <c r="P77" s="58" t="n">
        <v>0.9643</v>
      </c>
      <c r="Q77" s="3" t="n">
        <f aca="false">IF(AND(V77&lt;1,W77&lt;1,X77&lt;1,Y77&lt;3),1,0)</f>
        <v>0</v>
      </c>
      <c r="R77" s="63" t="n">
        <f aca="false">P77*N77*L77*J78*H81*F81*D69*B96</f>
        <v>0.00500519029065197</v>
      </c>
      <c r="T77" s="79"/>
      <c r="U77" s="80" t="n">
        <v>402</v>
      </c>
      <c r="V77" s="3" t="n">
        <v>0</v>
      </c>
      <c r="W77" s="3" t="n">
        <v>2.1</v>
      </c>
      <c r="X77" s="3" t="n">
        <v>0</v>
      </c>
      <c r="Y77" s="3" t="n">
        <v>2.75</v>
      </c>
      <c r="Z77" s="3" t="n">
        <v>0</v>
      </c>
      <c r="AA77" s="0" t="n">
        <v>0</v>
      </c>
      <c r="AB77" s="0" t="n">
        <v>74715.401027666</v>
      </c>
      <c r="AC77" s="0" t="n">
        <v>0</v>
      </c>
      <c r="AD77" s="0" t="n">
        <v>0</v>
      </c>
      <c r="AE77" s="0" t="n">
        <v>0</v>
      </c>
      <c r="AF77" s="57" t="n">
        <v>0.6</v>
      </c>
      <c r="AG77" s="4" t="n">
        <v>0</v>
      </c>
      <c r="AH77" s="5" t="n">
        <v>1</v>
      </c>
      <c r="AI77" s="5" t="n">
        <v>0</v>
      </c>
      <c r="AJ77" s="4" t="n">
        <v>1</v>
      </c>
      <c r="AK77" s="5" t="n">
        <v>0</v>
      </c>
      <c r="AL77" s="5" t="n">
        <v>0</v>
      </c>
      <c r="AM77" s="4" t="n">
        <v>0</v>
      </c>
      <c r="AN77" s="5" t="n">
        <v>1</v>
      </c>
      <c r="AO77" s="4" t="n">
        <v>0</v>
      </c>
      <c r="AP77" s="5" t="n">
        <v>1</v>
      </c>
      <c r="AQ77" s="5" t="n">
        <v>0</v>
      </c>
    </row>
    <row r="78" customFormat="false" ht="15" hidden="false" customHeight="false" outlineLevel="0" collapsed="false">
      <c r="D78" s="3"/>
      <c r="F78" s="3"/>
      <c r="H78" s="3"/>
      <c r="I78" s="58" t="s">
        <v>122</v>
      </c>
      <c r="J78" s="58" t="n">
        <v>0.28</v>
      </c>
      <c r="K78" s="58"/>
      <c r="L78" s="58"/>
      <c r="M78" s="58"/>
      <c r="N78" s="58"/>
      <c r="O78" s="16" t="s">
        <v>75</v>
      </c>
      <c r="P78" s="58" t="n">
        <v>0.0357</v>
      </c>
      <c r="Q78" s="3" t="n">
        <f aca="false">IF(AND(V78&lt;1,W78&lt;1,X78&lt;1,Y78&lt;3),1,0)</f>
        <v>0</v>
      </c>
      <c r="R78" s="63" t="n">
        <f aca="false">P78*N77*L77*J78*H81*F81*D69*B96</f>
        <v>0.000185300522012108</v>
      </c>
      <c r="T78" s="79"/>
      <c r="U78" s="80" t="n">
        <v>402</v>
      </c>
      <c r="V78" s="3" t="n">
        <v>0</v>
      </c>
      <c r="W78" s="3" t="n">
        <v>2.1</v>
      </c>
      <c r="X78" s="3" t="n">
        <v>0</v>
      </c>
      <c r="Y78" s="3" t="n">
        <v>2.75</v>
      </c>
      <c r="Z78" s="3" t="n">
        <v>0</v>
      </c>
      <c r="AA78" s="0" t="n">
        <v>0</v>
      </c>
      <c r="AB78" s="0" t="n">
        <v>74715.401027666</v>
      </c>
      <c r="AC78" s="0" t="n">
        <v>0</v>
      </c>
      <c r="AD78" s="0" t="n">
        <v>0</v>
      </c>
      <c r="AE78" s="0" t="n">
        <v>0</v>
      </c>
      <c r="AF78" s="57" t="n">
        <v>0.6</v>
      </c>
      <c r="AG78" s="4" t="n">
        <v>0</v>
      </c>
      <c r="AH78" s="5" t="n">
        <v>1</v>
      </c>
      <c r="AI78" s="5" t="n">
        <v>0</v>
      </c>
      <c r="AJ78" s="4" t="n">
        <v>1</v>
      </c>
      <c r="AK78" s="5" t="n">
        <v>0</v>
      </c>
      <c r="AL78" s="5" t="n">
        <v>0</v>
      </c>
      <c r="AM78" s="4" t="n">
        <v>0</v>
      </c>
      <c r="AN78" s="5" t="n">
        <v>1</v>
      </c>
      <c r="AO78" s="4" t="n">
        <v>0</v>
      </c>
      <c r="AP78" s="5" t="n">
        <v>0</v>
      </c>
      <c r="AQ78" s="5" t="n">
        <v>1</v>
      </c>
    </row>
    <row r="79" customFormat="false" ht="15" hidden="false" customHeight="false" outlineLevel="0" collapsed="false">
      <c r="D79" s="3"/>
      <c r="F79" s="3"/>
      <c r="H79" s="3"/>
      <c r="I79" s="58"/>
      <c r="J79" s="58"/>
      <c r="K79" s="58" t="s">
        <v>121</v>
      </c>
      <c r="L79" s="58" t="n">
        <v>0.05</v>
      </c>
      <c r="M79" s="58"/>
      <c r="N79" s="58"/>
      <c r="O79" s="80" t="s">
        <v>122</v>
      </c>
      <c r="P79" s="58" t="n">
        <v>0.9643</v>
      </c>
      <c r="Q79" s="3" t="n">
        <f aca="false">IF(AND(V79&lt;1,W79&lt;1,X79&lt;1,Y79&lt;3),1,0)</f>
        <v>0</v>
      </c>
      <c r="R79" s="63" t="n">
        <f aca="false">P79*1*L79*J78*H81*F81*D69*B96</f>
        <v>0.000399137981710684</v>
      </c>
      <c r="T79" s="79"/>
      <c r="U79" s="80" t="n">
        <v>402</v>
      </c>
      <c r="V79" s="3" t="n">
        <v>0</v>
      </c>
      <c r="W79" s="3" t="n">
        <v>2.1</v>
      </c>
      <c r="X79" s="3" t="n">
        <v>0</v>
      </c>
      <c r="Y79" s="3" t="n">
        <v>2.75</v>
      </c>
      <c r="Z79" s="3" t="n">
        <v>0</v>
      </c>
      <c r="AA79" s="0" t="n">
        <v>0</v>
      </c>
      <c r="AB79" s="0" t="n">
        <v>74715.401027666</v>
      </c>
      <c r="AC79" s="0" t="n">
        <v>0</v>
      </c>
      <c r="AD79" s="0" t="n">
        <v>0</v>
      </c>
      <c r="AE79" s="0" t="n">
        <v>0</v>
      </c>
      <c r="AF79" s="57" t="n">
        <v>0.6</v>
      </c>
      <c r="AG79" s="4" t="n">
        <v>0</v>
      </c>
      <c r="AH79" s="5" t="n">
        <v>1</v>
      </c>
      <c r="AI79" s="5" t="n">
        <v>0</v>
      </c>
      <c r="AJ79" s="4" t="n">
        <v>0</v>
      </c>
      <c r="AK79" s="5" t="n">
        <v>1</v>
      </c>
      <c r="AL79" s="5" t="n">
        <v>0</v>
      </c>
      <c r="AM79" s="4" t="n">
        <v>1</v>
      </c>
      <c r="AN79" s="5" t="n">
        <v>0</v>
      </c>
      <c r="AO79" s="4" t="n">
        <v>0</v>
      </c>
      <c r="AP79" s="5" t="n">
        <v>1</v>
      </c>
      <c r="AQ79" s="5" t="n">
        <v>0</v>
      </c>
    </row>
    <row r="80" customFormat="false" ht="15" hidden="false" customHeight="false" outlineLevel="0" collapsed="false">
      <c r="F80" s="3"/>
      <c r="H80" s="3"/>
      <c r="I80" s="58"/>
      <c r="J80" s="58"/>
      <c r="K80" s="58"/>
      <c r="L80" s="58"/>
      <c r="M80" s="58"/>
      <c r="N80" s="58"/>
      <c r="O80" s="80" t="s">
        <v>75</v>
      </c>
      <c r="P80" s="58" t="n">
        <v>0.0357</v>
      </c>
      <c r="Q80" s="3" t="n">
        <f aca="false">IF(AND(V80&lt;1,W80&lt;1,X80&lt;1,Y80&lt;3),1,0)</f>
        <v>0</v>
      </c>
      <c r="R80" s="63" t="n">
        <f aca="false">P80*1*L79*J78*H81*F81*D69*B96</f>
        <v>1.47767561413164E-005</v>
      </c>
      <c r="T80" s="79"/>
      <c r="U80" s="80" t="n">
        <v>402</v>
      </c>
      <c r="V80" s="3" t="n">
        <v>0</v>
      </c>
      <c r="W80" s="3" t="n">
        <v>2.1</v>
      </c>
      <c r="X80" s="3" t="n">
        <v>0</v>
      </c>
      <c r="Y80" s="3" t="n">
        <v>2.75</v>
      </c>
      <c r="Z80" s="3" t="n">
        <v>0</v>
      </c>
      <c r="AA80" s="0" t="n">
        <v>0</v>
      </c>
      <c r="AB80" s="0" t="n">
        <v>74715.401027666</v>
      </c>
      <c r="AC80" s="0" t="n">
        <v>0</v>
      </c>
      <c r="AD80" s="0" t="n">
        <v>0</v>
      </c>
      <c r="AE80" s="0" t="n">
        <v>0</v>
      </c>
      <c r="AF80" s="57" t="n">
        <v>0.6</v>
      </c>
      <c r="AG80" s="4" t="n">
        <v>0</v>
      </c>
      <c r="AH80" s="5" t="n">
        <v>1</v>
      </c>
      <c r="AI80" s="5" t="n">
        <v>0</v>
      </c>
      <c r="AJ80" s="4" t="n">
        <v>0</v>
      </c>
      <c r="AK80" s="5" t="n">
        <v>1</v>
      </c>
      <c r="AL80" s="5" t="n">
        <v>0</v>
      </c>
      <c r="AM80" s="4" t="n">
        <v>1</v>
      </c>
      <c r="AN80" s="5" t="n">
        <v>0</v>
      </c>
      <c r="AO80" s="4" t="n">
        <v>0</v>
      </c>
      <c r="AP80" s="5" t="n">
        <v>0</v>
      </c>
      <c r="AQ80" s="5" t="n">
        <v>1</v>
      </c>
    </row>
    <row r="81" customFormat="false" ht="15" hidden="false" customHeight="false" outlineLevel="0" collapsed="false">
      <c r="D81" s="3"/>
      <c r="E81" s="0" t="s">
        <v>88</v>
      </c>
      <c r="F81" s="54" t="n">
        <v>0.75</v>
      </c>
      <c r="G81" s="0" t="s">
        <v>87</v>
      </c>
      <c r="H81" s="54" t="n">
        <f aca="false">1-H95</f>
        <v>0.6426</v>
      </c>
      <c r="I81" s="58" t="s">
        <v>75</v>
      </c>
      <c r="J81" s="58" t="n">
        <f aca="false">1-J72-J78</f>
        <v>0.08</v>
      </c>
      <c r="K81" s="58" t="s">
        <v>30</v>
      </c>
      <c r="L81" s="58" t="n">
        <v>1</v>
      </c>
      <c r="M81" s="58"/>
      <c r="N81" s="58" t="n">
        <v>1</v>
      </c>
      <c r="O81" s="80" t="s">
        <v>75</v>
      </c>
      <c r="P81" s="58" t="n">
        <v>1</v>
      </c>
      <c r="Q81" s="3" t="n">
        <f aca="false">IF(AND(V81&lt;1,W81&lt;1,X81&lt;1,Y81&lt;3),1,0)</f>
        <v>0</v>
      </c>
      <c r="R81" s="63" t="n">
        <f aca="false">P81*1*L81*J81*H81*F81*D69*B96</f>
        <v>0.00236522707344</v>
      </c>
      <c r="T81" s="79"/>
      <c r="U81" s="80" t="n">
        <v>402</v>
      </c>
      <c r="V81" s="3" t="n">
        <v>0</v>
      </c>
      <c r="W81" s="3" t="n">
        <v>2.1</v>
      </c>
      <c r="X81" s="3" t="n">
        <v>0</v>
      </c>
      <c r="Y81" s="3" t="n">
        <v>2.75</v>
      </c>
      <c r="Z81" s="3" t="n">
        <v>0</v>
      </c>
      <c r="AA81" s="0" t="n">
        <v>0</v>
      </c>
      <c r="AB81" s="0" t="n">
        <v>74715.401027666</v>
      </c>
      <c r="AC81" s="0" t="n">
        <v>0</v>
      </c>
      <c r="AD81" s="0" t="n">
        <v>0</v>
      </c>
      <c r="AE81" s="0" t="n">
        <v>0</v>
      </c>
      <c r="AF81" s="57" t="n">
        <v>0.6</v>
      </c>
      <c r="AG81" s="4" t="n">
        <v>0</v>
      </c>
      <c r="AH81" s="5" t="n">
        <v>0</v>
      </c>
      <c r="AI81" s="5" t="n">
        <v>1</v>
      </c>
      <c r="AJ81" s="4" t="n">
        <v>0</v>
      </c>
      <c r="AK81" s="5" t="n">
        <v>0</v>
      </c>
      <c r="AL81" s="5" t="n">
        <v>1</v>
      </c>
      <c r="AM81" s="4" t="n">
        <v>1</v>
      </c>
      <c r="AN81" s="5" t="n">
        <v>0</v>
      </c>
      <c r="AO81" s="4" t="n">
        <v>0</v>
      </c>
      <c r="AP81" s="5" t="n">
        <v>0</v>
      </c>
      <c r="AQ81" s="5" t="n">
        <v>1</v>
      </c>
    </row>
    <row r="82" s="56" customFormat="true" ht="15" hidden="false" customHeight="false" outlineLevel="0" collapsed="false">
      <c r="A82" s="56" t="n">
        <v>-1</v>
      </c>
      <c r="B82" s="56" t="n">
        <v>-1</v>
      </c>
      <c r="C82" s="56" t="n">
        <v>-1</v>
      </c>
      <c r="D82" s="56" t="n">
        <v>-1</v>
      </c>
      <c r="E82" s="56" t="n">
        <v>-1</v>
      </c>
      <c r="F82" s="56" t="n">
        <v>-1</v>
      </c>
      <c r="G82" s="56" t="n">
        <v>-1</v>
      </c>
      <c r="H82" s="56" t="n">
        <v>-1</v>
      </c>
      <c r="I82" s="56" t="n">
        <v>-1</v>
      </c>
      <c r="J82" s="56" t="n">
        <v>-1</v>
      </c>
      <c r="K82" s="56" t="n">
        <v>-1</v>
      </c>
      <c r="L82" s="56" t="n">
        <v>-1</v>
      </c>
      <c r="M82" s="56" t="n">
        <v>-1</v>
      </c>
      <c r="N82" s="56" t="n">
        <v>-1</v>
      </c>
      <c r="O82" s="56" t="n">
        <v>-1</v>
      </c>
      <c r="P82" s="56" t="n">
        <v>-1</v>
      </c>
      <c r="Q82" s="56" t="n">
        <v>-1</v>
      </c>
      <c r="R82" s="56" t="n">
        <v>-1</v>
      </c>
      <c r="S82" s="56" t="n">
        <v>-1</v>
      </c>
      <c r="T82" s="56" t="n">
        <v>-1</v>
      </c>
      <c r="U82" s="56" t="n">
        <v>-1</v>
      </c>
      <c r="V82" s="56" t="n">
        <v>-1</v>
      </c>
      <c r="W82" s="56" t="n">
        <v>-1</v>
      </c>
      <c r="X82" s="56" t="n">
        <v>-1</v>
      </c>
      <c r="Y82" s="56" t="n">
        <v>-1</v>
      </c>
      <c r="Z82" s="56" t="n">
        <v>-1</v>
      </c>
      <c r="AA82" s="56" t="n">
        <v>-1</v>
      </c>
      <c r="AB82" s="56" t="n">
        <v>-1</v>
      </c>
      <c r="AC82" s="56" t="n">
        <v>-1</v>
      </c>
      <c r="AD82" s="56" t="n">
        <v>-1</v>
      </c>
      <c r="AE82" s="56" t="n">
        <v>-1</v>
      </c>
      <c r="AF82" s="56" t="n">
        <v>-1</v>
      </c>
      <c r="AG82" s="56" t="n">
        <v>-1</v>
      </c>
      <c r="AH82" s="56" t="n">
        <v>-1</v>
      </c>
      <c r="AI82" s="56" t="n">
        <v>-1</v>
      </c>
      <c r="AJ82" s="56" t="n">
        <v>-1</v>
      </c>
      <c r="AK82" s="56" t="n">
        <v>-1</v>
      </c>
      <c r="AL82" s="56" t="n">
        <v>-1</v>
      </c>
      <c r="AM82" s="56" t="n">
        <v>-1</v>
      </c>
      <c r="AN82" s="56" t="n">
        <v>-1</v>
      </c>
      <c r="AO82" s="56" t="n">
        <v>-1</v>
      </c>
      <c r="AP82" s="56" t="n">
        <v>-1</v>
      </c>
      <c r="AQ82" s="56" t="n">
        <v>-1</v>
      </c>
      <c r="AR82" s="56" t="n">
        <v>-1</v>
      </c>
      <c r="AS82" s="56" t="n">
        <v>-1</v>
      </c>
      <c r="AT82" s="56" t="n">
        <v>-1</v>
      </c>
      <c r="AU82" s="56" t="n">
        <v>-1</v>
      </c>
    </row>
    <row r="83" customFormat="false" ht="15" hidden="false" customHeight="false" outlineLevel="0" collapsed="false">
      <c r="D83" s="3"/>
      <c r="F83" s="3"/>
      <c r="H83" s="58"/>
      <c r="I83" s="58"/>
      <c r="J83" s="58"/>
      <c r="K83" s="58"/>
      <c r="L83" s="58"/>
      <c r="M83" s="58" t="s">
        <v>109</v>
      </c>
      <c r="N83" s="58" t="n">
        <v>0.75</v>
      </c>
      <c r="O83" s="16" t="s">
        <v>73</v>
      </c>
      <c r="P83" s="58" t="n">
        <v>0.5625</v>
      </c>
      <c r="Q83" s="3" t="n">
        <f aca="false">IF(AND(V83&lt;1,W83&lt;1,X83&lt;1,Y83&lt;3),1,0)</f>
        <v>0</v>
      </c>
      <c r="R83" s="63" t="n">
        <f aca="false">P83*N83*L85*J86*H95*F81*D69*B96</f>
        <v>0.00330318867699216</v>
      </c>
      <c r="S83" s="58"/>
      <c r="T83" s="79"/>
      <c r="U83" s="80" t="n">
        <v>402</v>
      </c>
      <c r="V83" s="3" t="n">
        <v>0</v>
      </c>
      <c r="W83" s="3" t="n">
        <v>2.1</v>
      </c>
      <c r="X83" s="3" t="n">
        <v>0</v>
      </c>
      <c r="Y83" s="3" t="n">
        <v>5</v>
      </c>
      <c r="Z83" s="3" t="n">
        <v>0</v>
      </c>
      <c r="AA83" s="0" t="n">
        <v>0</v>
      </c>
      <c r="AB83" s="0" t="n">
        <v>74715.401027666</v>
      </c>
      <c r="AC83" s="0" t="n">
        <v>0</v>
      </c>
      <c r="AD83" s="0" t="n">
        <v>0</v>
      </c>
      <c r="AE83" s="0" t="n">
        <v>0</v>
      </c>
      <c r="AF83" s="0" t="n">
        <v>0.87</v>
      </c>
      <c r="AG83" s="4" t="n">
        <v>1</v>
      </c>
      <c r="AH83" s="5" t="n">
        <v>0</v>
      </c>
      <c r="AI83" s="5" t="n">
        <v>0</v>
      </c>
      <c r="AJ83" s="4" t="n">
        <v>1</v>
      </c>
      <c r="AK83" s="5" t="n">
        <v>0</v>
      </c>
      <c r="AL83" s="5" t="n">
        <v>0</v>
      </c>
      <c r="AM83" s="4" t="n">
        <v>1</v>
      </c>
      <c r="AN83" s="5" t="n">
        <v>0</v>
      </c>
      <c r="AO83" s="4" t="n">
        <v>1</v>
      </c>
      <c r="AP83" s="5" t="n">
        <v>0</v>
      </c>
      <c r="AQ83" s="5" t="n">
        <v>0</v>
      </c>
    </row>
    <row r="84" customFormat="false" ht="15" hidden="false" customHeight="false" outlineLevel="0" collapsed="false">
      <c r="D84" s="3"/>
      <c r="F84" s="3"/>
      <c r="H84" s="58"/>
      <c r="I84" s="58"/>
      <c r="J84" s="58"/>
      <c r="K84" s="58"/>
      <c r="L84" s="58"/>
      <c r="M84" s="58"/>
      <c r="N84" s="58"/>
      <c r="O84" s="16" t="s">
        <v>75</v>
      </c>
      <c r="P84" s="58" t="n">
        <v>0.4375</v>
      </c>
      <c r="Q84" s="3" t="n">
        <f aca="false">IF(AND(V84&lt;1,W84&lt;1,X84&lt;1,Y84&lt;3),1,0)</f>
        <v>0</v>
      </c>
      <c r="R84" s="63" t="n">
        <f aca="false">P84*N83*L85*J86*H95*F81*D69*B96</f>
        <v>0.00256914674877168</v>
      </c>
      <c r="S84" s="58"/>
      <c r="T84" s="79"/>
      <c r="U84" s="80" t="n">
        <v>402</v>
      </c>
      <c r="V84" s="3" t="n">
        <v>0</v>
      </c>
      <c r="W84" s="3" t="n">
        <v>2.1</v>
      </c>
      <c r="X84" s="3" t="n">
        <v>0</v>
      </c>
      <c r="Y84" s="3" t="n">
        <v>5</v>
      </c>
      <c r="Z84" s="3" t="n">
        <v>0</v>
      </c>
      <c r="AA84" s="0" t="n">
        <v>0</v>
      </c>
      <c r="AB84" s="0" t="n">
        <v>74715.401027666</v>
      </c>
      <c r="AC84" s="0" t="n">
        <v>0</v>
      </c>
      <c r="AD84" s="0" t="n">
        <v>0</v>
      </c>
      <c r="AE84" s="0" t="n">
        <v>0</v>
      </c>
      <c r="AF84" s="0" t="n">
        <v>0.87</v>
      </c>
      <c r="AG84" s="4" t="n">
        <v>1</v>
      </c>
      <c r="AH84" s="5" t="n">
        <v>0</v>
      </c>
      <c r="AI84" s="5" t="n">
        <v>0</v>
      </c>
      <c r="AJ84" s="4" t="n">
        <v>1</v>
      </c>
      <c r="AK84" s="5" t="n">
        <v>0</v>
      </c>
      <c r="AL84" s="5" t="n">
        <v>0</v>
      </c>
      <c r="AM84" s="4" t="n">
        <v>1</v>
      </c>
      <c r="AN84" s="5" t="n">
        <v>0</v>
      </c>
      <c r="AO84" s="4" t="n">
        <v>0</v>
      </c>
      <c r="AP84" s="5" t="n">
        <v>0</v>
      </c>
      <c r="AQ84" s="5" t="n">
        <v>1</v>
      </c>
    </row>
    <row r="85" customFormat="false" ht="15" hidden="false" customHeight="false" outlineLevel="0" collapsed="false">
      <c r="D85" s="3"/>
      <c r="F85" s="3"/>
      <c r="H85" s="58"/>
      <c r="I85" s="58"/>
      <c r="J85" s="58"/>
      <c r="K85" s="58" t="s">
        <v>28</v>
      </c>
      <c r="L85" s="58" t="n">
        <v>0.744</v>
      </c>
      <c r="M85" s="58" t="s">
        <v>110</v>
      </c>
      <c r="N85" s="58" t="n">
        <f aca="false">1-N83</f>
        <v>0.25</v>
      </c>
      <c r="O85" s="16" t="s">
        <v>73</v>
      </c>
      <c r="P85" s="58" t="n">
        <v>0.5625</v>
      </c>
      <c r="Q85" s="3" t="n">
        <f aca="false">IF(AND(V85&lt;1,W85&lt;1,X85&lt;1,Y85&lt;3),1,0)</f>
        <v>0</v>
      </c>
      <c r="R85" s="63" t="n">
        <f aca="false">P85*N85*L85*J86*H95*F81*D69*B96</f>
        <v>0.00110106289233072</v>
      </c>
      <c r="S85" s="58"/>
      <c r="T85" s="79"/>
      <c r="U85" s="80" t="n">
        <v>402</v>
      </c>
      <c r="V85" s="3" t="n">
        <v>0</v>
      </c>
      <c r="W85" s="3" t="n">
        <v>2.1</v>
      </c>
      <c r="X85" s="3" t="n">
        <v>0</v>
      </c>
      <c r="Y85" s="3" t="n">
        <v>5</v>
      </c>
      <c r="Z85" s="3" t="n">
        <v>0</v>
      </c>
      <c r="AA85" s="0" t="n">
        <v>0</v>
      </c>
      <c r="AB85" s="0" t="n">
        <v>74715.401027666</v>
      </c>
      <c r="AC85" s="0" t="n">
        <v>0</v>
      </c>
      <c r="AD85" s="0" t="n">
        <v>0</v>
      </c>
      <c r="AE85" s="0" t="n">
        <v>0</v>
      </c>
      <c r="AF85" s="0" t="n">
        <v>0.87</v>
      </c>
      <c r="AG85" s="4" t="n">
        <v>1</v>
      </c>
      <c r="AH85" s="5" t="n">
        <v>0</v>
      </c>
      <c r="AI85" s="5" t="n">
        <v>0</v>
      </c>
      <c r="AJ85" s="4" t="n">
        <v>1</v>
      </c>
      <c r="AK85" s="5" t="n">
        <v>0</v>
      </c>
      <c r="AL85" s="5" t="n">
        <v>0</v>
      </c>
      <c r="AM85" s="4" t="n">
        <v>0</v>
      </c>
      <c r="AN85" s="5" t="n">
        <v>1</v>
      </c>
      <c r="AO85" s="4" t="n">
        <v>1</v>
      </c>
      <c r="AP85" s="5" t="n">
        <v>0</v>
      </c>
      <c r="AQ85" s="5" t="n">
        <v>0</v>
      </c>
    </row>
    <row r="86" customFormat="false" ht="15" hidden="false" customHeight="false" outlineLevel="0" collapsed="false">
      <c r="D86" s="3"/>
      <c r="F86" s="3"/>
      <c r="H86" s="58"/>
      <c r="I86" s="58" t="s">
        <v>73</v>
      </c>
      <c r="J86" s="58" t="n">
        <v>0.64</v>
      </c>
      <c r="K86" s="58"/>
      <c r="L86" s="58"/>
      <c r="M86" s="58"/>
      <c r="N86" s="58"/>
      <c r="O86" s="16" t="s">
        <v>75</v>
      </c>
      <c r="P86" s="58" t="n">
        <v>0.4375</v>
      </c>
      <c r="Q86" s="3" t="n">
        <f aca="false">IF(AND(V86&lt;1,W86&lt;1,X86&lt;1,Y86&lt;3),1,0)</f>
        <v>0</v>
      </c>
      <c r="R86" s="63" t="n">
        <f aca="false">P86*N85*L85*J86*H95*F81*D69*B96</f>
        <v>0.00085638224959056</v>
      </c>
      <c r="S86" s="58"/>
      <c r="T86" s="79"/>
      <c r="U86" s="80" t="n">
        <v>402</v>
      </c>
      <c r="V86" s="3" t="n">
        <v>0</v>
      </c>
      <c r="W86" s="3" t="n">
        <v>2.1</v>
      </c>
      <c r="X86" s="3" t="n">
        <v>0</v>
      </c>
      <c r="Y86" s="3" t="n">
        <v>5</v>
      </c>
      <c r="Z86" s="3" t="n">
        <v>0</v>
      </c>
      <c r="AA86" s="0" t="n">
        <v>0</v>
      </c>
      <c r="AB86" s="0" t="n">
        <v>74715.401027666</v>
      </c>
      <c r="AC86" s="0" t="n">
        <v>0</v>
      </c>
      <c r="AD86" s="0" t="n">
        <v>0</v>
      </c>
      <c r="AE86" s="0" t="n">
        <v>0</v>
      </c>
      <c r="AF86" s="0" t="n">
        <v>0.87</v>
      </c>
      <c r="AG86" s="4" t="n">
        <v>1</v>
      </c>
      <c r="AH86" s="5" t="n">
        <v>0</v>
      </c>
      <c r="AI86" s="5" t="n">
        <v>0</v>
      </c>
      <c r="AJ86" s="4" t="n">
        <v>1</v>
      </c>
      <c r="AK86" s="5" t="n">
        <v>0</v>
      </c>
      <c r="AL86" s="5" t="n">
        <v>0</v>
      </c>
      <c r="AM86" s="4" t="n">
        <v>0</v>
      </c>
      <c r="AN86" s="5" t="n">
        <v>1</v>
      </c>
      <c r="AO86" s="4" t="n">
        <v>0</v>
      </c>
      <c r="AP86" s="5" t="n">
        <v>0</v>
      </c>
      <c r="AQ86" s="5" t="n">
        <v>1</v>
      </c>
    </row>
    <row r="87" customFormat="false" ht="15" hidden="false" customHeight="false" outlineLevel="0" collapsed="false">
      <c r="D87" s="3"/>
      <c r="F87" s="3"/>
      <c r="H87" s="58"/>
      <c r="I87" s="58"/>
      <c r="J87" s="58"/>
      <c r="K87" s="58" t="s">
        <v>121</v>
      </c>
      <c r="L87" s="58" t="n">
        <f aca="false">1-L85</f>
        <v>0.256</v>
      </c>
      <c r="M87" s="58"/>
      <c r="N87" s="58"/>
      <c r="O87" s="80" t="s">
        <v>73</v>
      </c>
      <c r="P87" s="58" t="n">
        <v>0.5625</v>
      </c>
      <c r="Q87" s="3" t="n">
        <f aca="false">IF(AND(V87&lt;1,W87&lt;1,X87&lt;1,Y87&lt;3),1,0)</f>
        <v>0</v>
      </c>
      <c r="R87" s="63" t="n">
        <f aca="false">P87*1*L87*J86*H95*F81*D69*B96</f>
        <v>0.00151544140019712</v>
      </c>
      <c r="S87" s="58"/>
      <c r="T87" s="79"/>
      <c r="U87" s="80" t="n">
        <v>402</v>
      </c>
      <c r="V87" s="3" t="n">
        <v>0</v>
      </c>
      <c r="W87" s="3" t="n">
        <v>2.1</v>
      </c>
      <c r="X87" s="3" t="n">
        <v>0</v>
      </c>
      <c r="Y87" s="3" t="n">
        <v>5</v>
      </c>
      <c r="Z87" s="3" t="n">
        <v>0</v>
      </c>
      <c r="AA87" s="0" t="n">
        <v>0</v>
      </c>
      <c r="AB87" s="0" t="n">
        <v>74715.401027666</v>
      </c>
      <c r="AC87" s="0" t="n">
        <v>0</v>
      </c>
      <c r="AD87" s="0" t="n">
        <v>0</v>
      </c>
      <c r="AE87" s="0" t="n">
        <v>0</v>
      </c>
      <c r="AF87" s="0" t="n">
        <v>0.87</v>
      </c>
      <c r="AG87" s="4" t="n">
        <v>1</v>
      </c>
      <c r="AH87" s="5" t="n">
        <v>0</v>
      </c>
      <c r="AI87" s="5" t="n">
        <v>0</v>
      </c>
      <c r="AJ87" s="4" t="n">
        <v>0</v>
      </c>
      <c r="AK87" s="5" t="n">
        <v>1</v>
      </c>
      <c r="AL87" s="5" t="n">
        <v>0</v>
      </c>
      <c r="AM87" s="4" t="n">
        <v>1</v>
      </c>
      <c r="AN87" s="5" t="n">
        <v>0</v>
      </c>
      <c r="AO87" s="4" t="n">
        <v>1</v>
      </c>
      <c r="AP87" s="5" t="n">
        <v>0</v>
      </c>
      <c r="AQ87" s="5" t="n">
        <v>0</v>
      </c>
    </row>
    <row r="88" customFormat="false" ht="15" hidden="false" customHeight="false" outlineLevel="0" collapsed="false">
      <c r="D88" s="3"/>
      <c r="F88" s="3"/>
      <c r="H88" s="58"/>
      <c r="I88" s="58"/>
      <c r="J88" s="58"/>
      <c r="K88" s="58"/>
      <c r="L88" s="58"/>
      <c r="M88" s="58"/>
      <c r="N88" s="58"/>
      <c r="O88" s="80" t="s">
        <v>75</v>
      </c>
      <c r="P88" s="58" t="n">
        <v>0.4375</v>
      </c>
      <c r="Q88" s="3" t="n">
        <f aca="false">IF(AND(V88&lt;1,W88&lt;1,X88&lt;1,Y88&lt;3),1,0)</f>
        <v>0</v>
      </c>
      <c r="R88" s="63" t="n">
        <f aca="false">P88*1*L87*J86*H95*F81*D69*B96</f>
        <v>0.00117867664459776</v>
      </c>
      <c r="S88" s="58"/>
      <c r="T88" s="79"/>
      <c r="U88" s="80" t="n">
        <v>402</v>
      </c>
      <c r="V88" s="3" t="n">
        <v>0</v>
      </c>
      <c r="W88" s="3" t="n">
        <v>2.1</v>
      </c>
      <c r="X88" s="3" t="n">
        <v>0</v>
      </c>
      <c r="Y88" s="3" t="n">
        <v>5</v>
      </c>
      <c r="Z88" s="3" t="n">
        <v>0</v>
      </c>
      <c r="AA88" s="0" t="n">
        <v>0</v>
      </c>
      <c r="AB88" s="0" t="n">
        <v>74715.401027666</v>
      </c>
      <c r="AC88" s="0" t="n">
        <v>0</v>
      </c>
      <c r="AD88" s="0" t="n">
        <v>0</v>
      </c>
      <c r="AE88" s="0" t="n">
        <v>0</v>
      </c>
      <c r="AF88" s="0" t="n">
        <v>0.87</v>
      </c>
      <c r="AG88" s="4" t="n">
        <v>1</v>
      </c>
      <c r="AH88" s="5" t="n">
        <v>0</v>
      </c>
      <c r="AI88" s="5" t="n">
        <v>0</v>
      </c>
      <c r="AJ88" s="4" t="n">
        <v>0</v>
      </c>
      <c r="AK88" s="5" t="n">
        <v>1</v>
      </c>
      <c r="AL88" s="5" t="n">
        <v>0</v>
      </c>
      <c r="AM88" s="4" t="n">
        <v>1</v>
      </c>
      <c r="AN88" s="5" t="n">
        <v>0</v>
      </c>
      <c r="AO88" s="4" t="n">
        <v>0</v>
      </c>
      <c r="AP88" s="5" t="n">
        <v>0</v>
      </c>
      <c r="AQ88" s="5" t="n">
        <v>1</v>
      </c>
    </row>
    <row r="89" customFormat="false" ht="15" hidden="false" customHeight="false" outlineLevel="0" collapsed="false">
      <c r="D89" s="3"/>
      <c r="F89" s="3"/>
      <c r="H89" s="58"/>
      <c r="I89" s="58"/>
      <c r="J89" s="58"/>
      <c r="K89" s="58"/>
      <c r="L89" s="58"/>
      <c r="M89" s="58" t="s">
        <v>109</v>
      </c>
      <c r="N89" s="58" t="n">
        <v>0.34</v>
      </c>
      <c r="O89" s="16" t="s">
        <v>122</v>
      </c>
      <c r="P89" s="58" t="n">
        <v>0.9643</v>
      </c>
      <c r="Q89" s="3" t="n">
        <f aca="false">IF(AND(V89&lt;1,W89&lt;1,X89&lt;1,Y89&lt;3),1,0)</f>
        <v>0</v>
      </c>
      <c r="R89" s="63" t="n">
        <f aca="false">P89*N89*L91*J92*H95*F81*D69*B96</f>
        <v>0.00143406686698654</v>
      </c>
      <c r="S89" s="58"/>
      <c r="T89" s="79"/>
      <c r="U89" s="80" t="n">
        <v>402</v>
      </c>
      <c r="V89" s="3" t="n">
        <v>0</v>
      </c>
      <c r="W89" s="3" t="n">
        <v>2.1</v>
      </c>
      <c r="X89" s="3" t="n">
        <v>0</v>
      </c>
      <c r="Y89" s="3" t="n">
        <v>5</v>
      </c>
      <c r="Z89" s="3" t="n">
        <v>0</v>
      </c>
      <c r="AA89" s="0" t="n">
        <v>0</v>
      </c>
      <c r="AB89" s="0" t="n">
        <v>74715.401027666</v>
      </c>
      <c r="AC89" s="0" t="n">
        <v>0</v>
      </c>
      <c r="AD89" s="0" t="n">
        <v>0</v>
      </c>
      <c r="AE89" s="0" t="n">
        <v>0</v>
      </c>
      <c r="AF89" s="0" t="n">
        <v>0.87</v>
      </c>
      <c r="AG89" s="4" t="n">
        <v>0</v>
      </c>
      <c r="AH89" s="5" t="n">
        <v>1</v>
      </c>
      <c r="AI89" s="5" t="n">
        <v>0</v>
      </c>
      <c r="AJ89" s="4" t="n">
        <v>1</v>
      </c>
      <c r="AK89" s="5" t="n">
        <v>0</v>
      </c>
      <c r="AL89" s="5" t="n">
        <v>0</v>
      </c>
      <c r="AM89" s="4" t="n">
        <v>1</v>
      </c>
      <c r="AN89" s="5" t="n">
        <v>0</v>
      </c>
      <c r="AO89" s="4" t="n">
        <v>0</v>
      </c>
      <c r="AP89" s="5" t="n">
        <v>1</v>
      </c>
      <c r="AQ89" s="5" t="n">
        <v>0</v>
      </c>
    </row>
    <row r="90" customFormat="false" ht="15" hidden="false" customHeight="false" outlineLevel="0" collapsed="false">
      <c r="D90" s="3"/>
      <c r="F90" s="3"/>
      <c r="H90" s="58"/>
      <c r="I90" s="58"/>
      <c r="J90" s="58"/>
      <c r="K90" s="58"/>
      <c r="L90" s="58"/>
      <c r="M90" s="58"/>
      <c r="N90" s="58"/>
      <c r="O90" s="16" t="s">
        <v>75</v>
      </c>
      <c r="P90" s="58" t="n">
        <v>0.0357</v>
      </c>
      <c r="Q90" s="3" t="n">
        <f aca="false">IF(AND(V90&lt;1,W90&lt;1,X90&lt;1,Y90&lt;3),1,0)</f>
        <v>0</v>
      </c>
      <c r="R90" s="63" t="n">
        <f aca="false">P90*N89*L91*J92*H95*F81*D69*B96</f>
        <v>5.30915556895361E-005</v>
      </c>
      <c r="S90" s="58"/>
      <c r="T90" s="79"/>
      <c r="U90" s="80" t="n">
        <v>402</v>
      </c>
      <c r="V90" s="3" t="n">
        <v>0</v>
      </c>
      <c r="W90" s="3" t="n">
        <v>2.1</v>
      </c>
      <c r="X90" s="3" t="n">
        <v>0</v>
      </c>
      <c r="Y90" s="3" t="n">
        <v>5</v>
      </c>
      <c r="Z90" s="3" t="n">
        <v>0</v>
      </c>
      <c r="AA90" s="0" t="n">
        <v>0</v>
      </c>
      <c r="AB90" s="0" t="n">
        <v>74715.401027666</v>
      </c>
      <c r="AC90" s="0" t="n">
        <v>0</v>
      </c>
      <c r="AD90" s="0" t="n">
        <v>0</v>
      </c>
      <c r="AE90" s="0" t="n">
        <v>0</v>
      </c>
      <c r="AF90" s="0" t="n">
        <v>0.87</v>
      </c>
      <c r="AG90" s="4" t="n">
        <v>0</v>
      </c>
      <c r="AH90" s="5" t="n">
        <v>1</v>
      </c>
      <c r="AI90" s="5" t="n">
        <v>0</v>
      </c>
      <c r="AJ90" s="4" t="n">
        <v>1</v>
      </c>
      <c r="AK90" s="5" t="n">
        <v>0</v>
      </c>
      <c r="AL90" s="5" t="n">
        <v>0</v>
      </c>
      <c r="AM90" s="4" t="n">
        <v>1</v>
      </c>
      <c r="AN90" s="5" t="n">
        <v>0</v>
      </c>
      <c r="AO90" s="4" t="n">
        <v>0</v>
      </c>
      <c r="AP90" s="5" t="n">
        <v>0</v>
      </c>
      <c r="AQ90" s="5" t="n">
        <v>1</v>
      </c>
    </row>
    <row r="91" customFormat="false" ht="15" hidden="false" customHeight="false" outlineLevel="0" collapsed="false">
      <c r="D91" s="3"/>
      <c r="F91" s="3"/>
      <c r="H91" s="58"/>
      <c r="I91" s="58"/>
      <c r="J91" s="58"/>
      <c r="K91" s="58" t="s">
        <v>28</v>
      </c>
      <c r="L91" s="58" t="n">
        <f aca="false">1-L93</f>
        <v>0.95</v>
      </c>
      <c r="M91" s="58" t="s">
        <v>110</v>
      </c>
      <c r="N91" s="58" t="n">
        <f aca="false">1-N89</f>
        <v>0.66</v>
      </c>
      <c r="O91" s="16" t="s">
        <v>122</v>
      </c>
      <c r="P91" s="58" t="n">
        <v>0.9643</v>
      </c>
      <c r="Q91" s="3" t="n">
        <f aca="false">IF(AND(V91&lt;1,W91&lt;1,X91&lt;1,Y91&lt;3),1,0)</f>
        <v>0</v>
      </c>
      <c r="R91" s="63" t="n">
        <f aca="false">P91*N91*L91*J92*H95*F81*D69*B96</f>
        <v>0.00278377685944447</v>
      </c>
      <c r="S91" s="58"/>
      <c r="T91" s="79"/>
      <c r="U91" s="80" t="n">
        <v>402</v>
      </c>
      <c r="V91" s="3" t="n">
        <v>0</v>
      </c>
      <c r="W91" s="3" t="n">
        <v>2.1</v>
      </c>
      <c r="X91" s="3" t="n">
        <v>0</v>
      </c>
      <c r="Y91" s="3" t="n">
        <v>5</v>
      </c>
      <c r="Z91" s="3" t="n">
        <v>0</v>
      </c>
      <c r="AA91" s="0" t="n">
        <v>0</v>
      </c>
      <c r="AB91" s="0" t="n">
        <v>74715.401027666</v>
      </c>
      <c r="AC91" s="0" t="n">
        <v>0</v>
      </c>
      <c r="AD91" s="0" t="n">
        <v>0</v>
      </c>
      <c r="AE91" s="0" t="n">
        <v>0</v>
      </c>
      <c r="AF91" s="0" t="n">
        <v>0.87</v>
      </c>
      <c r="AG91" s="4" t="n">
        <v>0</v>
      </c>
      <c r="AH91" s="5" t="n">
        <v>1</v>
      </c>
      <c r="AI91" s="5" t="n">
        <v>0</v>
      </c>
      <c r="AJ91" s="4" t="n">
        <v>1</v>
      </c>
      <c r="AK91" s="5" t="n">
        <v>0</v>
      </c>
      <c r="AL91" s="5" t="n">
        <v>0</v>
      </c>
      <c r="AM91" s="4" t="n">
        <v>0</v>
      </c>
      <c r="AN91" s="5" t="n">
        <v>1</v>
      </c>
      <c r="AO91" s="4" t="n">
        <v>0</v>
      </c>
      <c r="AP91" s="5" t="n">
        <v>1</v>
      </c>
      <c r="AQ91" s="5" t="n">
        <v>0</v>
      </c>
    </row>
    <row r="92" customFormat="false" ht="15" hidden="false" customHeight="false" outlineLevel="0" collapsed="false">
      <c r="D92" s="3"/>
      <c r="F92" s="3"/>
      <c r="H92" s="3"/>
      <c r="I92" s="58" t="s">
        <v>122</v>
      </c>
      <c r="J92" s="58" t="n">
        <v>0.28</v>
      </c>
      <c r="K92" s="58"/>
      <c r="L92" s="58"/>
      <c r="M92" s="58"/>
      <c r="N92" s="58"/>
      <c r="O92" s="16" t="s">
        <v>75</v>
      </c>
      <c r="P92" s="58" t="n">
        <v>0.0357</v>
      </c>
      <c r="Q92" s="3" t="n">
        <f aca="false">IF(AND(V92&lt;1,W92&lt;1,X92&lt;1,Y92&lt;3),1,0)</f>
        <v>0</v>
      </c>
      <c r="R92" s="63" t="n">
        <f aca="false">P92*N91*L91*J92*H95*F81*D69*B96</f>
        <v>0.000103060078691452</v>
      </c>
      <c r="S92" s="58"/>
      <c r="T92" s="79"/>
      <c r="U92" s="80" t="n">
        <v>402</v>
      </c>
      <c r="V92" s="3" t="n">
        <v>0</v>
      </c>
      <c r="W92" s="3" t="n">
        <v>2.1</v>
      </c>
      <c r="X92" s="3" t="n">
        <v>0</v>
      </c>
      <c r="Y92" s="3" t="n">
        <v>5</v>
      </c>
      <c r="Z92" s="3" t="n">
        <v>0</v>
      </c>
      <c r="AA92" s="0" t="n">
        <v>0</v>
      </c>
      <c r="AB92" s="0" t="n">
        <v>74715.401027666</v>
      </c>
      <c r="AC92" s="0" t="n">
        <v>0</v>
      </c>
      <c r="AD92" s="0" t="n">
        <v>0</v>
      </c>
      <c r="AE92" s="0" t="n">
        <v>0</v>
      </c>
      <c r="AF92" s="0" t="n">
        <v>0.87</v>
      </c>
      <c r="AG92" s="4" t="n">
        <v>0</v>
      </c>
      <c r="AH92" s="5" t="n">
        <v>1</v>
      </c>
      <c r="AI92" s="5" t="n">
        <v>0</v>
      </c>
      <c r="AJ92" s="4" t="n">
        <v>1</v>
      </c>
      <c r="AK92" s="5" t="n">
        <v>0</v>
      </c>
      <c r="AL92" s="5" t="n">
        <v>0</v>
      </c>
      <c r="AM92" s="4" t="n">
        <v>0</v>
      </c>
      <c r="AN92" s="5" t="n">
        <v>1</v>
      </c>
      <c r="AO92" s="4" t="n">
        <v>0</v>
      </c>
      <c r="AP92" s="5" t="n">
        <v>0</v>
      </c>
      <c r="AQ92" s="5" t="n">
        <v>1</v>
      </c>
    </row>
    <row r="93" customFormat="false" ht="15" hidden="false" customHeight="false" outlineLevel="0" collapsed="false">
      <c r="D93" s="3"/>
      <c r="H93" s="3"/>
      <c r="I93" s="58"/>
      <c r="J93" s="58"/>
      <c r="K93" s="58" t="s">
        <v>121</v>
      </c>
      <c r="L93" s="58" t="n">
        <v>0.05</v>
      </c>
      <c r="M93" s="58"/>
      <c r="N93" s="58"/>
      <c r="O93" s="80" t="s">
        <v>122</v>
      </c>
      <c r="P93" s="58" t="n">
        <v>0.9643</v>
      </c>
      <c r="Q93" s="3" t="n">
        <f aca="false">IF(AND(V93&lt;1,W93&lt;1,X93&lt;1,Y93&lt;3),1,0)</f>
        <v>0</v>
      </c>
      <c r="R93" s="63" t="n">
        <f aca="false">P93*1*L93*J92*H95*F81*D69*B96</f>
        <v>0.000221991775075316</v>
      </c>
      <c r="S93" s="58"/>
      <c r="T93" s="79"/>
      <c r="U93" s="80" t="n">
        <v>402</v>
      </c>
      <c r="V93" s="3" t="n">
        <v>0</v>
      </c>
      <c r="W93" s="3" t="n">
        <v>2.1</v>
      </c>
      <c r="X93" s="3" t="n">
        <v>0</v>
      </c>
      <c r="Y93" s="3" t="n">
        <v>5</v>
      </c>
      <c r="Z93" s="3" t="n">
        <v>0</v>
      </c>
      <c r="AA93" s="0" t="n">
        <v>0</v>
      </c>
      <c r="AB93" s="0" t="n">
        <v>74715.401027666</v>
      </c>
      <c r="AC93" s="0" t="n">
        <v>0</v>
      </c>
      <c r="AD93" s="0" t="n">
        <v>0</v>
      </c>
      <c r="AE93" s="0" t="n">
        <v>0</v>
      </c>
      <c r="AF93" s="0" t="n">
        <v>0.87</v>
      </c>
      <c r="AG93" s="4" t="n">
        <v>0</v>
      </c>
      <c r="AH93" s="5" t="n">
        <v>1</v>
      </c>
      <c r="AI93" s="5" t="n">
        <v>0</v>
      </c>
      <c r="AJ93" s="4" t="n">
        <v>0</v>
      </c>
      <c r="AK93" s="5" t="n">
        <v>1</v>
      </c>
      <c r="AL93" s="5" t="n">
        <v>0</v>
      </c>
      <c r="AM93" s="4" t="n">
        <v>1</v>
      </c>
      <c r="AN93" s="5" t="n">
        <v>0</v>
      </c>
      <c r="AO93" s="4" t="n">
        <v>0</v>
      </c>
      <c r="AP93" s="5" t="n">
        <v>1</v>
      </c>
      <c r="AQ93" s="5" t="n">
        <v>0</v>
      </c>
    </row>
    <row r="94" customFormat="false" ht="15" hidden="false" customHeight="false" outlineLevel="0" collapsed="false">
      <c r="D94" s="3"/>
      <c r="F94" s="3"/>
      <c r="H94" s="3"/>
      <c r="I94" s="58"/>
      <c r="J94" s="58"/>
      <c r="K94" s="58"/>
      <c r="L94" s="58"/>
      <c r="M94" s="58"/>
      <c r="N94" s="58"/>
      <c r="O94" s="80" t="s">
        <v>75</v>
      </c>
      <c r="P94" s="58" t="n">
        <v>0.0357</v>
      </c>
      <c r="Q94" s="3" t="n">
        <f aca="false">IF(AND(V94&lt;1,W94&lt;1,X94&lt;1,Y94&lt;3),1,0)</f>
        <v>0</v>
      </c>
      <c r="R94" s="63" t="n">
        <f aca="false">P94*1*L93*J92*H95*F81*D69*B96</f>
        <v>8.2185070726836E-006</v>
      </c>
      <c r="S94" s="58"/>
      <c r="T94" s="79"/>
      <c r="U94" s="80" t="n">
        <v>402</v>
      </c>
      <c r="V94" s="3" t="n">
        <v>0</v>
      </c>
      <c r="W94" s="3" t="n">
        <v>2.1</v>
      </c>
      <c r="X94" s="3" t="n">
        <v>0</v>
      </c>
      <c r="Y94" s="3" t="n">
        <v>5</v>
      </c>
      <c r="Z94" s="3" t="n">
        <v>0</v>
      </c>
      <c r="AA94" s="0" t="n">
        <v>0</v>
      </c>
      <c r="AB94" s="0" t="n">
        <v>74715.401027666</v>
      </c>
      <c r="AC94" s="0" t="n">
        <v>0</v>
      </c>
      <c r="AD94" s="0" t="n">
        <v>0</v>
      </c>
      <c r="AE94" s="0" t="n">
        <v>0</v>
      </c>
      <c r="AF94" s="0" t="n">
        <v>0.87</v>
      </c>
      <c r="AG94" s="4" t="n">
        <v>0</v>
      </c>
      <c r="AH94" s="5" t="n">
        <v>1</v>
      </c>
      <c r="AI94" s="5" t="n">
        <v>0</v>
      </c>
      <c r="AJ94" s="4" t="n">
        <v>0</v>
      </c>
      <c r="AK94" s="5" t="n">
        <v>1</v>
      </c>
      <c r="AL94" s="5" t="n">
        <v>0</v>
      </c>
      <c r="AM94" s="4" t="n">
        <v>1</v>
      </c>
      <c r="AN94" s="5" t="n">
        <v>0</v>
      </c>
      <c r="AO94" s="4" t="n">
        <v>0</v>
      </c>
      <c r="AP94" s="5" t="n">
        <v>0</v>
      </c>
      <c r="AQ94" s="5" t="n">
        <v>1</v>
      </c>
    </row>
    <row r="95" customFormat="false" ht="15" hidden="false" customHeight="false" outlineLevel="0" collapsed="false">
      <c r="D95" s="3"/>
      <c r="G95" s="0" t="s">
        <v>90</v>
      </c>
      <c r="H95" s="54" t="n">
        <f aca="false">0.3574</f>
        <v>0.3574</v>
      </c>
      <c r="I95" s="58" t="s">
        <v>75</v>
      </c>
      <c r="J95" s="58" t="n">
        <f aca="false">1-J86-J92</f>
        <v>0.08</v>
      </c>
      <c r="K95" s="58" t="s">
        <v>30</v>
      </c>
      <c r="L95" s="58" t="n">
        <v>1</v>
      </c>
      <c r="M95" s="58"/>
      <c r="N95" s="58" t="n">
        <v>1</v>
      </c>
      <c r="O95" s="80" t="s">
        <v>75</v>
      </c>
      <c r="P95" s="58" t="n">
        <v>1</v>
      </c>
      <c r="Q95" s="3" t="n">
        <f aca="false">IF(AND(V95&lt;1,W95&lt;1,X95&lt;1,Y95&lt;3),1,0)</f>
        <v>0</v>
      </c>
      <c r="R95" s="63" t="n">
        <f aca="false">P95*1*L95*J95*H95*F81*D69*B96</f>
        <v>0.00131548732656</v>
      </c>
      <c r="S95" s="58"/>
      <c r="T95" s="79"/>
      <c r="U95" s="80" t="n">
        <v>402</v>
      </c>
      <c r="V95" s="3" t="n">
        <v>0</v>
      </c>
      <c r="W95" s="3" t="n">
        <v>2.1</v>
      </c>
      <c r="X95" s="3" t="n">
        <v>0</v>
      </c>
      <c r="Y95" s="3" t="n">
        <v>5</v>
      </c>
      <c r="Z95" s="3" t="n">
        <v>0</v>
      </c>
      <c r="AA95" s="0" t="n">
        <v>0</v>
      </c>
      <c r="AB95" s="0" t="n">
        <v>74715.401027666</v>
      </c>
      <c r="AC95" s="0" t="n">
        <v>0</v>
      </c>
      <c r="AD95" s="0" t="n">
        <v>0</v>
      </c>
      <c r="AE95" s="0" t="n">
        <v>0</v>
      </c>
      <c r="AF95" s="0" t="n">
        <v>0.87</v>
      </c>
      <c r="AG95" s="4" t="n">
        <v>0</v>
      </c>
      <c r="AH95" s="5" t="n">
        <v>0</v>
      </c>
      <c r="AI95" s="5" t="n">
        <v>1</v>
      </c>
      <c r="AJ95" s="4" t="n">
        <v>0</v>
      </c>
      <c r="AK95" s="5" t="n">
        <v>0</v>
      </c>
      <c r="AL95" s="5" t="n">
        <v>1</v>
      </c>
      <c r="AM95" s="4" t="n">
        <v>1</v>
      </c>
      <c r="AN95" s="5" t="n">
        <v>0</v>
      </c>
      <c r="AO95" s="4" t="n">
        <v>0</v>
      </c>
      <c r="AP95" s="5" t="n">
        <v>0</v>
      </c>
      <c r="AQ95" s="5" t="n">
        <v>1</v>
      </c>
    </row>
    <row r="96" s="65" customFormat="true" ht="15" hidden="false" customHeight="false" outlineLevel="0" collapsed="false">
      <c r="A96" s="65" t="s">
        <v>92</v>
      </c>
      <c r="B96" s="84" t="n">
        <v>0.2606</v>
      </c>
      <c r="C96" s="65" t="n">
        <v>-1</v>
      </c>
      <c r="D96" s="65" t="n">
        <v>-1</v>
      </c>
      <c r="E96" s="65" t="n">
        <v>-1</v>
      </c>
      <c r="F96" s="65" t="n">
        <v>-1</v>
      </c>
      <c r="G96" s="65" t="n">
        <v>-1</v>
      </c>
      <c r="H96" s="65" t="n">
        <v>-1</v>
      </c>
      <c r="I96" s="65" t="n">
        <v>-1</v>
      </c>
      <c r="J96" s="65" t="n">
        <v>-1</v>
      </c>
      <c r="K96" s="65" t="n">
        <v>-1</v>
      </c>
      <c r="L96" s="65" t="n">
        <v>-1</v>
      </c>
      <c r="M96" s="65" t="n">
        <v>-1</v>
      </c>
      <c r="N96" s="65" t="n">
        <v>-1</v>
      </c>
      <c r="O96" s="65" t="n">
        <v>-1</v>
      </c>
      <c r="P96" s="65" t="n">
        <v>-1</v>
      </c>
      <c r="Q96" s="56" t="n">
        <v>-1</v>
      </c>
      <c r="R96" s="65" t="n">
        <v>-1</v>
      </c>
      <c r="S96" s="65" t="n">
        <v>-1</v>
      </c>
      <c r="T96" s="65" t="n">
        <v>-1</v>
      </c>
      <c r="U96" s="65" t="n">
        <v>-1</v>
      </c>
      <c r="V96" s="65" t="n">
        <v>-1</v>
      </c>
      <c r="W96" s="65" t="n">
        <v>-1</v>
      </c>
      <c r="X96" s="65" t="n">
        <v>-1</v>
      </c>
      <c r="Y96" s="65" t="n">
        <v>-1</v>
      </c>
      <c r="Z96" s="65" t="n">
        <v>-1</v>
      </c>
      <c r="AA96" s="65" t="n">
        <v>-1</v>
      </c>
      <c r="AB96" s="65" t="n">
        <v>-1</v>
      </c>
      <c r="AC96" s="65" t="n">
        <v>-1</v>
      </c>
      <c r="AD96" s="65" t="n">
        <v>-1</v>
      </c>
      <c r="AE96" s="65" t="n">
        <v>-1</v>
      </c>
      <c r="AF96" s="65" t="n">
        <v>-1</v>
      </c>
      <c r="AG96" s="65" t="n">
        <v>-1</v>
      </c>
      <c r="AH96" s="65" t="n">
        <v>-1</v>
      </c>
      <c r="AI96" s="65" t="n">
        <v>-1</v>
      </c>
      <c r="AJ96" s="65" t="n">
        <v>-1</v>
      </c>
      <c r="AK96" s="65" t="n">
        <v>-1</v>
      </c>
      <c r="AL96" s="65" t="n">
        <v>-1</v>
      </c>
      <c r="AM96" s="65" t="n">
        <v>-1</v>
      </c>
      <c r="AN96" s="65" t="n">
        <v>-1</v>
      </c>
      <c r="AO96" s="65" t="n">
        <v>-1</v>
      </c>
      <c r="AP96" s="65" t="n">
        <v>-1</v>
      </c>
      <c r="AQ96" s="65" t="n">
        <v>-1</v>
      </c>
      <c r="AR96" s="65" t="n">
        <v>-1</v>
      </c>
      <c r="AS96" s="65" t="n">
        <v>-1</v>
      </c>
      <c r="AT96" s="65" t="n">
        <v>-1</v>
      </c>
      <c r="AU96" s="65" t="n">
        <v>-1</v>
      </c>
      <c r="AV96" s="65" t="n">
        <v>-1</v>
      </c>
    </row>
    <row r="97" customFormat="false" ht="15" hidden="false" customHeight="false" outlineLevel="0" collapsed="false">
      <c r="B97" s="58"/>
      <c r="D97" s="3"/>
      <c r="F97" s="3"/>
      <c r="H97" s="3"/>
      <c r="I97" s="58"/>
      <c r="J97" s="58"/>
      <c r="K97" s="58"/>
      <c r="L97" s="58"/>
      <c r="M97" s="58" t="s">
        <v>109</v>
      </c>
      <c r="N97" s="58" t="n">
        <f aca="false">4.4/(4.4+1.5)</f>
        <v>0.745762711864407</v>
      </c>
      <c r="O97" s="16" t="s">
        <v>73</v>
      </c>
      <c r="P97" s="58" t="n">
        <v>0.6322</v>
      </c>
      <c r="Q97" s="3" t="n">
        <f aca="false">IF(AND(V97&lt;1,W97&lt;1,X97&lt;1,Y97&lt;3),1,0)</f>
        <v>1</v>
      </c>
      <c r="R97" s="63" t="n">
        <f aca="false">P97*N97*L99*J100*H109*F109*D111*B96</f>
        <v>0.00718029927743997</v>
      </c>
      <c r="S97" s="58"/>
      <c r="T97" s="79"/>
      <c r="U97" s="80" t="n">
        <v>403</v>
      </c>
      <c r="V97" s="3" t="n">
        <v>0</v>
      </c>
      <c r="W97" s="0" t="n">
        <v>0.48</v>
      </c>
      <c r="X97" s="3" t="n">
        <v>0</v>
      </c>
      <c r="Y97" s="3" t="n">
        <v>2.75</v>
      </c>
      <c r="Z97" s="3" t="n">
        <v>0</v>
      </c>
      <c r="AA97" s="0" t="n">
        <v>0</v>
      </c>
      <c r="AB97" s="0" t="n">
        <v>72298.2589500467</v>
      </c>
      <c r="AC97" s="0" t="n">
        <v>0</v>
      </c>
      <c r="AD97" s="0" t="n">
        <v>0</v>
      </c>
      <c r="AE97" s="0" t="n">
        <v>0</v>
      </c>
      <c r="AF97" s="57" t="n">
        <v>0.6</v>
      </c>
      <c r="AG97" s="4" t="n">
        <v>1</v>
      </c>
      <c r="AH97" s="5" t="n">
        <v>0</v>
      </c>
      <c r="AI97" s="5" t="n">
        <v>0</v>
      </c>
      <c r="AJ97" s="4" t="n">
        <v>1</v>
      </c>
      <c r="AK97" s="5" t="n">
        <v>0</v>
      </c>
      <c r="AL97" s="5" t="n">
        <v>0</v>
      </c>
      <c r="AM97" s="4" t="n">
        <v>1</v>
      </c>
      <c r="AN97" s="5" t="n">
        <v>0</v>
      </c>
      <c r="AO97" s="4" t="n">
        <v>1</v>
      </c>
      <c r="AP97" s="5" t="n">
        <v>0</v>
      </c>
      <c r="AQ97" s="5" t="n">
        <v>0</v>
      </c>
    </row>
    <row r="98" customFormat="false" ht="15" hidden="false" customHeight="false" outlineLevel="0" collapsed="false">
      <c r="B98" s="58"/>
      <c r="D98" s="3"/>
      <c r="F98" s="3"/>
      <c r="H98" s="3"/>
      <c r="I98" s="58"/>
      <c r="J98" s="58"/>
      <c r="K98" s="58"/>
      <c r="L98" s="58"/>
      <c r="M98" s="58"/>
      <c r="N98" s="58"/>
      <c r="O98" s="16" t="s">
        <v>75</v>
      </c>
      <c r="P98" s="58" t="n">
        <f aca="false">1-P97</f>
        <v>0.3678</v>
      </c>
      <c r="Q98" s="3" t="n">
        <f aca="false">IF(AND(V98&lt;1,W98&lt;1,X98&lt;1,Y98&lt;3),1,0)</f>
        <v>1</v>
      </c>
      <c r="R98" s="63" t="n">
        <f aca="false">P98*N97*L99*J100*H109*F109*D111*B96</f>
        <v>0.00417733956697631</v>
      </c>
      <c r="S98" s="58"/>
      <c r="T98" s="79"/>
      <c r="U98" s="80" t="n">
        <v>403</v>
      </c>
      <c r="V98" s="3" t="n">
        <v>0</v>
      </c>
      <c r="W98" s="0" t="n">
        <v>0.48</v>
      </c>
      <c r="X98" s="3" t="n">
        <v>0</v>
      </c>
      <c r="Y98" s="3" t="n">
        <v>2.75</v>
      </c>
      <c r="Z98" s="3" t="n">
        <v>0</v>
      </c>
      <c r="AA98" s="0" t="n">
        <v>0</v>
      </c>
      <c r="AB98" s="0" t="n">
        <v>72298.2589500467</v>
      </c>
      <c r="AC98" s="0" t="n">
        <v>0</v>
      </c>
      <c r="AD98" s="0" t="n">
        <v>0</v>
      </c>
      <c r="AE98" s="0" t="n">
        <v>0</v>
      </c>
      <c r="AF98" s="57" t="n">
        <v>0.6</v>
      </c>
      <c r="AG98" s="4" t="n">
        <v>1</v>
      </c>
      <c r="AH98" s="5" t="n">
        <v>0</v>
      </c>
      <c r="AI98" s="5" t="n">
        <v>0</v>
      </c>
      <c r="AJ98" s="4" t="n">
        <v>1</v>
      </c>
      <c r="AK98" s="5" t="n">
        <v>0</v>
      </c>
      <c r="AL98" s="5" t="n">
        <v>0</v>
      </c>
      <c r="AM98" s="4" t="n">
        <v>1</v>
      </c>
      <c r="AN98" s="5" t="n">
        <v>0</v>
      </c>
      <c r="AO98" s="4" t="n">
        <v>0</v>
      </c>
      <c r="AP98" s="5" t="n">
        <v>0</v>
      </c>
      <c r="AQ98" s="5" t="n">
        <v>1</v>
      </c>
    </row>
    <row r="99" customFormat="false" ht="15" hidden="false" customHeight="false" outlineLevel="0" collapsed="false">
      <c r="B99" s="58"/>
      <c r="D99" s="3"/>
      <c r="F99" s="3"/>
      <c r="H99" s="3"/>
      <c r="I99" s="58"/>
      <c r="J99" s="58"/>
      <c r="K99" s="58"/>
      <c r="L99" s="58" t="n">
        <v>0.91</v>
      </c>
      <c r="M99" s="58" t="s">
        <v>110</v>
      </c>
      <c r="N99" s="58" t="n">
        <f aca="false">1-N97</f>
        <v>0.254237288135593</v>
      </c>
      <c r="O99" s="16" t="s">
        <v>73</v>
      </c>
      <c r="P99" s="58" t="n">
        <v>0.6322</v>
      </c>
      <c r="Q99" s="3" t="n">
        <f aca="false">IF(AND(V99&lt;1,W99&lt;1,X99&lt;1,Y99&lt;3),1,0)</f>
        <v>1</v>
      </c>
      <c r="R99" s="63" t="n">
        <f aca="false">P99*N99*L99*J100*H109*F109*D111*B96</f>
        <v>0.00244782929912726</v>
      </c>
      <c r="S99" s="58"/>
      <c r="T99" s="79"/>
      <c r="U99" s="80" t="n">
        <v>403</v>
      </c>
      <c r="V99" s="3" t="n">
        <v>0</v>
      </c>
      <c r="W99" s="0" t="n">
        <v>0.48</v>
      </c>
      <c r="X99" s="3" t="n">
        <v>0</v>
      </c>
      <c r="Y99" s="3" t="n">
        <v>2.75</v>
      </c>
      <c r="Z99" s="3" t="n">
        <v>0</v>
      </c>
      <c r="AA99" s="0" t="n">
        <v>0</v>
      </c>
      <c r="AB99" s="0" t="n">
        <v>72298.2589500467</v>
      </c>
      <c r="AC99" s="0" t="n">
        <v>0</v>
      </c>
      <c r="AD99" s="0" t="n">
        <v>0</v>
      </c>
      <c r="AE99" s="0" t="n">
        <v>0</v>
      </c>
      <c r="AF99" s="57" t="n">
        <v>0.6</v>
      </c>
      <c r="AG99" s="4" t="n">
        <v>1</v>
      </c>
      <c r="AH99" s="5" t="n">
        <v>0</v>
      </c>
      <c r="AI99" s="5" t="n">
        <v>0</v>
      </c>
      <c r="AJ99" s="4" t="n">
        <v>1</v>
      </c>
      <c r="AK99" s="5" t="n">
        <v>0</v>
      </c>
      <c r="AL99" s="5" t="n">
        <v>0</v>
      </c>
      <c r="AM99" s="4" t="n">
        <v>0</v>
      </c>
      <c r="AN99" s="5" t="n">
        <v>1</v>
      </c>
      <c r="AO99" s="4" t="n">
        <v>1</v>
      </c>
      <c r="AP99" s="5" t="n">
        <v>0</v>
      </c>
      <c r="AQ99" s="5" t="n">
        <v>0</v>
      </c>
    </row>
    <row r="100" customFormat="false" ht="15" hidden="false" customHeight="false" outlineLevel="0" collapsed="false">
      <c r="B100" s="58"/>
      <c r="D100" s="3"/>
      <c r="F100" s="3"/>
      <c r="H100" s="3"/>
      <c r="I100" s="58" t="s">
        <v>73</v>
      </c>
      <c r="J100" s="58" t="n">
        <v>0.57</v>
      </c>
      <c r="K100" s="58"/>
      <c r="L100" s="58"/>
      <c r="M100" s="58"/>
      <c r="N100" s="58"/>
      <c r="O100" s="16" t="s">
        <v>75</v>
      </c>
      <c r="P100" s="58" t="n">
        <v>0.3678</v>
      </c>
      <c r="Q100" s="3" t="n">
        <f aca="false">IF(AND(V100&lt;1,W100&lt;1,X100&lt;1,Y100&lt;3),1,0)</f>
        <v>1</v>
      </c>
      <c r="R100" s="63" t="n">
        <f aca="false">P100*N99*L99*J100*H109*F109*D111*B96</f>
        <v>0.00142409303419647</v>
      </c>
      <c r="S100" s="58"/>
      <c r="T100" s="79"/>
      <c r="U100" s="80" t="n">
        <v>403</v>
      </c>
      <c r="V100" s="3" t="n">
        <v>0</v>
      </c>
      <c r="W100" s="0" t="n">
        <v>0.48</v>
      </c>
      <c r="X100" s="3" t="n">
        <v>0</v>
      </c>
      <c r="Y100" s="3" t="n">
        <v>2.75</v>
      </c>
      <c r="Z100" s="3" t="n">
        <v>0</v>
      </c>
      <c r="AA100" s="0" t="n">
        <v>0</v>
      </c>
      <c r="AB100" s="0" t="n">
        <v>72298.2589500467</v>
      </c>
      <c r="AC100" s="0" t="n">
        <v>0</v>
      </c>
      <c r="AD100" s="0" t="n">
        <v>0</v>
      </c>
      <c r="AE100" s="0" t="n">
        <v>0</v>
      </c>
      <c r="AF100" s="57" t="n">
        <v>0.6</v>
      </c>
      <c r="AG100" s="4" t="n">
        <v>1</v>
      </c>
      <c r="AH100" s="5" t="n">
        <v>0</v>
      </c>
      <c r="AI100" s="5" t="n">
        <v>0</v>
      </c>
      <c r="AJ100" s="4" t="n">
        <v>1</v>
      </c>
      <c r="AK100" s="5" t="n">
        <v>0</v>
      </c>
      <c r="AL100" s="5" t="n">
        <v>0</v>
      </c>
      <c r="AM100" s="4" t="n">
        <v>0</v>
      </c>
      <c r="AN100" s="5" t="n">
        <v>1</v>
      </c>
      <c r="AO100" s="4" t="n">
        <v>0</v>
      </c>
      <c r="AP100" s="5" t="n">
        <v>0</v>
      </c>
      <c r="AQ100" s="5" t="n">
        <v>1</v>
      </c>
    </row>
    <row r="101" customFormat="false" ht="15" hidden="false" customHeight="false" outlineLevel="0" collapsed="false">
      <c r="B101" s="58"/>
      <c r="D101" s="3"/>
      <c r="F101" s="3"/>
      <c r="H101" s="3"/>
      <c r="I101" s="58"/>
      <c r="J101" s="58"/>
      <c r="K101" s="58"/>
      <c r="L101" s="58" t="n">
        <f aca="false">1-L99</f>
        <v>0.09</v>
      </c>
      <c r="M101" s="58"/>
      <c r="N101" s="58"/>
      <c r="O101" s="80" t="s">
        <v>73</v>
      </c>
      <c r="P101" s="58" t="n">
        <v>0.6322</v>
      </c>
      <c r="Q101" s="3" t="n">
        <f aca="false">IF(AND(V101&lt;1,W101&lt;1,X101&lt;1,Y101&lt;3),1,0)</f>
        <v>1</v>
      </c>
      <c r="R101" s="63" t="n">
        <f aca="false">P101*1*L101*J100*H109*F109*D111*B96</f>
        <v>0.000952232496583572</v>
      </c>
      <c r="S101" s="58"/>
      <c r="T101" s="79"/>
      <c r="U101" s="80" t="n">
        <v>403</v>
      </c>
      <c r="V101" s="3" t="n">
        <v>0</v>
      </c>
      <c r="W101" s="0" t="n">
        <v>0.48</v>
      </c>
      <c r="X101" s="3" t="n">
        <v>0</v>
      </c>
      <c r="Y101" s="3" t="n">
        <v>2.75</v>
      </c>
      <c r="Z101" s="3" t="n">
        <v>0</v>
      </c>
      <c r="AA101" s="0" t="n">
        <v>0</v>
      </c>
      <c r="AB101" s="0" t="n">
        <v>72298.2589500467</v>
      </c>
      <c r="AC101" s="0" t="n">
        <v>0</v>
      </c>
      <c r="AD101" s="0" t="n">
        <v>0</v>
      </c>
      <c r="AE101" s="0" t="n">
        <v>0</v>
      </c>
      <c r="AF101" s="57" t="n">
        <v>0.6</v>
      </c>
      <c r="AG101" s="4" t="n">
        <v>1</v>
      </c>
      <c r="AH101" s="5" t="n">
        <v>0</v>
      </c>
      <c r="AI101" s="5" t="n">
        <v>0</v>
      </c>
      <c r="AJ101" s="4" t="n">
        <v>0</v>
      </c>
      <c r="AK101" s="5" t="n">
        <v>1</v>
      </c>
      <c r="AL101" s="5" t="n">
        <v>0</v>
      </c>
      <c r="AM101" s="4" t="n">
        <v>1</v>
      </c>
      <c r="AN101" s="5" t="n">
        <v>0</v>
      </c>
      <c r="AO101" s="4" t="n">
        <v>1</v>
      </c>
      <c r="AP101" s="5" t="n">
        <v>0</v>
      </c>
      <c r="AQ101" s="5" t="n">
        <v>0</v>
      </c>
    </row>
    <row r="102" customFormat="false" ht="15" hidden="false" customHeight="false" outlineLevel="0" collapsed="false">
      <c r="B102" s="58"/>
      <c r="D102" s="3"/>
      <c r="F102" s="3"/>
      <c r="H102" s="3"/>
      <c r="I102" s="58"/>
      <c r="J102" s="58"/>
      <c r="K102" s="58"/>
      <c r="L102" s="58"/>
      <c r="M102" s="58"/>
      <c r="N102" s="58"/>
      <c r="O102" s="80" t="s">
        <v>75</v>
      </c>
      <c r="P102" s="58" t="n">
        <v>0.3678</v>
      </c>
      <c r="Q102" s="3" t="n">
        <f aca="false">IF(AND(V102&lt;1,W102&lt;1,X102&lt;1,Y102&lt;3),1,0)</f>
        <v>1</v>
      </c>
      <c r="R102" s="63" t="n">
        <f aca="false">P102*1*L101*J100*H109*F109*D111*B96</f>
        <v>0.000553987839676428</v>
      </c>
      <c r="S102" s="58"/>
      <c r="T102" s="79"/>
      <c r="U102" s="80" t="n">
        <v>403</v>
      </c>
      <c r="V102" s="3" t="n">
        <v>0</v>
      </c>
      <c r="W102" s="0" t="n">
        <v>0.48</v>
      </c>
      <c r="X102" s="3" t="n">
        <v>0</v>
      </c>
      <c r="Y102" s="3" t="n">
        <v>2.75</v>
      </c>
      <c r="Z102" s="3" t="n">
        <v>0</v>
      </c>
      <c r="AA102" s="0" t="n">
        <v>0</v>
      </c>
      <c r="AB102" s="0" t="n">
        <v>72298.2589500467</v>
      </c>
      <c r="AC102" s="0" t="n">
        <v>0</v>
      </c>
      <c r="AD102" s="0" t="n">
        <v>0</v>
      </c>
      <c r="AE102" s="0" t="n">
        <v>0</v>
      </c>
      <c r="AF102" s="57" t="n">
        <v>0.6</v>
      </c>
      <c r="AG102" s="4" t="n">
        <v>1</v>
      </c>
      <c r="AH102" s="5" t="n">
        <v>0</v>
      </c>
      <c r="AI102" s="5" t="n">
        <v>0</v>
      </c>
      <c r="AJ102" s="4" t="n">
        <v>0</v>
      </c>
      <c r="AK102" s="5" t="n">
        <v>1</v>
      </c>
      <c r="AL102" s="5" t="n">
        <v>0</v>
      </c>
      <c r="AM102" s="4" t="n">
        <v>1</v>
      </c>
      <c r="AN102" s="5" t="n">
        <v>0</v>
      </c>
      <c r="AO102" s="4" t="n">
        <v>0</v>
      </c>
      <c r="AP102" s="5" t="n">
        <v>0</v>
      </c>
      <c r="AQ102" s="5" t="n">
        <v>1</v>
      </c>
    </row>
    <row r="103" customFormat="false" ht="15" hidden="false" customHeight="false" outlineLevel="0" collapsed="false">
      <c r="B103" s="58"/>
      <c r="D103" s="3"/>
      <c r="F103" s="3"/>
      <c r="H103" s="3"/>
      <c r="I103" s="58"/>
      <c r="J103" s="58"/>
      <c r="K103" s="58"/>
      <c r="L103" s="58"/>
      <c r="M103" s="58" t="s">
        <v>109</v>
      </c>
      <c r="N103" s="58" t="n">
        <f aca="false">0.9/(1.9+0.9)</f>
        <v>0.321428571428571</v>
      </c>
      <c r="O103" s="16" t="s">
        <v>122</v>
      </c>
      <c r="P103" s="58" t="n">
        <v>0.9653</v>
      </c>
      <c r="Q103" s="3" t="n">
        <f aca="false">IF(AND(V103&lt;1,W103&lt;1,X103&lt;1,Y103&lt;3),1,0)</f>
        <v>1</v>
      </c>
      <c r="R103" s="63" t="n">
        <f aca="false">P103*N103*L105*J106*H109*F109*D111*B96</f>
        <v>0.00246283882253901</v>
      </c>
      <c r="S103" s="58"/>
      <c r="T103" s="79"/>
      <c r="U103" s="80" t="n">
        <v>403</v>
      </c>
      <c r="V103" s="3" t="n">
        <v>0</v>
      </c>
      <c r="W103" s="0" t="n">
        <v>0.48</v>
      </c>
      <c r="X103" s="3" t="n">
        <v>0</v>
      </c>
      <c r="Y103" s="3" t="n">
        <v>2.75</v>
      </c>
      <c r="Z103" s="3" t="n">
        <v>0</v>
      </c>
      <c r="AA103" s="0" t="n">
        <v>0</v>
      </c>
      <c r="AB103" s="0" t="n">
        <v>72298.2589500467</v>
      </c>
      <c r="AC103" s="0" t="n">
        <v>0</v>
      </c>
      <c r="AD103" s="0" t="n">
        <v>0</v>
      </c>
      <c r="AE103" s="0" t="n">
        <v>0</v>
      </c>
      <c r="AF103" s="57" t="n">
        <v>0.6</v>
      </c>
      <c r="AG103" s="4" t="n">
        <v>0</v>
      </c>
      <c r="AH103" s="5" t="n">
        <v>1</v>
      </c>
      <c r="AI103" s="5" t="n">
        <v>0</v>
      </c>
      <c r="AJ103" s="4" t="n">
        <v>1</v>
      </c>
      <c r="AK103" s="5" t="n">
        <v>0</v>
      </c>
      <c r="AL103" s="5" t="n">
        <v>0</v>
      </c>
      <c r="AM103" s="4" t="n">
        <v>1</v>
      </c>
      <c r="AN103" s="5" t="n">
        <v>0</v>
      </c>
      <c r="AO103" s="4" t="n">
        <v>0</v>
      </c>
      <c r="AP103" s="5" t="n">
        <v>1</v>
      </c>
      <c r="AQ103" s="5" t="n">
        <v>0</v>
      </c>
    </row>
    <row r="104" customFormat="false" ht="15" hidden="false" customHeight="false" outlineLevel="0" collapsed="false">
      <c r="B104" s="58"/>
      <c r="D104" s="3"/>
      <c r="F104" s="3"/>
      <c r="H104" s="3"/>
      <c r="I104" s="58"/>
      <c r="J104" s="58"/>
      <c r="K104" s="58"/>
      <c r="L104" s="58"/>
      <c r="M104" s="58"/>
      <c r="N104" s="58"/>
      <c r="O104" s="16" t="s">
        <v>75</v>
      </c>
      <c r="P104" s="58" t="n">
        <f aca="false">1-P103</f>
        <v>0.0347</v>
      </c>
      <c r="Q104" s="3" t="n">
        <f aca="false">IF(AND(V104&lt;1,W104&lt;1,X104&lt;1,Y104&lt;3),1,0)</f>
        <v>1</v>
      </c>
      <c r="R104" s="63" t="n">
        <f aca="false">P104*N103*L105*J106*H109*F109*D111*B96</f>
        <v>8.85325879437516E-005</v>
      </c>
      <c r="S104" s="58"/>
      <c r="T104" s="79"/>
      <c r="U104" s="80" t="n">
        <v>403</v>
      </c>
      <c r="V104" s="3" t="n">
        <v>0</v>
      </c>
      <c r="W104" s="0" t="n">
        <v>0.48</v>
      </c>
      <c r="X104" s="3" t="n">
        <v>0</v>
      </c>
      <c r="Y104" s="3" t="n">
        <v>2.75</v>
      </c>
      <c r="Z104" s="3" t="n">
        <v>0</v>
      </c>
      <c r="AA104" s="0" t="n">
        <v>0</v>
      </c>
      <c r="AB104" s="0" t="n">
        <v>72298.2589500467</v>
      </c>
      <c r="AC104" s="0" t="n">
        <v>0</v>
      </c>
      <c r="AD104" s="0" t="n">
        <v>0</v>
      </c>
      <c r="AE104" s="0" t="n">
        <v>0</v>
      </c>
      <c r="AF104" s="57" t="n">
        <v>0.6</v>
      </c>
      <c r="AG104" s="4" t="n">
        <v>0</v>
      </c>
      <c r="AH104" s="5" t="n">
        <v>1</v>
      </c>
      <c r="AI104" s="5" t="n">
        <v>0</v>
      </c>
      <c r="AJ104" s="4" t="n">
        <v>1</v>
      </c>
      <c r="AK104" s="5" t="n">
        <v>0</v>
      </c>
      <c r="AL104" s="5" t="n">
        <v>0</v>
      </c>
      <c r="AM104" s="4" t="n">
        <v>1</v>
      </c>
      <c r="AN104" s="5" t="n">
        <v>0</v>
      </c>
      <c r="AO104" s="4" t="n">
        <v>0</v>
      </c>
      <c r="AP104" s="5" t="n">
        <v>0</v>
      </c>
      <c r="AQ104" s="5" t="n">
        <v>1</v>
      </c>
    </row>
    <row r="105" customFormat="false" ht="15" hidden="false" customHeight="false" outlineLevel="0" collapsed="false">
      <c r="B105" s="58"/>
      <c r="D105" s="3"/>
      <c r="F105" s="3"/>
      <c r="H105" s="3"/>
      <c r="I105" s="58"/>
      <c r="J105" s="58"/>
      <c r="K105" s="58"/>
      <c r="L105" s="58" t="n">
        <f aca="false">1-L107</f>
        <v>0.96551724137931</v>
      </c>
      <c r="M105" s="58" t="s">
        <v>110</v>
      </c>
      <c r="N105" s="58" t="n">
        <f aca="false">1-N103</f>
        <v>0.678571428571429</v>
      </c>
      <c r="O105" s="16" t="s">
        <v>122</v>
      </c>
      <c r="P105" s="58" t="n">
        <v>0.9653</v>
      </c>
      <c r="Q105" s="3" t="n">
        <f aca="false">IF(AND(V105&lt;1,W105&lt;1,X105&lt;1,Y105&lt;3),1,0)</f>
        <v>1</v>
      </c>
      <c r="R105" s="63" t="n">
        <f aca="false">P105*N105*L105*J106*H109*F109*D111*B96</f>
        <v>0.0051993264031379</v>
      </c>
      <c r="S105" s="58"/>
      <c r="T105" s="79"/>
      <c r="U105" s="80" t="n">
        <v>403</v>
      </c>
      <c r="V105" s="3" t="n">
        <v>0</v>
      </c>
      <c r="W105" s="0" t="n">
        <v>0.48</v>
      </c>
      <c r="X105" s="3" t="n">
        <v>0</v>
      </c>
      <c r="Y105" s="3" t="n">
        <v>2.75</v>
      </c>
      <c r="Z105" s="3" t="n">
        <v>0</v>
      </c>
      <c r="AA105" s="0" t="n">
        <v>0</v>
      </c>
      <c r="AB105" s="0" t="n">
        <v>72298.2589500467</v>
      </c>
      <c r="AC105" s="0" t="n">
        <v>0</v>
      </c>
      <c r="AD105" s="0" t="n">
        <v>0</v>
      </c>
      <c r="AE105" s="0" t="n">
        <v>0</v>
      </c>
      <c r="AF105" s="57" t="n">
        <v>0.6</v>
      </c>
      <c r="AG105" s="4" t="n">
        <v>0</v>
      </c>
      <c r="AH105" s="5" t="n">
        <v>1</v>
      </c>
      <c r="AI105" s="5" t="n">
        <v>0</v>
      </c>
      <c r="AJ105" s="4" t="n">
        <v>1</v>
      </c>
      <c r="AK105" s="5" t="n">
        <v>0</v>
      </c>
      <c r="AL105" s="5" t="n">
        <v>0</v>
      </c>
      <c r="AM105" s="4" t="n">
        <v>0</v>
      </c>
      <c r="AN105" s="5" t="n">
        <v>1</v>
      </c>
      <c r="AO105" s="4" t="n">
        <v>0</v>
      </c>
      <c r="AP105" s="5" t="n">
        <v>1</v>
      </c>
      <c r="AQ105" s="5" t="n">
        <v>0</v>
      </c>
    </row>
    <row r="106" customFormat="false" ht="15" hidden="false" customHeight="false" outlineLevel="0" collapsed="false">
      <c r="B106" s="58"/>
      <c r="D106" s="3"/>
      <c r="F106" s="3"/>
      <c r="H106" s="3"/>
      <c r="I106" s="58" t="s">
        <v>122</v>
      </c>
      <c r="J106" s="58" t="n">
        <v>0.28</v>
      </c>
      <c r="K106" s="58"/>
      <c r="L106" s="58"/>
      <c r="M106" s="58"/>
      <c r="N106" s="58"/>
      <c r="O106" s="16" t="s">
        <v>75</v>
      </c>
      <c r="P106" s="58" t="n">
        <v>0.0347</v>
      </c>
      <c r="Q106" s="3" t="n">
        <f aca="false">IF(AND(V106&lt;1,W106&lt;1,X106&lt;1,Y106&lt;3),1,0)</f>
        <v>1</v>
      </c>
      <c r="R106" s="63" t="n">
        <f aca="false">P106*N105*L105*J106*H109*F109*D111*B96</f>
        <v>0.000186902130103476</v>
      </c>
      <c r="S106" s="58"/>
      <c r="T106" s="79"/>
      <c r="U106" s="80" t="n">
        <v>403</v>
      </c>
      <c r="V106" s="3" t="n">
        <v>0</v>
      </c>
      <c r="W106" s="0" t="n">
        <v>0.48</v>
      </c>
      <c r="X106" s="3" t="n">
        <v>0</v>
      </c>
      <c r="Y106" s="3" t="n">
        <v>2.75</v>
      </c>
      <c r="Z106" s="3" t="n">
        <v>0</v>
      </c>
      <c r="AA106" s="0" t="n">
        <v>0</v>
      </c>
      <c r="AB106" s="0" t="n">
        <v>72298.2589500467</v>
      </c>
      <c r="AC106" s="0" t="n">
        <v>0</v>
      </c>
      <c r="AD106" s="0" t="n">
        <v>0</v>
      </c>
      <c r="AE106" s="0" t="n">
        <v>0</v>
      </c>
      <c r="AF106" s="57" t="n">
        <v>0.6</v>
      </c>
      <c r="AG106" s="4" t="n">
        <v>0</v>
      </c>
      <c r="AH106" s="5" t="n">
        <v>1</v>
      </c>
      <c r="AI106" s="5" t="n">
        <v>0</v>
      </c>
      <c r="AJ106" s="4" t="n">
        <v>1</v>
      </c>
      <c r="AK106" s="5" t="n">
        <v>0</v>
      </c>
      <c r="AL106" s="5" t="n">
        <v>0</v>
      </c>
      <c r="AM106" s="4" t="n">
        <v>0</v>
      </c>
      <c r="AN106" s="5" t="n">
        <v>1</v>
      </c>
      <c r="AO106" s="4" t="n">
        <v>0</v>
      </c>
      <c r="AP106" s="5" t="n">
        <v>0</v>
      </c>
      <c r="AQ106" s="5" t="n">
        <v>1</v>
      </c>
    </row>
    <row r="107" customFormat="false" ht="15" hidden="false" customHeight="false" outlineLevel="0" collapsed="false">
      <c r="D107" s="3"/>
      <c r="F107" s="3"/>
      <c r="H107" s="3"/>
      <c r="I107" s="58"/>
      <c r="J107" s="58"/>
      <c r="K107" s="58"/>
      <c r="L107" s="58" t="n">
        <f aca="false">0.1/2.9</f>
        <v>0.0344827586206897</v>
      </c>
      <c r="M107" s="58"/>
      <c r="N107" s="58"/>
      <c r="O107" s="80" t="s">
        <v>122</v>
      </c>
      <c r="P107" s="58" t="n">
        <v>0.9653</v>
      </c>
      <c r="Q107" s="3" t="n">
        <f aca="false">IF(AND(V107&lt;1,W107&lt;1,X107&lt;1,Y107&lt;3),1,0)</f>
        <v>1</v>
      </c>
      <c r="R107" s="63" t="n">
        <f aca="false">P107*1*L107*J106*H109*F109*D111*B96</f>
        <v>0.00027364875805989</v>
      </c>
      <c r="S107" s="58"/>
      <c r="T107" s="79"/>
      <c r="U107" s="80" t="n">
        <v>403</v>
      </c>
      <c r="V107" s="3" t="n">
        <v>0</v>
      </c>
      <c r="W107" s="0" t="n">
        <v>0.48</v>
      </c>
      <c r="X107" s="3" t="n">
        <v>0</v>
      </c>
      <c r="Y107" s="3" t="n">
        <v>2.75</v>
      </c>
      <c r="Z107" s="3" t="n">
        <v>0</v>
      </c>
      <c r="AA107" s="0" t="n">
        <v>0</v>
      </c>
      <c r="AB107" s="0" t="n">
        <v>72298.2589500467</v>
      </c>
      <c r="AC107" s="0" t="n">
        <v>0</v>
      </c>
      <c r="AD107" s="0" t="n">
        <v>0</v>
      </c>
      <c r="AE107" s="0" t="n">
        <v>0</v>
      </c>
      <c r="AF107" s="57" t="n">
        <v>0.6</v>
      </c>
      <c r="AG107" s="4" t="n">
        <v>0</v>
      </c>
      <c r="AH107" s="5" t="n">
        <v>1</v>
      </c>
      <c r="AI107" s="5" t="n">
        <v>0</v>
      </c>
      <c r="AJ107" s="4" t="n">
        <v>0</v>
      </c>
      <c r="AK107" s="5" t="n">
        <v>1</v>
      </c>
      <c r="AL107" s="5" t="n">
        <v>0</v>
      </c>
      <c r="AM107" s="4" t="n">
        <v>1</v>
      </c>
      <c r="AN107" s="5" t="n">
        <v>0</v>
      </c>
      <c r="AO107" s="4" t="n">
        <v>0</v>
      </c>
      <c r="AP107" s="5" t="n">
        <v>1</v>
      </c>
      <c r="AQ107" s="5" t="n">
        <v>0</v>
      </c>
    </row>
    <row r="108" customFormat="false" ht="15" hidden="false" customHeight="false" outlineLevel="0" collapsed="false">
      <c r="D108" s="3"/>
      <c r="F108" s="3"/>
      <c r="H108" s="3"/>
      <c r="I108" s="58"/>
      <c r="J108" s="58"/>
      <c r="K108" s="58"/>
      <c r="L108" s="58"/>
      <c r="M108" s="58"/>
      <c r="N108" s="58"/>
      <c r="O108" s="80" t="s">
        <v>75</v>
      </c>
      <c r="P108" s="58" t="n">
        <v>0.0347</v>
      </c>
      <c r="Q108" s="3" t="n">
        <f aca="false">IF(AND(V108&lt;1,W108&lt;1,X108&lt;1,Y108&lt;3),1,0)</f>
        <v>1</v>
      </c>
      <c r="R108" s="63" t="n">
        <f aca="false">P108*1*L107*J106*H109*F109*D111*B96</f>
        <v>9.83695421597242E-006</v>
      </c>
      <c r="S108" s="58"/>
      <c r="T108" s="79"/>
      <c r="U108" s="80" t="n">
        <v>403</v>
      </c>
      <c r="V108" s="3" t="n">
        <v>0</v>
      </c>
      <c r="W108" s="0" t="n">
        <v>0.48</v>
      </c>
      <c r="X108" s="3" t="n">
        <v>0</v>
      </c>
      <c r="Y108" s="3" t="n">
        <v>2.75</v>
      </c>
      <c r="Z108" s="3" t="n">
        <v>0</v>
      </c>
      <c r="AA108" s="0" t="n">
        <v>0</v>
      </c>
      <c r="AB108" s="0" t="n">
        <v>72298.2589500467</v>
      </c>
      <c r="AC108" s="0" t="n">
        <v>0</v>
      </c>
      <c r="AD108" s="0" t="n">
        <v>0</v>
      </c>
      <c r="AE108" s="0" t="n">
        <v>0</v>
      </c>
      <c r="AF108" s="57" t="n">
        <v>0.6</v>
      </c>
      <c r="AG108" s="4" t="n">
        <v>0</v>
      </c>
      <c r="AH108" s="5" t="n">
        <v>1</v>
      </c>
      <c r="AI108" s="5" t="n">
        <v>0</v>
      </c>
      <c r="AJ108" s="4" t="n">
        <v>0</v>
      </c>
      <c r="AK108" s="5" t="n">
        <v>1</v>
      </c>
      <c r="AL108" s="5" t="n">
        <v>0</v>
      </c>
      <c r="AM108" s="4" t="n">
        <v>1</v>
      </c>
      <c r="AN108" s="5" t="n">
        <v>0</v>
      </c>
      <c r="AO108" s="4" t="n">
        <v>0</v>
      </c>
      <c r="AP108" s="5" t="n">
        <v>0</v>
      </c>
      <c r="AQ108" s="5" t="n">
        <v>1</v>
      </c>
    </row>
    <row r="109" customFormat="false" ht="15" hidden="false" customHeight="false" outlineLevel="0" collapsed="false">
      <c r="D109" s="3"/>
      <c r="E109" s="0" t="s">
        <v>80</v>
      </c>
      <c r="F109" s="54" t="n">
        <v>0.61</v>
      </c>
      <c r="G109" s="0" t="s">
        <v>81</v>
      </c>
      <c r="H109" s="54" t="n">
        <v>1</v>
      </c>
      <c r="I109" s="58" t="s">
        <v>75</v>
      </c>
      <c r="J109" s="58" t="n">
        <f aca="false">1-J106-J100</f>
        <v>0.15</v>
      </c>
      <c r="K109" s="58"/>
      <c r="L109" s="58" t="n">
        <v>1</v>
      </c>
      <c r="M109" s="58"/>
      <c r="N109" s="58" t="n">
        <v>1</v>
      </c>
      <c r="O109" s="80" t="s">
        <v>75</v>
      </c>
      <c r="P109" s="58" t="n">
        <v>1</v>
      </c>
      <c r="Q109" s="3" t="n">
        <f aca="false">IF(AND(V109&lt;1,W109&lt;1,X109&lt;1,Y109&lt;3),1,0)</f>
        <v>1</v>
      </c>
      <c r="R109" s="63" t="n">
        <f aca="false">P109*1*L109*J109*H109*F109*D111*B96</f>
        <v>0.00440415303</v>
      </c>
      <c r="S109" s="58"/>
      <c r="T109" s="79"/>
      <c r="U109" s="80" t="n">
        <v>403</v>
      </c>
      <c r="V109" s="3" t="n">
        <v>0</v>
      </c>
      <c r="W109" s="0" t="n">
        <v>0.48</v>
      </c>
      <c r="X109" s="3" t="n">
        <v>0</v>
      </c>
      <c r="Y109" s="3" t="n">
        <v>2.75</v>
      </c>
      <c r="Z109" s="3" t="n">
        <v>0</v>
      </c>
      <c r="AA109" s="0" t="n">
        <v>0</v>
      </c>
      <c r="AB109" s="0" t="n">
        <v>72298.2589500467</v>
      </c>
      <c r="AC109" s="0" t="n">
        <v>0</v>
      </c>
      <c r="AD109" s="0" t="n">
        <v>0</v>
      </c>
      <c r="AE109" s="0" t="n">
        <v>0</v>
      </c>
      <c r="AF109" s="57" t="n">
        <v>0.6</v>
      </c>
      <c r="AG109" s="4" t="n">
        <v>0</v>
      </c>
      <c r="AH109" s="5" t="n">
        <v>0</v>
      </c>
      <c r="AI109" s="5" t="n">
        <v>1</v>
      </c>
      <c r="AJ109" s="4" t="n">
        <v>0</v>
      </c>
      <c r="AK109" s="5" t="n">
        <v>0</v>
      </c>
      <c r="AL109" s="5" t="n">
        <v>1</v>
      </c>
      <c r="AM109" s="4" t="n">
        <v>1</v>
      </c>
      <c r="AN109" s="5" t="n">
        <v>0</v>
      </c>
      <c r="AO109" s="4" t="n">
        <v>0</v>
      </c>
      <c r="AP109" s="5" t="n">
        <v>0</v>
      </c>
      <c r="AQ109" s="5" t="n">
        <v>1</v>
      </c>
    </row>
    <row r="110" s="56" customFormat="true" ht="15" hidden="false" customHeight="false" outlineLevel="0" collapsed="false">
      <c r="A110" s="56" t="n">
        <v>-1</v>
      </c>
      <c r="B110" s="56" t="n">
        <v>-1</v>
      </c>
      <c r="C110" s="56" t="n">
        <v>-1</v>
      </c>
      <c r="D110" s="56" t="n">
        <v>-1</v>
      </c>
      <c r="E110" s="56" t="n">
        <v>-1</v>
      </c>
      <c r="F110" s="56" t="n">
        <v>-1</v>
      </c>
      <c r="G110" s="56" t="n">
        <v>-1</v>
      </c>
      <c r="H110" s="56" t="n">
        <v>-1</v>
      </c>
      <c r="I110" s="56" t="n">
        <v>-1</v>
      </c>
      <c r="J110" s="56" t="n">
        <v>-1</v>
      </c>
      <c r="K110" s="56" t="n">
        <v>-1</v>
      </c>
      <c r="L110" s="56" t="n">
        <v>-1</v>
      </c>
      <c r="M110" s="56" t="n">
        <v>-1</v>
      </c>
      <c r="N110" s="56" t="n">
        <v>-1</v>
      </c>
      <c r="O110" s="56" t="n">
        <v>-1</v>
      </c>
      <c r="P110" s="56" t="n">
        <v>-1</v>
      </c>
      <c r="Q110" s="56" t="n">
        <v>-1</v>
      </c>
      <c r="R110" s="56" t="n">
        <v>-1</v>
      </c>
      <c r="S110" s="56" t="n">
        <v>-1</v>
      </c>
      <c r="T110" s="56" t="n">
        <v>-1</v>
      </c>
      <c r="U110" s="56" t="n">
        <v>-1</v>
      </c>
      <c r="V110" s="56" t="n">
        <v>-1</v>
      </c>
      <c r="W110" s="56" t="n">
        <v>-1</v>
      </c>
      <c r="X110" s="56" t="n">
        <v>-1</v>
      </c>
      <c r="Y110" s="56" t="n">
        <v>-1</v>
      </c>
      <c r="Z110" s="56" t="n">
        <v>-1</v>
      </c>
      <c r="AA110" s="56" t="n">
        <v>-1</v>
      </c>
      <c r="AB110" s="56" t="n">
        <v>-1</v>
      </c>
      <c r="AC110" s="56" t="n">
        <v>-1</v>
      </c>
      <c r="AD110" s="56" t="n">
        <v>-1</v>
      </c>
      <c r="AE110" s="56" t="n">
        <v>-1</v>
      </c>
      <c r="AF110" s="56" t="n">
        <v>-1</v>
      </c>
      <c r="AG110" s="56" t="n">
        <v>-1</v>
      </c>
      <c r="AH110" s="56" t="n">
        <v>-1</v>
      </c>
      <c r="AI110" s="56" t="n">
        <v>-1</v>
      </c>
      <c r="AJ110" s="56" t="n">
        <v>-1</v>
      </c>
      <c r="AK110" s="56" t="n">
        <v>-1</v>
      </c>
      <c r="AL110" s="56" t="n">
        <v>-1</v>
      </c>
      <c r="AM110" s="56" t="n">
        <v>-1</v>
      </c>
      <c r="AN110" s="56" t="n">
        <v>-1</v>
      </c>
      <c r="AO110" s="56" t="n">
        <v>-1</v>
      </c>
      <c r="AP110" s="56" t="n">
        <v>-1</v>
      </c>
      <c r="AQ110" s="56" t="n">
        <v>-1</v>
      </c>
      <c r="AR110" s="56" t="n">
        <v>-1</v>
      </c>
      <c r="AS110" s="56" t="n">
        <v>-1</v>
      </c>
      <c r="AT110" s="56" t="n">
        <v>-1</v>
      </c>
      <c r="AU110" s="56" t="n">
        <v>-1</v>
      </c>
    </row>
    <row r="111" customFormat="false" ht="15" hidden="false" customHeight="false" outlineLevel="0" collapsed="false">
      <c r="C111" s="0" t="s">
        <v>93</v>
      </c>
      <c r="D111" s="54" t="n">
        <v>0.1847</v>
      </c>
      <c r="F111" s="3"/>
      <c r="H111" s="3"/>
      <c r="I111" s="58"/>
      <c r="J111" s="58"/>
      <c r="K111" s="58"/>
      <c r="L111" s="58"/>
      <c r="M111" s="58" t="s">
        <v>109</v>
      </c>
      <c r="N111" s="58" t="n">
        <f aca="false">4.4/(4.4+1.5)</f>
        <v>0.745762711864407</v>
      </c>
      <c r="O111" s="16" t="s">
        <v>73</v>
      </c>
      <c r="P111" s="58" t="n">
        <v>0.6322</v>
      </c>
      <c r="Q111" s="3" t="n">
        <f aca="false">IF(AND(V111&lt;1,W111&lt;1,X111&lt;1,Y111&lt;3),1,0)</f>
        <v>0</v>
      </c>
      <c r="R111" s="63" t="n">
        <f aca="false">P111*N111*L113*J114*H123*F123*D111*B96</f>
        <v>0.00294997298871531</v>
      </c>
      <c r="T111" s="79"/>
      <c r="U111" s="80" t="n">
        <v>403</v>
      </c>
      <c r="V111" s="3" t="n">
        <v>0</v>
      </c>
      <c r="W111" s="0" t="n">
        <v>1.19</v>
      </c>
      <c r="X111" s="3" t="n">
        <v>0</v>
      </c>
      <c r="Y111" s="3" t="n">
        <v>2.75</v>
      </c>
      <c r="Z111" s="3" t="n">
        <v>0</v>
      </c>
      <c r="AA111" s="0" t="n">
        <v>0</v>
      </c>
      <c r="AB111" s="0" t="n">
        <v>75945.5123413393</v>
      </c>
      <c r="AC111" s="0" t="n">
        <v>0</v>
      </c>
      <c r="AD111" s="0" t="n">
        <v>0</v>
      </c>
      <c r="AE111" s="0" t="n">
        <v>0</v>
      </c>
      <c r="AF111" s="57" t="n">
        <v>0.6</v>
      </c>
      <c r="AG111" s="4" t="n">
        <v>1</v>
      </c>
      <c r="AH111" s="5" t="n">
        <v>0</v>
      </c>
      <c r="AI111" s="5" t="n">
        <v>0</v>
      </c>
      <c r="AJ111" s="4" t="n">
        <v>1</v>
      </c>
      <c r="AK111" s="5" t="n">
        <v>0</v>
      </c>
      <c r="AL111" s="5" t="n">
        <v>0</v>
      </c>
      <c r="AM111" s="4" t="n">
        <v>1</v>
      </c>
      <c r="AN111" s="5" t="n">
        <v>0</v>
      </c>
      <c r="AO111" s="4" t="n">
        <v>1</v>
      </c>
      <c r="AP111" s="5" t="n">
        <v>0</v>
      </c>
      <c r="AQ111" s="5" t="n">
        <v>0</v>
      </c>
    </row>
    <row r="112" customFormat="false" ht="15" hidden="false" customHeight="false" outlineLevel="0" collapsed="false">
      <c r="D112" s="3"/>
      <c r="F112" s="3"/>
      <c r="H112" s="3"/>
      <c r="I112" s="58"/>
      <c r="J112" s="58"/>
      <c r="K112" s="58"/>
      <c r="L112" s="58"/>
      <c r="M112" s="58"/>
      <c r="N112" s="58"/>
      <c r="O112" s="16" t="s">
        <v>75</v>
      </c>
      <c r="P112" s="58" t="n">
        <v>0.3678</v>
      </c>
      <c r="Q112" s="3" t="n">
        <f aca="false">IF(AND(V112&lt;1,W112&lt;1,X112&lt;1,Y112&lt;3),1,0)</f>
        <v>0</v>
      </c>
      <c r="R112" s="63" t="n">
        <f aca="false">P112*N111*L113*J114*H123*F123*D111*B96</f>
        <v>0.00171622914465279</v>
      </c>
      <c r="T112" s="79"/>
      <c r="U112" s="80" t="n">
        <v>403</v>
      </c>
      <c r="V112" s="3" t="n">
        <v>0</v>
      </c>
      <c r="W112" s="0" t="n">
        <v>1.19</v>
      </c>
      <c r="X112" s="3" t="n">
        <v>0</v>
      </c>
      <c r="Y112" s="3" t="n">
        <v>2.75</v>
      </c>
      <c r="Z112" s="3" t="n">
        <v>0</v>
      </c>
      <c r="AA112" s="0" t="n">
        <v>0</v>
      </c>
      <c r="AB112" s="0" t="n">
        <v>75945.5123413393</v>
      </c>
      <c r="AC112" s="0" t="n">
        <v>0</v>
      </c>
      <c r="AD112" s="0" t="n">
        <v>0</v>
      </c>
      <c r="AE112" s="0" t="n">
        <v>0</v>
      </c>
      <c r="AF112" s="57" t="n">
        <v>0.6</v>
      </c>
      <c r="AG112" s="4" t="n">
        <v>1</v>
      </c>
      <c r="AH112" s="5" t="n">
        <v>0</v>
      </c>
      <c r="AI112" s="5" t="n">
        <v>0</v>
      </c>
      <c r="AJ112" s="4" t="n">
        <v>1</v>
      </c>
      <c r="AK112" s="5" t="n">
        <v>0</v>
      </c>
      <c r="AL112" s="5" t="n">
        <v>0</v>
      </c>
      <c r="AM112" s="4" t="n">
        <v>1</v>
      </c>
      <c r="AN112" s="5" t="n">
        <v>0</v>
      </c>
      <c r="AO112" s="4" t="n">
        <v>0</v>
      </c>
      <c r="AP112" s="5" t="n">
        <v>0</v>
      </c>
      <c r="AQ112" s="5" t="n">
        <v>1</v>
      </c>
    </row>
    <row r="113" customFormat="false" ht="15" hidden="false" customHeight="false" outlineLevel="0" collapsed="false">
      <c r="D113" s="3"/>
      <c r="F113" s="3"/>
      <c r="H113" s="3"/>
      <c r="I113" s="58"/>
      <c r="J113" s="58"/>
      <c r="K113" s="58"/>
      <c r="L113" s="58" t="n">
        <v>0.91</v>
      </c>
      <c r="M113" s="58" t="s">
        <v>110</v>
      </c>
      <c r="N113" s="58" t="n">
        <f aca="false">1-N111</f>
        <v>0.254237288135593</v>
      </c>
      <c r="O113" s="16" t="s">
        <v>73</v>
      </c>
      <c r="P113" s="58" t="n">
        <v>0.6322</v>
      </c>
      <c r="Q113" s="3" t="n">
        <f aca="false">IF(AND(V113&lt;1,W113&lt;1,X113&lt;1,Y113&lt;3),1,0)</f>
        <v>0</v>
      </c>
      <c r="R113" s="63" t="n">
        <f aca="false">P113*N113*L113*J114*H123*F123*D111*B96</f>
        <v>0.00100567260978931</v>
      </c>
      <c r="T113" s="79"/>
      <c r="U113" s="80" t="n">
        <v>403</v>
      </c>
      <c r="V113" s="3" t="n">
        <v>0</v>
      </c>
      <c r="W113" s="0" t="n">
        <v>1.19</v>
      </c>
      <c r="X113" s="3" t="n">
        <v>0</v>
      </c>
      <c r="Y113" s="3" t="n">
        <v>2.75</v>
      </c>
      <c r="Z113" s="3" t="n">
        <v>0</v>
      </c>
      <c r="AA113" s="0" t="n">
        <v>0</v>
      </c>
      <c r="AB113" s="0" t="n">
        <v>75945.5123413393</v>
      </c>
      <c r="AC113" s="0" t="n">
        <v>0</v>
      </c>
      <c r="AD113" s="0" t="n">
        <v>0</v>
      </c>
      <c r="AE113" s="0" t="n">
        <v>0</v>
      </c>
      <c r="AF113" s="57" t="n">
        <v>0.6</v>
      </c>
      <c r="AG113" s="4" t="n">
        <v>1</v>
      </c>
      <c r="AH113" s="5" t="n">
        <v>0</v>
      </c>
      <c r="AI113" s="5" t="n">
        <v>0</v>
      </c>
      <c r="AJ113" s="4" t="n">
        <v>1</v>
      </c>
      <c r="AK113" s="5" t="n">
        <v>0</v>
      </c>
      <c r="AL113" s="5" t="n">
        <v>0</v>
      </c>
      <c r="AM113" s="4" t="n">
        <v>0</v>
      </c>
      <c r="AN113" s="5" t="n">
        <v>1</v>
      </c>
      <c r="AO113" s="4" t="n">
        <v>1</v>
      </c>
      <c r="AP113" s="5" t="n">
        <v>0</v>
      </c>
      <c r="AQ113" s="5" t="n">
        <v>0</v>
      </c>
    </row>
    <row r="114" customFormat="false" ht="15" hidden="false" customHeight="false" outlineLevel="0" collapsed="false">
      <c r="D114" s="3"/>
      <c r="F114" s="3"/>
      <c r="H114" s="3"/>
      <c r="I114" s="58" t="s">
        <v>73</v>
      </c>
      <c r="J114" s="58" t="n">
        <v>0.57</v>
      </c>
      <c r="K114" s="58"/>
      <c r="L114" s="58"/>
      <c r="M114" s="58"/>
      <c r="N114" s="58"/>
      <c r="O114" s="16" t="s">
        <v>75</v>
      </c>
      <c r="P114" s="58" t="n">
        <v>0.3678</v>
      </c>
      <c r="Q114" s="3" t="n">
        <f aca="false">IF(AND(V114&lt;1,W114&lt;1,X114&lt;1,Y114&lt;3),1,0)</f>
        <v>0</v>
      </c>
      <c r="R114" s="63" t="n">
        <f aca="false">P114*N113*L113*J114*H123*F123*D111*B96</f>
        <v>0.000585078117495268</v>
      </c>
      <c r="T114" s="79"/>
      <c r="U114" s="80" t="n">
        <v>403</v>
      </c>
      <c r="V114" s="3" t="n">
        <v>0</v>
      </c>
      <c r="W114" s="0" t="n">
        <v>1.19</v>
      </c>
      <c r="X114" s="3" t="n">
        <v>0</v>
      </c>
      <c r="Y114" s="3" t="n">
        <v>2.75</v>
      </c>
      <c r="Z114" s="3" t="n">
        <v>0</v>
      </c>
      <c r="AA114" s="0" t="n">
        <v>0</v>
      </c>
      <c r="AB114" s="0" t="n">
        <v>75945.5123413393</v>
      </c>
      <c r="AC114" s="0" t="n">
        <v>0</v>
      </c>
      <c r="AD114" s="0" t="n">
        <v>0</v>
      </c>
      <c r="AE114" s="0" t="n">
        <v>0</v>
      </c>
      <c r="AF114" s="57" t="n">
        <v>0.6</v>
      </c>
      <c r="AG114" s="4" t="n">
        <v>1</v>
      </c>
      <c r="AH114" s="5" t="n">
        <v>0</v>
      </c>
      <c r="AI114" s="5" t="n">
        <v>0</v>
      </c>
      <c r="AJ114" s="4" t="n">
        <v>1</v>
      </c>
      <c r="AK114" s="5" t="n">
        <v>0</v>
      </c>
      <c r="AL114" s="5" t="n">
        <v>0</v>
      </c>
      <c r="AM114" s="4" t="n">
        <v>0</v>
      </c>
      <c r="AN114" s="5" t="n">
        <v>1</v>
      </c>
      <c r="AO114" s="4" t="n">
        <v>0</v>
      </c>
      <c r="AP114" s="5" t="n">
        <v>0</v>
      </c>
      <c r="AQ114" s="5" t="n">
        <v>1</v>
      </c>
    </row>
    <row r="115" customFormat="false" ht="15" hidden="false" customHeight="false" outlineLevel="0" collapsed="false">
      <c r="D115" s="3"/>
      <c r="F115" s="3"/>
      <c r="H115" s="3"/>
      <c r="I115" s="58"/>
      <c r="J115" s="58"/>
      <c r="K115" s="58"/>
      <c r="L115" s="58" t="n">
        <f aca="false">1-L113</f>
        <v>0.09</v>
      </c>
      <c r="M115" s="58"/>
      <c r="N115" s="58"/>
      <c r="O115" s="80" t="s">
        <v>73</v>
      </c>
      <c r="P115" s="58" t="n">
        <v>0.6322</v>
      </c>
      <c r="Q115" s="3" t="n">
        <f aca="false">IF(AND(V115&lt;1,W115&lt;1,X115&lt;1,Y115&lt;3),1,0)</f>
        <v>0</v>
      </c>
      <c r="R115" s="63" t="n">
        <f aca="false">P115*1*L115*J114*H123*F123*D111*B96</f>
        <v>0.000391217696555402</v>
      </c>
      <c r="T115" s="79"/>
      <c r="U115" s="80" t="n">
        <v>403</v>
      </c>
      <c r="V115" s="3" t="n">
        <v>0</v>
      </c>
      <c r="W115" s="0" t="n">
        <v>1.19</v>
      </c>
      <c r="X115" s="3" t="n">
        <v>0</v>
      </c>
      <c r="Y115" s="3" t="n">
        <v>2.75</v>
      </c>
      <c r="Z115" s="3" t="n">
        <v>0</v>
      </c>
      <c r="AA115" s="0" t="n">
        <v>0</v>
      </c>
      <c r="AB115" s="0" t="n">
        <v>75945.5123413393</v>
      </c>
      <c r="AC115" s="0" t="n">
        <v>0</v>
      </c>
      <c r="AD115" s="0" t="n">
        <v>0</v>
      </c>
      <c r="AE115" s="0" t="n">
        <v>0</v>
      </c>
      <c r="AF115" s="57" t="n">
        <v>0.6</v>
      </c>
      <c r="AG115" s="4" t="n">
        <v>1</v>
      </c>
      <c r="AH115" s="5" t="n">
        <v>0</v>
      </c>
      <c r="AI115" s="5" t="n">
        <v>0</v>
      </c>
      <c r="AJ115" s="4" t="n">
        <v>0</v>
      </c>
      <c r="AK115" s="5" t="n">
        <v>1</v>
      </c>
      <c r="AL115" s="5" t="n">
        <v>0</v>
      </c>
      <c r="AM115" s="4" t="n">
        <v>1</v>
      </c>
      <c r="AN115" s="5" t="n">
        <v>0</v>
      </c>
      <c r="AO115" s="4" t="n">
        <v>1</v>
      </c>
      <c r="AP115" s="5" t="n">
        <v>0</v>
      </c>
      <c r="AQ115" s="5" t="n">
        <v>0</v>
      </c>
    </row>
    <row r="116" customFormat="false" ht="15" hidden="false" customHeight="false" outlineLevel="0" collapsed="false">
      <c r="D116" s="3"/>
      <c r="F116" s="3"/>
      <c r="H116" s="3"/>
      <c r="I116" s="58"/>
      <c r="J116" s="58"/>
      <c r="K116" s="58"/>
      <c r="L116" s="58"/>
      <c r="M116" s="58"/>
      <c r="N116" s="58"/>
      <c r="O116" s="80" t="s">
        <v>75</v>
      </c>
      <c r="P116" s="58" t="n">
        <v>0.3678</v>
      </c>
      <c r="Q116" s="3" t="n">
        <f aca="false">IF(AND(V116&lt;1,W116&lt;1,X116&lt;1,Y116&lt;3),1,0)</f>
        <v>0</v>
      </c>
      <c r="R116" s="63" t="n">
        <f aca="false">P116*1*L115*J114*H123*F123*D111*B96</f>
        <v>0.000227601817135522</v>
      </c>
      <c r="T116" s="79"/>
      <c r="U116" s="80" t="n">
        <v>403</v>
      </c>
      <c r="V116" s="3" t="n">
        <v>0</v>
      </c>
      <c r="W116" s="0" t="n">
        <v>1.19</v>
      </c>
      <c r="X116" s="3" t="n">
        <v>0</v>
      </c>
      <c r="Y116" s="3" t="n">
        <v>2.75</v>
      </c>
      <c r="Z116" s="3" t="n">
        <v>0</v>
      </c>
      <c r="AA116" s="0" t="n">
        <v>0</v>
      </c>
      <c r="AB116" s="0" t="n">
        <v>75945.5123413393</v>
      </c>
      <c r="AC116" s="0" t="n">
        <v>0</v>
      </c>
      <c r="AD116" s="0" t="n">
        <v>0</v>
      </c>
      <c r="AE116" s="0" t="n">
        <v>0</v>
      </c>
      <c r="AF116" s="57" t="n">
        <v>0.6</v>
      </c>
      <c r="AG116" s="4" t="n">
        <v>1</v>
      </c>
      <c r="AH116" s="5" t="n">
        <v>0</v>
      </c>
      <c r="AI116" s="5" t="n">
        <v>0</v>
      </c>
      <c r="AJ116" s="4" t="n">
        <v>0</v>
      </c>
      <c r="AK116" s="5" t="n">
        <v>1</v>
      </c>
      <c r="AL116" s="5" t="n">
        <v>0</v>
      </c>
      <c r="AM116" s="4" t="n">
        <v>1</v>
      </c>
      <c r="AN116" s="5" t="n">
        <v>0</v>
      </c>
      <c r="AO116" s="4" t="n">
        <v>0</v>
      </c>
      <c r="AP116" s="5" t="n">
        <v>0</v>
      </c>
      <c r="AQ116" s="5" t="n">
        <v>1</v>
      </c>
    </row>
    <row r="117" customFormat="false" ht="15" hidden="false" customHeight="false" outlineLevel="0" collapsed="false">
      <c r="D117" s="3"/>
      <c r="F117" s="3"/>
      <c r="H117" s="3"/>
      <c r="I117" s="58"/>
      <c r="J117" s="58"/>
      <c r="K117" s="58"/>
      <c r="L117" s="58"/>
      <c r="M117" s="58" t="s">
        <v>109</v>
      </c>
      <c r="N117" s="58" t="n">
        <f aca="false">0.9/(1.9+0.9)</f>
        <v>0.321428571428571</v>
      </c>
      <c r="O117" s="16" t="s">
        <v>122</v>
      </c>
      <c r="P117" s="58" t="n">
        <v>0.9653</v>
      </c>
      <c r="Q117" s="3" t="n">
        <f aca="false">IF(AND(V117&lt;1,W117&lt;1,X117&lt;1,Y117&lt;3),1,0)</f>
        <v>0</v>
      </c>
      <c r="R117" s="63" t="n">
        <f aca="false">P117*N117*L119*J120*H123*F123*D111*B96</f>
        <v>0.00101183916175703</v>
      </c>
      <c r="T117" s="79"/>
      <c r="U117" s="80" t="n">
        <v>403</v>
      </c>
      <c r="V117" s="3" t="n">
        <v>0</v>
      </c>
      <c r="W117" s="0" t="n">
        <v>1.19</v>
      </c>
      <c r="X117" s="3" t="n">
        <v>0</v>
      </c>
      <c r="Y117" s="3" t="n">
        <v>2.75</v>
      </c>
      <c r="Z117" s="3" t="n">
        <v>0</v>
      </c>
      <c r="AA117" s="0" t="n">
        <v>0</v>
      </c>
      <c r="AB117" s="0" t="n">
        <v>75945.5123413393</v>
      </c>
      <c r="AC117" s="0" t="n">
        <v>0</v>
      </c>
      <c r="AD117" s="0" t="n">
        <v>0</v>
      </c>
      <c r="AE117" s="0" t="n">
        <v>0</v>
      </c>
      <c r="AF117" s="57" t="n">
        <v>0.6</v>
      </c>
      <c r="AG117" s="4" t="n">
        <v>0</v>
      </c>
      <c r="AH117" s="5" t="n">
        <v>1</v>
      </c>
      <c r="AI117" s="5" t="n">
        <v>0</v>
      </c>
      <c r="AJ117" s="4" t="n">
        <v>1</v>
      </c>
      <c r="AK117" s="5" t="n">
        <v>0</v>
      </c>
      <c r="AL117" s="5" t="n">
        <v>0</v>
      </c>
      <c r="AM117" s="4" t="n">
        <v>1</v>
      </c>
      <c r="AN117" s="5" t="n">
        <v>0</v>
      </c>
      <c r="AO117" s="4" t="n">
        <v>0</v>
      </c>
      <c r="AP117" s="5" t="n">
        <v>1</v>
      </c>
      <c r="AQ117" s="5" t="n">
        <v>0</v>
      </c>
    </row>
    <row r="118" customFormat="false" ht="15" hidden="false" customHeight="false" outlineLevel="0" collapsed="false">
      <c r="D118" s="3"/>
      <c r="F118" s="3"/>
      <c r="H118" s="3"/>
      <c r="I118" s="58"/>
      <c r="J118" s="58"/>
      <c r="K118" s="58"/>
      <c r="L118" s="58"/>
      <c r="M118" s="58"/>
      <c r="N118" s="58"/>
      <c r="O118" s="16" t="s">
        <v>75</v>
      </c>
      <c r="P118" s="58" t="n">
        <v>0.0347</v>
      </c>
      <c r="Q118" s="3" t="n">
        <f aca="false">IF(AND(V118&lt;1,W118&lt;1,X118&lt;1,Y118&lt;3),1,0)</f>
        <v>0</v>
      </c>
      <c r="R118" s="63" t="n">
        <f aca="false">P118*N117*L119*J120*H123*F123*D111*B96</f>
        <v>3.63729606474351E-005</v>
      </c>
      <c r="T118" s="79"/>
      <c r="U118" s="80" t="n">
        <v>403</v>
      </c>
      <c r="V118" s="3" t="n">
        <v>0</v>
      </c>
      <c r="W118" s="0" t="n">
        <v>1.19</v>
      </c>
      <c r="X118" s="3" t="n">
        <v>0</v>
      </c>
      <c r="Y118" s="3" t="n">
        <v>2.75</v>
      </c>
      <c r="Z118" s="3" t="n">
        <v>0</v>
      </c>
      <c r="AA118" s="0" t="n">
        <v>0</v>
      </c>
      <c r="AB118" s="0" t="n">
        <v>75945.5123413393</v>
      </c>
      <c r="AC118" s="0" t="n">
        <v>0</v>
      </c>
      <c r="AD118" s="0" t="n">
        <v>0</v>
      </c>
      <c r="AE118" s="0" t="n">
        <v>0</v>
      </c>
      <c r="AF118" s="57" t="n">
        <v>0.6</v>
      </c>
      <c r="AG118" s="4" t="n">
        <v>0</v>
      </c>
      <c r="AH118" s="5" t="n">
        <v>1</v>
      </c>
      <c r="AI118" s="5" t="n">
        <v>0</v>
      </c>
      <c r="AJ118" s="4" t="n">
        <v>1</v>
      </c>
      <c r="AK118" s="5" t="n">
        <v>0</v>
      </c>
      <c r="AL118" s="5" t="n">
        <v>0</v>
      </c>
      <c r="AM118" s="4" t="n">
        <v>1</v>
      </c>
      <c r="AN118" s="5" t="n">
        <v>0</v>
      </c>
      <c r="AO118" s="4" t="n">
        <v>0</v>
      </c>
      <c r="AP118" s="5" t="n">
        <v>0</v>
      </c>
      <c r="AQ118" s="5" t="n">
        <v>1</v>
      </c>
    </row>
    <row r="119" customFormat="false" ht="15" hidden="false" customHeight="false" outlineLevel="0" collapsed="false">
      <c r="D119" s="3"/>
      <c r="F119" s="3"/>
      <c r="H119" s="3"/>
      <c r="I119" s="58"/>
      <c r="J119" s="58"/>
      <c r="K119" s="58"/>
      <c r="L119" s="58" t="n">
        <f aca="false">1-L121</f>
        <v>0.96551724137931</v>
      </c>
      <c r="M119" s="58" t="s">
        <v>110</v>
      </c>
      <c r="N119" s="58" t="n">
        <f aca="false">1-N117</f>
        <v>0.678571428571429</v>
      </c>
      <c r="O119" s="16" t="s">
        <v>122</v>
      </c>
      <c r="P119" s="58" t="n">
        <v>0.9653</v>
      </c>
      <c r="Q119" s="3" t="n">
        <f aca="false">IF(AND(V119&lt;1,W119&lt;1,X119&lt;1,Y119&lt;3),1,0)</f>
        <v>0</v>
      </c>
      <c r="R119" s="63" t="n">
        <f aca="false">P119*N119*L119*J120*H123*F123*D111*B96</f>
        <v>0.00213610489704263</v>
      </c>
      <c r="T119" s="79"/>
      <c r="U119" s="80" t="n">
        <v>403</v>
      </c>
      <c r="V119" s="3" t="n">
        <v>0</v>
      </c>
      <c r="W119" s="0" t="n">
        <v>1.19</v>
      </c>
      <c r="X119" s="3" t="n">
        <v>0</v>
      </c>
      <c r="Y119" s="3" t="n">
        <v>2.75</v>
      </c>
      <c r="Z119" s="3" t="n">
        <v>0</v>
      </c>
      <c r="AA119" s="0" t="n">
        <v>0</v>
      </c>
      <c r="AB119" s="0" t="n">
        <v>75945.5123413393</v>
      </c>
      <c r="AC119" s="0" t="n">
        <v>0</v>
      </c>
      <c r="AD119" s="0" t="n">
        <v>0</v>
      </c>
      <c r="AE119" s="0" t="n">
        <v>0</v>
      </c>
      <c r="AF119" s="57" t="n">
        <v>0.6</v>
      </c>
      <c r="AG119" s="4" t="n">
        <v>0</v>
      </c>
      <c r="AH119" s="5" t="n">
        <v>1</v>
      </c>
      <c r="AI119" s="5" t="n">
        <v>0</v>
      </c>
      <c r="AJ119" s="4" t="n">
        <v>1</v>
      </c>
      <c r="AK119" s="5" t="n">
        <v>0</v>
      </c>
      <c r="AL119" s="5" t="n">
        <v>0</v>
      </c>
      <c r="AM119" s="4" t="n">
        <v>0</v>
      </c>
      <c r="AN119" s="5" t="n">
        <v>1</v>
      </c>
      <c r="AO119" s="4" t="n">
        <v>0</v>
      </c>
      <c r="AP119" s="5" t="n">
        <v>1</v>
      </c>
      <c r="AQ119" s="5" t="n">
        <v>0</v>
      </c>
    </row>
    <row r="120" customFormat="false" ht="15" hidden="false" customHeight="false" outlineLevel="0" collapsed="false">
      <c r="D120" s="3"/>
      <c r="F120" s="3"/>
      <c r="H120" s="3"/>
      <c r="I120" s="58" t="s">
        <v>122</v>
      </c>
      <c r="J120" s="58" t="n">
        <v>0.28</v>
      </c>
      <c r="K120" s="58"/>
      <c r="L120" s="58"/>
      <c r="M120" s="58"/>
      <c r="N120" s="58"/>
      <c r="O120" s="16" t="s">
        <v>75</v>
      </c>
      <c r="P120" s="58" t="n">
        <v>0.0347</v>
      </c>
      <c r="Q120" s="3" t="n">
        <f aca="false">IF(AND(V120&lt;1,W120&lt;1,X120&lt;1,Y120&lt;3),1,0)</f>
        <v>0</v>
      </c>
      <c r="R120" s="63" t="n">
        <f aca="false">P120*N119*L119*J120*H123*F123*D111*B96</f>
        <v>7.67873613668074E-005</v>
      </c>
      <c r="T120" s="79"/>
      <c r="U120" s="80" t="n">
        <v>403</v>
      </c>
      <c r="V120" s="3" t="n">
        <v>0</v>
      </c>
      <c r="W120" s="0" t="n">
        <v>1.19</v>
      </c>
      <c r="X120" s="3" t="n">
        <v>0</v>
      </c>
      <c r="Y120" s="3" t="n">
        <v>2.75</v>
      </c>
      <c r="Z120" s="3" t="n">
        <v>0</v>
      </c>
      <c r="AA120" s="0" t="n">
        <v>0</v>
      </c>
      <c r="AB120" s="0" t="n">
        <v>75945.5123413393</v>
      </c>
      <c r="AC120" s="0" t="n">
        <v>0</v>
      </c>
      <c r="AD120" s="0" t="n">
        <v>0</v>
      </c>
      <c r="AE120" s="0" t="n">
        <v>0</v>
      </c>
      <c r="AF120" s="57" t="n">
        <v>0.6</v>
      </c>
      <c r="AG120" s="4" t="n">
        <v>0</v>
      </c>
      <c r="AH120" s="5" t="n">
        <v>1</v>
      </c>
      <c r="AI120" s="5" t="n">
        <v>0</v>
      </c>
      <c r="AJ120" s="4" t="n">
        <v>1</v>
      </c>
      <c r="AK120" s="5" t="n">
        <v>0</v>
      </c>
      <c r="AL120" s="5" t="n">
        <v>0</v>
      </c>
      <c r="AM120" s="4" t="n">
        <v>0</v>
      </c>
      <c r="AN120" s="5" t="n">
        <v>1</v>
      </c>
      <c r="AO120" s="4" t="n">
        <v>0</v>
      </c>
      <c r="AP120" s="5" t="n">
        <v>0</v>
      </c>
      <c r="AQ120" s="5" t="n">
        <v>1</v>
      </c>
    </row>
    <row r="121" customFormat="false" ht="15" hidden="false" customHeight="false" outlineLevel="0" collapsed="false">
      <c r="D121" s="3"/>
      <c r="F121" s="3"/>
      <c r="H121" s="3"/>
      <c r="I121" s="58"/>
      <c r="J121" s="58"/>
      <c r="K121" s="58"/>
      <c r="L121" s="58" t="n">
        <f aca="false">0.1/2.9</f>
        <v>0.0344827586206897</v>
      </c>
      <c r="M121" s="58"/>
      <c r="N121" s="58"/>
      <c r="O121" s="80" t="s">
        <v>122</v>
      </c>
      <c r="P121" s="58" t="n">
        <v>0.9653</v>
      </c>
      <c r="Q121" s="3" t="n">
        <f aca="false">IF(AND(V121&lt;1,W121&lt;1,X121&lt;1,Y121&lt;3),1,0)</f>
        <v>0</v>
      </c>
      <c r="R121" s="63" t="n">
        <f aca="false">P121*1*L121*J120*H123*F123*D111*B96</f>
        <v>0.000112426573528559</v>
      </c>
      <c r="T121" s="79"/>
      <c r="U121" s="80" t="n">
        <v>403</v>
      </c>
      <c r="V121" s="3" t="n">
        <v>0</v>
      </c>
      <c r="W121" s="0" t="n">
        <v>1.19</v>
      </c>
      <c r="X121" s="3" t="n">
        <v>0</v>
      </c>
      <c r="Y121" s="3" t="n">
        <v>2.75</v>
      </c>
      <c r="Z121" s="3" t="n">
        <v>0</v>
      </c>
      <c r="AA121" s="0" t="n">
        <v>0</v>
      </c>
      <c r="AB121" s="0" t="n">
        <v>75945.5123413393</v>
      </c>
      <c r="AC121" s="0" t="n">
        <v>0</v>
      </c>
      <c r="AD121" s="0" t="n">
        <v>0</v>
      </c>
      <c r="AE121" s="0" t="n">
        <v>0</v>
      </c>
      <c r="AF121" s="57" t="n">
        <v>0.6</v>
      </c>
      <c r="AG121" s="4" t="n">
        <v>0</v>
      </c>
      <c r="AH121" s="5" t="n">
        <v>1</v>
      </c>
      <c r="AI121" s="5" t="n">
        <v>0</v>
      </c>
      <c r="AJ121" s="4" t="n">
        <v>0</v>
      </c>
      <c r="AK121" s="5" t="n">
        <v>1</v>
      </c>
      <c r="AL121" s="5" t="n">
        <v>0</v>
      </c>
      <c r="AM121" s="4" t="n">
        <v>1</v>
      </c>
      <c r="AN121" s="5" t="n">
        <v>0</v>
      </c>
      <c r="AO121" s="4" t="n">
        <v>0</v>
      </c>
      <c r="AP121" s="5" t="n">
        <v>1</v>
      </c>
      <c r="AQ121" s="5" t="n">
        <v>0</v>
      </c>
    </row>
    <row r="122" customFormat="false" ht="15" hidden="false" customHeight="false" outlineLevel="0" collapsed="false">
      <c r="F122" s="3"/>
      <c r="H122" s="3"/>
      <c r="I122" s="58"/>
      <c r="J122" s="58"/>
      <c r="K122" s="58"/>
      <c r="L122" s="58"/>
      <c r="M122" s="58"/>
      <c r="N122" s="58"/>
      <c r="O122" s="80" t="s">
        <v>75</v>
      </c>
      <c r="P122" s="58" t="n">
        <v>0.0347</v>
      </c>
      <c r="Q122" s="3" t="n">
        <f aca="false">IF(AND(V122&lt;1,W122&lt;1,X122&lt;1,Y122&lt;3),1,0)</f>
        <v>0</v>
      </c>
      <c r="R122" s="63" t="n">
        <f aca="false">P122*1*L121*J120*H123*F123*D111*B96</f>
        <v>4.04144007193723E-006</v>
      </c>
      <c r="T122" s="79"/>
      <c r="U122" s="80" t="n">
        <v>403</v>
      </c>
      <c r="V122" s="3" t="n">
        <v>0</v>
      </c>
      <c r="W122" s="0" t="n">
        <v>1.19</v>
      </c>
      <c r="X122" s="3" t="n">
        <v>0</v>
      </c>
      <c r="Y122" s="3" t="n">
        <v>2.75</v>
      </c>
      <c r="Z122" s="3" t="n">
        <v>0</v>
      </c>
      <c r="AA122" s="0" t="n">
        <v>0</v>
      </c>
      <c r="AB122" s="0" t="n">
        <v>75945.5123413393</v>
      </c>
      <c r="AC122" s="0" t="n">
        <v>0</v>
      </c>
      <c r="AD122" s="0" t="n">
        <v>0</v>
      </c>
      <c r="AE122" s="0" t="n">
        <v>0</v>
      </c>
      <c r="AF122" s="57" t="n">
        <v>0.6</v>
      </c>
      <c r="AG122" s="4" t="n">
        <v>0</v>
      </c>
      <c r="AH122" s="5" t="n">
        <v>1</v>
      </c>
      <c r="AI122" s="5" t="n">
        <v>0</v>
      </c>
      <c r="AJ122" s="4" t="n">
        <v>0</v>
      </c>
      <c r="AK122" s="5" t="n">
        <v>1</v>
      </c>
      <c r="AL122" s="5" t="n">
        <v>0</v>
      </c>
      <c r="AM122" s="4" t="n">
        <v>1</v>
      </c>
      <c r="AN122" s="5" t="n">
        <v>0</v>
      </c>
      <c r="AO122" s="4" t="n">
        <v>0</v>
      </c>
      <c r="AP122" s="5" t="n">
        <v>0</v>
      </c>
      <c r="AQ122" s="5" t="n">
        <v>1</v>
      </c>
    </row>
    <row r="123" customFormat="false" ht="15" hidden="false" customHeight="false" outlineLevel="0" collapsed="false">
      <c r="D123" s="3"/>
      <c r="E123" s="0" t="s">
        <v>88</v>
      </c>
      <c r="F123" s="54" t="n">
        <v>0.39</v>
      </c>
      <c r="G123" s="0" t="s">
        <v>87</v>
      </c>
      <c r="H123" s="54" t="n">
        <f aca="false">1-H167</f>
        <v>0.6426</v>
      </c>
      <c r="I123" s="58" t="s">
        <v>75</v>
      </c>
      <c r="J123" s="58" t="n">
        <f aca="false">1-J120-J114</f>
        <v>0.15</v>
      </c>
      <c r="K123" s="58"/>
      <c r="L123" s="58" t="n">
        <v>1</v>
      </c>
      <c r="M123" s="58"/>
      <c r="N123" s="58" t="n">
        <v>1</v>
      </c>
      <c r="O123" s="80" t="s">
        <v>75</v>
      </c>
      <c r="P123" s="58" t="n">
        <v>1</v>
      </c>
      <c r="Q123" s="3" t="n">
        <f aca="false">IF(AND(V123&lt;1,W123&lt;1,X123&lt;1,Y123&lt;3),1,0)</f>
        <v>0</v>
      </c>
      <c r="R123" s="63" t="n">
        <f aca="false">P123*1*L123*J123*H123*F123*D111*B96</f>
        <v>0.001809413782722</v>
      </c>
      <c r="T123" s="79"/>
      <c r="U123" s="80" t="n">
        <v>403</v>
      </c>
      <c r="V123" s="3" t="n">
        <v>0</v>
      </c>
      <c r="W123" s="0" t="n">
        <v>1.19</v>
      </c>
      <c r="X123" s="3" t="n">
        <v>0</v>
      </c>
      <c r="Y123" s="3" t="n">
        <v>2.75</v>
      </c>
      <c r="Z123" s="3" t="n">
        <v>0</v>
      </c>
      <c r="AA123" s="0" t="n">
        <v>0</v>
      </c>
      <c r="AB123" s="0" t="n">
        <v>75945.5123413393</v>
      </c>
      <c r="AC123" s="0" t="n">
        <v>0</v>
      </c>
      <c r="AD123" s="0" t="n">
        <v>0</v>
      </c>
      <c r="AE123" s="0" t="n">
        <v>0</v>
      </c>
      <c r="AF123" s="57" t="n">
        <v>0.6</v>
      </c>
      <c r="AG123" s="4" t="n">
        <v>0</v>
      </c>
      <c r="AH123" s="5" t="n">
        <v>0</v>
      </c>
      <c r="AI123" s="5" t="n">
        <v>1</v>
      </c>
      <c r="AJ123" s="4" t="n">
        <v>0</v>
      </c>
      <c r="AK123" s="5" t="n">
        <v>0</v>
      </c>
      <c r="AL123" s="5" t="n">
        <v>1</v>
      </c>
      <c r="AM123" s="4" t="n">
        <v>1</v>
      </c>
      <c r="AN123" s="5" t="n">
        <v>0</v>
      </c>
      <c r="AO123" s="4" t="n">
        <v>0</v>
      </c>
      <c r="AP123" s="5" t="n">
        <v>0</v>
      </c>
      <c r="AQ123" s="5" t="n">
        <v>1</v>
      </c>
    </row>
    <row r="124" s="56" customFormat="true" ht="15" hidden="false" customHeight="false" outlineLevel="0" collapsed="false">
      <c r="A124" s="56" t="n">
        <v>-1</v>
      </c>
      <c r="B124" s="56" t="n">
        <v>-1</v>
      </c>
      <c r="C124" s="56" t="n">
        <v>-1</v>
      </c>
      <c r="D124" s="56" t="n">
        <v>-1</v>
      </c>
      <c r="E124" s="56" t="n">
        <v>-1</v>
      </c>
      <c r="F124" s="56" t="n">
        <v>-1</v>
      </c>
      <c r="G124" s="56" t="n">
        <v>-1</v>
      </c>
      <c r="H124" s="56" t="n">
        <v>-1</v>
      </c>
      <c r="I124" s="56" t="n">
        <v>-1</v>
      </c>
      <c r="J124" s="56" t="n">
        <v>-1</v>
      </c>
      <c r="K124" s="56" t="n">
        <v>-1</v>
      </c>
      <c r="L124" s="56" t="n">
        <v>-1</v>
      </c>
      <c r="M124" s="56" t="n">
        <v>-1</v>
      </c>
      <c r="N124" s="56" t="n">
        <v>-1</v>
      </c>
      <c r="O124" s="56" t="n">
        <v>-1</v>
      </c>
      <c r="P124" s="56" t="n">
        <v>-1</v>
      </c>
      <c r="Q124" s="56" t="n">
        <v>-1</v>
      </c>
      <c r="R124" s="56" t="n">
        <v>-1</v>
      </c>
      <c r="S124" s="56" t="n">
        <v>-1</v>
      </c>
      <c r="T124" s="56" t="n">
        <v>-1</v>
      </c>
      <c r="U124" s="56" t="n">
        <v>-1</v>
      </c>
      <c r="V124" s="56" t="n">
        <v>-1</v>
      </c>
      <c r="W124" s="56" t="n">
        <v>-1</v>
      </c>
      <c r="X124" s="56" t="n">
        <v>-1</v>
      </c>
      <c r="Y124" s="56" t="n">
        <v>-1</v>
      </c>
      <c r="Z124" s="56" t="n">
        <v>-1</v>
      </c>
      <c r="AA124" s="56" t="n">
        <v>-1</v>
      </c>
      <c r="AB124" s="56" t="n">
        <v>-1</v>
      </c>
      <c r="AC124" s="56" t="n">
        <v>-1</v>
      </c>
      <c r="AD124" s="56" t="n">
        <v>-1</v>
      </c>
      <c r="AE124" s="56" t="n">
        <v>-1</v>
      </c>
      <c r="AF124" s="56" t="n">
        <v>-1</v>
      </c>
      <c r="AG124" s="56" t="n">
        <v>-1</v>
      </c>
      <c r="AH124" s="56" t="n">
        <v>-1</v>
      </c>
      <c r="AI124" s="56" t="n">
        <v>-1</v>
      </c>
      <c r="AJ124" s="56" t="n">
        <v>-1</v>
      </c>
      <c r="AK124" s="56" t="n">
        <v>-1</v>
      </c>
      <c r="AL124" s="56" t="n">
        <v>-1</v>
      </c>
      <c r="AM124" s="56" t="n">
        <v>-1</v>
      </c>
      <c r="AN124" s="56" t="n">
        <v>-1</v>
      </c>
      <c r="AO124" s="56" t="n">
        <v>-1</v>
      </c>
      <c r="AP124" s="56" t="n">
        <v>-1</v>
      </c>
      <c r="AQ124" s="56" t="n">
        <v>-1</v>
      </c>
      <c r="AR124" s="56" t="n">
        <v>-1</v>
      </c>
      <c r="AS124" s="56" t="n">
        <v>-1</v>
      </c>
      <c r="AT124" s="56" t="n">
        <v>-1</v>
      </c>
      <c r="AU124" s="56" t="n">
        <v>-1</v>
      </c>
    </row>
    <row r="125" customFormat="false" ht="15" hidden="false" customHeight="false" outlineLevel="0" collapsed="false">
      <c r="D125" s="3"/>
      <c r="F125" s="3"/>
      <c r="H125" s="58"/>
      <c r="I125" s="58"/>
      <c r="J125" s="58"/>
      <c r="K125" s="58"/>
      <c r="L125" s="58"/>
      <c r="M125" s="58" t="s">
        <v>109</v>
      </c>
      <c r="N125" s="58" t="n">
        <f aca="false">4.4/(4.4+1.5)</f>
        <v>0.745762711864407</v>
      </c>
      <c r="O125" s="16" t="s">
        <v>73</v>
      </c>
      <c r="P125" s="58" t="n">
        <v>0.6322</v>
      </c>
      <c r="Q125" s="3" t="n">
        <f aca="false">IF(AND(V125&lt;1,W125&lt;1,X125&lt;1,Y125&lt;3),1,0)</f>
        <v>0</v>
      </c>
      <c r="R125" s="63" t="n">
        <f aca="false">P125*N125*L127*J128*H137*F123*D111*B96</f>
        <v>0.00164071015587745</v>
      </c>
      <c r="T125" s="79"/>
      <c r="U125" s="80" t="n">
        <v>403</v>
      </c>
      <c r="V125" s="3" t="n">
        <v>0</v>
      </c>
      <c r="W125" s="0" t="n">
        <v>1.19</v>
      </c>
      <c r="X125" s="3" t="n">
        <v>0</v>
      </c>
      <c r="Y125" s="3" t="n">
        <v>3.5</v>
      </c>
      <c r="Z125" s="3" t="n">
        <v>0</v>
      </c>
      <c r="AA125" s="0" t="n">
        <v>0</v>
      </c>
      <c r="AB125" s="0" t="n">
        <v>75945.5123413393</v>
      </c>
      <c r="AC125" s="0" t="n">
        <v>0</v>
      </c>
      <c r="AD125" s="0" t="n">
        <v>0</v>
      </c>
      <c r="AE125" s="0" t="n">
        <v>0</v>
      </c>
      <c r="AF125" s="0" t="n">
        <v>0.75</v>
      </c>
      <c r="AG125" s="4" t="n">
        <v>1</v>
      </c>
      <c r="AH125" s="5" t="n">
        <v>0</v>
      </c>
      <c r="AI125" s="5" t="n">
        <v>0</v>
      </c>
      <c r="AJ125" s="4" t="n">
        <v>1</v>
      </c>
      <c r="AK125" s="5" t="n">
        <v>0</v>
      </c>
      <c r="AL125" s="5" t="n">
        <v>0</v>
      </c>
      <c r="AM125" s="4" t="n">
        <v>1</v>
      </c>
      <c r="AN125" s="5" t="n">
        <v>0</v>
      </c>
      <c r="AO125" s="4" t="n">
        <v>1</v>
      </c>
      <c r="AP125" s="5" t="n">
        <v>0</v>
      </c>
      <c r="AQ125" s="5" t="n">
        <v>0</v>
      </c>
    </row>
    <row r="126" customFormat="false" ht="15" hidden="false" customHeight="false" outlineLevel="0" collapsed="false">
      <c r="D126" s="3"/>
      <c r="F126" s="3"/>
      <c r="H126" s="58"/>
      <c r="I126" s="58"/>
      <c r="J126" s="58"/>
      <c r="K126" s="58"/>
      <c r="L126" s="58"/>
      <c r="M126" s="58"/>
      <c r="N126" s="58"/>
      <c r="O126" s="16" t="s">
        <v>75</v>
      </c>
      <c r="P126" s="58" t="n">
        <v>0.3678</v>
      </c>
      <c r="Q126" s="3" t="n">
        <f aca="false">IF(AND(V126&lt;1,W126&lt;1,X126&lt;1,Y126&lt;3),1,0)</f>
        <v>0</v>
      </c>
      <c r="R126" s="63" t="n">
        <f aca="false">P126*N125*L127*J128*H137*F123*D111*B96</f>
        <v>0.000954528939151736</v>
      </c>
      <c r="T126" s="79"/>
      <c r="U126" s="80" t="n">
        <v>403</v>
      </c>
      <c r="V126" s="3" t="n">
        <v>0</v>
      </c>
      <c r="W126" s="0" t="n">
        <v>1.19</v>
      </c>
      <c r="X126" s="3" t="n">
        <v>0</v>
      </c>
      <c r="Y126" s="3" t="n">
        <v>3.5</v>
      </c>
      <c r="Z126" s="3" t="n">
        <v>0</v>
      </c>
      <c r="AA126" s="0" t="n">
        <v>0</v>
      </c>
      <c r="AB126" s="0" t="n">
        <v>75945.5123413393</v>
      </c>
      <c r="AC126" s="0" t="n">
        <v>0</v>
      </c>
      <c r="AD126" s="0" t="n">
        <v>0</v>
      </c>
      <c r="AE126" s="0" t="n">
        <v>0</v>
      </c>
      <c r="AF126" s="0" t="n">
        <v>0.75</v>
      </c>
      <c r="AG126" s="4" t="n">
        <v>1</v>
      </c>
      <c r="AH126" s="5" t="n">
        <v>0</v>
      </c>
      <c r="AI126" s="5" t="n">
        <v>0</v>
      </c>
      <c r="AJ126" s="4" t="n">
        <v>1</v>
      </c>
      <c r="AK126" s="5" t="n">
        <v>0</v>
      </c>
      <c r="AL126" s="5" t="n">
        <v>0</v>
      </c>
      <c r="AM126" s="4" t="n">
        <v>1</v>
      </c>
      <c r="AN126" s="5" t="n">
        <v>0</v>
      </c>
      <c r="AO126" s="4" t="n">
        <v>0</v>
      </c>
      <c r="AP126" s="5" t="n">
        <v>0</v>
      </c>
      <c r="AQ126" s="5" t="n">
        <v>1</v>
      </c>
    </row>
    <row r="127" customFormat="false" ht="15" hidden="false" customHeight="false" outlineLevel="0" collapsed="false">
      <c r="D127" s="3"/>
      <c r="F127" s="3"/>
      <c r="H127" s="58"/>
      <c r="I127" s="58"/>
      <c r="J127" s="58"/>
      <c r="K127" s="58"/>
      <c r="L127" s="58" t="n">
        <v>0.91</v>
      </c>
      <c r="M127" s="58" t="s">
        <v>110</v>
      </c>
      <c r="N127" s="58" t="n">
        <f aca="false">1-N125</f>
        <v>0.254237288135593</v>
      </c>
      <c r="O127" s="16" t="s">
        <v>73</v>
      </c>
      <c r="P127" s="58" t="n">
        <v>0.6322</v>
      </c>
      <c r="Q127" s="3" t="n">
        <f aca="false">IF(AND(V127&lt;1,W127&lt;1,X127&lt;1,Y127&lt;3),1,0)</f>
        <v>0</v>
      </c>
      <c r="R127" s="63" t="n">
        <f aca="false">P127*N127*L127*J128*H137*F123*D111*B96</f>
        <v>0.000559333007685496</v>
      </c>
      <c r="T127" s="79"/>
      <c r="U127" s="80" t="n">
        <v>403</v>
      </c>
      <c r="V127" s="3" t="n">
        <v>0</v>
      </c>
      <c r="W127" s="0" t="n">
        <v>1.19</v>
      </c>
      <c r="X127" s="3" t="n">
        <v>0</v>
      </c>
      <c r="Y127" s="3" t="n">
        <v>3.5</v>
      </c>
      <c r="Z127" s="3" t="n">
        <v>0</v>
      </c>
      <c r="AA127" s="0" t="n">
        <v>0</v>
      </c>
      <c r="AB127" s="0" t="n">
        <v>75945.5123413393</v>
      </c>
      <c r="AC127" s="0" t="n">
        <v>0</v>
      </c>
      <c r="AD127" s="0" t="n">
        <v>0</v>
      </c>
      <c r="AE127" s="0" t="n">
        <v>0</v>
      </c>
      <c r="AF127" s="0" t="n">
        <v>0.75</v>
      </c>
      <c r="AG127" s="4" t="n">
        <v>1</v>
      </c>
      <c r="AH127" s="5" t="n">
        <v>0</v>
      </c>
      <c r="AI127" s="5" t="n">
        <v>0</v>
      </c>
      <c r="AJ127" s="4" t="n">
        <v>1</v>
      </c>
      <c r="AK127" s="5" t="n">
        <v>0</v>
      </c>
      <c r="AL127" s="5" t="n">
        <v>0</v>
      </c>
      <c r="AM127" s="4" t="n">
        <v>0</v>
      </c>
      <c r="AN127" s="5" t="n">
        <v>1</v>
      </c>
      <c r="AO127" s="4" t="n">
        <v>1</v>
      </c>
      <c r="AP127" s="5" t="n">
        <v>0</v>
      </c>
      <c r="AQ127" s="5" t="n">
        <v>0</v>
      </c>
    </row>
    <row r="128" customFormat="false" ht="15" hidden="false" customHeight="false" outlineLevel="0" collapsed="false">
      <c r="D128" s="3"/>
      <c r="F128" s="3"/>
      <c r="H128" s="58"/>
      <c r="I128" s="58" t="s">
        <v>73</v>
      </c>
      <c r="J128" s="58" t="n">
        <v>0.57</v>
      </c>
      <c r="K128" s="58"/>
      <c r="L128" s="58"/>
      <c r="M128" s="58"/>
      <c r="N128" s="58"/>
      <c r="O128" s="16" t="s">
        <v>75</v>
      </c>
      <c r="P128" s="58" t="n">
        <v>0.3678</v>
      </c>
      <c r="Q128" s="3" t="n">
        <f aca="false">IF(AND(V128&lt;1,W128&lt;1,X128&lt;1,Y128&lt;3),1,0)</f>
        <v>0</v>
      </c>
      <c r="R128" s="63" t="n">
        <f aca="false">P128*N127*L127*J128*H137*F123*D111*B96</f>
        <v>0.000325407592892637</v>
      </c>
      <c r="T128" s="79"/>
      <c r="U128" s="80" t="n">
        <v>403</v>
      </c>
      <c r="V128" s="3" t="n">
        <v>0</v>
      </c>
      <c r="W128" s="0" t="n">
        <v>1.19</v>
      </c>
      <c r="X128" s="3" t="n">
        <v>0</v>
      </c>
      <c r="Y128" s="3" t="n">
        <v>3.5</v>
      </c>
      <c r="Z128" s="3" t="n">
        <v>0</v>
      </c>
      <c r="AA128" s="0" t="n">
        <v>0</v>
      </c>
      <c r="AB128" s="0" t="n">
        <v>75945.5123413393</v>
      </c>
      <c r="AC128" s="0" t="n">
        <v>0</v>
      </c>
      <c r="AD128" s="0" t="n">
        <v>0</v>
      </c>
      <c r="AE128" s="0" t="n">
        <v>0</v>
      </c>
      <c r="AF128" s="0" t="n">
        <v>0.75</v>
      </c>
      <c r="AG128" s="4" t="n">
        <v>1</v>
      </c>
      <c r="AH128" s="5" t="n">
        <v>0</v>
      </c>
      <c r="AI128" s="5" t="n">
        <v>0</v>
      </c>
      <c r="AJ128" s="4" t="n">
        <v>1</v>
      </c>
      <c r="AK128" s="5" t="n">
        <v>0</v>
      </c>
      <c r="AL128" s="5" t="n">
        <v>0</v>
      </c>
      <c r="AM128" s="4" t="n">
        <v>0</v>
      </c>
      <c r="AN128" s="5" t="n">
        <v>1</v>
      </c>
      <c r="AO128" s="4" t="n">
        <v>0</v>
      </c>
      <c r="AP128" s="5" t="n">
        <v>0</v>
      </c>
      <c r="AQ128" s="5" t="n">
        <v>1</v>
      </c>
    </row>
    <row r="129" customFormat="false" ht="15" hidden="false" customHeight="false" outlineLevel="0" collapsed="false">
      <c r="D129" s="3"/>
      <c r="F129" s="3"/>
      <c r="H129" s="58"/>
      <c r="I129" s="58"/>
      <c r="J129" s="58"/>
      <c r="K129" s="58"/>
      <c r="L129" s="58" t="n">
        <f aca="false">1-L127</f>
        <v>0.09</v>
      </c>
      <c r="M129" s="58"/>
      <c r="N129" s="58"/>
      <c r="O129" s="80" t="s">
        <v>73</v>
      </c>
      <c r="P129" s="58" t="n">
        <v>0.6322</v>
      </c>
      <c r="Q129" s="3" t="n">
        <f aca="false">IF(AND(V129&lt;1,W129&lt;1,X129&lt;1,Y129&lt;3),1,0)</f>
        <v>0</v>
      </c>
      <c r="R129" s="63" t="n">
        <f aca="false">P129*1*L129*J128*H137*F123*D111*B96</f>
        <v>0.000217586686506226</v>
      </c>
      <c r="T129" s="79"/>
      <c r="U129" s="80" t="n">
        <v>403</v>
      </c>
      <c r="V129" s="3" t="n">
        <v>0</v>
      </c>
      <c r="W129" s="0" t="n">
        <v>1.19</v>
      </c>
      <c r="X129" s="3" t="n">
        <v>0</v>
      </c>
      <c r="Y129" s="3" t="n">
        <v>3.5</v>
      </c>
      <c r="Z129" s="3" t="n">
        <v>0</v>
      </c>
      <c r="AA129" s="0" t="n">
        <v>0</v>
      </c>
      <c r="AB129" s="0" t="n">
        <v>75945.5123413393</v>
      </c>
      <c r="AC129" s="0" t="n">
        <v>0</v>
      </c>
      <c r="AD129" s="0" t="n">
        <v>0</v>
      </c>
      <c r="AE129" s="0" t="n">
        <v>0</v>
      </c>
      <c r="AF129" s="0" t="n">
        <v>0.75</v>
      </c>
      <c r="AG129" s="4" t="n">
        <v>1</v>
      </c>
      <c r="AH129" s="5" t="n">
        <v>0</v>
      </c>
      <c r="AI129" s="5" t="n">
        <v>0</v>
      </c>
      <c r="AJ129" s="4" t="n">
        <v>0</v>
      </c>
      <c r="AK129" s="5" t="n">
        <v>1</v>
      </c>
      <c r="AL129" s="5" t="n">
        <v>0</v>
      </c>
      <c r="AM129" s="4" t="n">
        <v>1</v>
      </c>
      <c r="AN129" s="5" t="n">
        <v>0</v>
      </c>
      <c r="AO129" s="4" t="n">
        <v>1</v>
      </c>
      <c r="AP129" s="5" t="n">
        <v>0</v>
      </c>
      <c r="AQ129" s="5" t="n">
        <v>0</v>
      </c>
    </row>
    <row r="130" customFormat="false" ht="15" hidden="false" customHeight="false" outlineLevel="0" collapsed="false">
      <c r="D130" s="3"/>
      <c r="F130" s="3"/>
      <c r="H130" s="58"/>
      <c r="I130" s="58"/>
      <c r="J130" s="58"/>
      <c r="K130" s="58"/>
      <c r="L130" s="58"/>
      <c r="M130" s="58"/>
      <c r="N130" s="58"/>
      <c r="O130" s="80" t="s">
        <v>75</v>
      </c>
      <c r="P130" s="58" t="n">
        <v>0.3678</v>
      </c>
      <c r="Q130" s="3" t="n">
        <f aca="false">IF(AND(V130&lt;1,W130&lt;1,X130&lt;1,Y130&lt;3),1,0)</f>
        <v>0</v>
      </c>
      <c r="R130" s="63" t="n">
        <f aca="false">P130*1*L129*J128*H137*F123*D111*B96</f>
        <v>0.00012658712954285</v>
      </c>
      <c r="T130" s="79"/>
      <c r="U130" s="80" t="n">
        <v>403</v>
      </c>
      <c r="V130" s="3" t="n">
        <v>0</v>
      </c>
      <c r="W130" s="0" t="n">
        <v>1.19</v>
      </c>
      <c r="X130" s="3" t="n">
        <v>0</v>
      </c>
      <c r="Y130" s="3" t="n">
        <v>3.5</v>
      </c>
      <c r="Z130" s="3" t="n">
        <v>0</v>
      </c>
      <c r="AA130" s="0" t="n">
        <v>0</v>
      </c>
      <c r="AB130" s="0" t="n">
        <v>75945.5123413393</v>
      </c>
      <c r="AC130" s="0" t="n">
        <v>0</v>
      </c>
      <c r="AD130" s="0" t="n">
        <v>0</v>
      </c>
      <c r="AE130" s="0" t="n">
        <v>0</v>
      </c>
      <c r="AF130" s="0" t="n">
        <v>0.75</v>
      </c>
      <c r="AG130" s="4" t="n">
        <v>1</v>
      </c>
      <c r="AH130" s="5" t="n">
        <v>0</v>
      </c>
      <c r="AI130" s="5" t="n">
        <v>0</v>
      </c>
      <c r="AJ130" s="4" t="n">
        <v>0</v>
      </c>
      <c r="AK130" s="5" t="n">
        <v>1</v>
      </c>
      <c r="AL130" s="5" t="n">
        <v>0</v>
      </c>
      <c r="AM130" s="4" t="n">
        <v>1</v>
      </c>
      <c r="AN130" s="5" t="n">
        <v>0</v>
      </c>
      <c r="AO130" s="4" t="n">
        <v>0</v>
      </c>
      <c r="AP130" s="5" t="n">
        <v>0</v>
      </c>
      <c r="AQ130" s="5" t="n">
        <v>1</v>
      </c>
    </row>
    <row r="131" customFormat="false" ht="15" hidden="false" customHeight="false" outlineLevel="0" collapsed="false">
      <c r="D131" s="3"/>
      <c r="F131" s="3"/>
      <c r="H131" s="58"/>
      <c r="I131" s="58"/>
      <c r="J131" s="58"/>
      <c r="K131" s="58"/>
      <c r="L131" s="58"/>
      <c r="M131" s="58" t="s">
        <v>109</v>
      </c>
      <c r="N131" s="58" t="n">
        <f aca="false">0.9/(1.9+0.9)</f>
        <v>0.321428571428571</v>
      </c>
      <c r="O131" s="16" t="s">
        <v>122</v>
      </c>
      <c r="P131" s="58" t="n">
        <v>0.9653</v>
      </c>
      <c r="Q131" s="3" t="n">
        <f aca="false">IF(AND(V131&lt;1,W131&lt;1,X131&lt;1,Y131&lt;3),1,0)</f>
        <v>0</v>
      </c>
      <c r="R131" s="63" t="n">
        <f aca="false">P131*N131*L133*J134*H137*F123*D111*B96</f>
        <v>0.000562762708390856</v>
      </c>
      <c r="T131" s="79"/>
      <c r="U131" s="80" t="n">
        <v>403</v>
      </c>
      <c r="V131" s="3" t="n">
        <v>0</v>
      </c>
      <c r="W131" s="0" t="n">
        <v>1.19</v>
      </c>
      <c r="X131" s="3" t="n">
        <v>0</v>
      </c>
      <c r="Y131" s="3" t="n">
        <v>3.5</v>
      </c>
      <c r="Z131" s="3" t="n">
        <v>0</v>
      </c>
      <c r="AA131" s="0" t="n">
        <v>0</v>
      </c>
      <c r="AB131" s="0" t="n">
        <v>75945.5123413393</v>
      </c>
      <c r="AC131" s="0" t="n">
        <v>0</v>
      </c>
      <c r="AD131" s="0" t="n">
        <v>0</v>
      </c>
      <c r="AE131" s="0" t="n">
        <v>0</v>
      </c>
      <c r="AF131" s="0" t="n">
        <v>0.75</v>
      </c>
      <c r="AG131" s="4" t="n">
        <v>0</v>
      </c>
      <c r="AH131" s="5" t="n">
        <v>1</v>
      </c>
      <c r="AI131" s="5" t="n">
        <v>0</v>
      </c>
      <c r="AJ131" s="4" t="n">
        <v>1</v>
      </c>
      <c r="AK131" s="5" t="n">
        <v>0</v>
      </c>
      <c r="AL131" s="5" t="n">
        <v>0</v>
      </c>
      <c r="AM131" s="4" t="n">
        <v>1</v>
      </c>
      <c r="AN131" s="5" t="n">
        <v>0</v>
      </c>
      <c r="AO131" s="4" t="n">
        <v>0</v>
      </c>
      <c r="AP131" s="5" t="n">
        <v>1</v>
      </c>
      <c r="AQ131" s="5" t="n">
        <v>0</v>
      </c>
    </row>
    <row r="132" customFormat="false" ht="15" hidden="false" customHeight="false" outlineLevel="0" collapsed="false">
      <c r="D132" s="3"/>
      <c r="F132" s="3"/>
      <c r="H132" s="58"/>
      <c r="I132" s="58"/>
      <c r="J132" s="58"/>
      <c r="K132" s="58"/>
      <c r="L132" s="58"/>
      <c r="M132" s="58"/>
      <c r="N132" s="58"/>
      <c r="O132" s="16" t="s">
        <v>75</v>
      </c>
      <c r="P132" s="58" t="n">
        <v>0.0347</v>
      </c>
      <c r="Q132" s="3" t="n">
        <f aca="false">IF(AND(V132&lt;1,W132&lt;1,X132&lt;1,Y132&lt;3),1,0)</f>
        <v>0</v>
      </c>
      <c r="R132" s="63" t="n">
        <f aca="false">P132*N131*L133*J134*H137*F123*D111*B96</f>
        <v>2.02298414805373E-005</v>
      </c>
      <c r="T132" s="79"/>
      <c r="U132" s="80" t="n">
        <v>403</v>
      </c>
      <c r="V132" s="3" t="n">
        <v>0</v>
      </c>
      <c r="W132" s="0" t="n">
        <v>1.19</v>
      </c>
      <c r="X132" s="3" t="n">
        <v>0</v>
      </c>
      <c r="Y132" s="3" t="n">
        <v>3.5</v>
      </c>
      <c r="Z132" s="3" t="n">
        <v>0</v>
      </c>
      <c r="AA132" s="0" t="n">
        <v>0</v>
      </c>
      <c r="AB132" s="0" t="n">
        <v>75945.5123413393</v>
      </c>
      <c r="AC132" s="0" t="n">
        <v>0</v>
      </c>
      <c r="AD132" s="0" t="n">
        <v>0</v>
      </c>
      <c r="AE132" s="0" t="n">
        <v>0</v>
      </c>
      <c r="AF132" s="0" t="n">
        <v>0.75</v>
      </c>
      <c r="AG132" s="4" t="n">
        <v>0</v>
      </c>
      <c r="AH132" s="5" t="n">
        <v>1</v>
      </c>
      <c r="AI132" s="5" t="n">
        <v>0</v>
      </c>
      <c r="AJ132" s="4" t="n">
        <v>1</v>
      </c>
      <c r="AK132" s="5" t="n">
        <v>0</v>
      </c>
      <c r="AL132" s="5" t="n">
        <v>0</v>
      </c>
      <c r="AM132" s="4" t="n">
        <v>1</v>
      </c>
      <c r="AN132" s="5" t="n">
        <v>0</v>
      </c>
      <c r="AO132" s="4" t="n">
        <v>0</v>
      </c>
      <c r="AP132" s="5" t="n">
        <v>0</v>
      </c>
      <c r="AQ132" s="5" t="n">
        <v>1</v>
      </c>
    </row>
    <row r="133" customFormat="false" ht="15" hidden="false" customHeight="false" outlineLevel="0" collapsed="false">
      <c r="D133" s="3"/>
      <c r="F133" s="3"/>
      <c r="H133" s="58"/>
      <c r="I133" s="58"/>
      <c r="J133" s="58"/>
      <c r="K133" s="58"/>
      <c r="L133" s="58" t="n">
        <f aca="false">1-L135</f>
        <v>0.96551724137931</v>
      </c>
      <c r="M133" s="58" t="s">
        <v>110</v>
      </c>
      <c r="N133" s="58" t="n">
        <f aca="false">1-N131</f>
        <v>0.678571428571429</v>
      </c>
      <c r="O133" s="16" t="s">
        <v>122</v>
      </c>
      <c r="P133" s="58" t="n">
        <v>0.9653</v>
      </c>
      <c r="Q133" s="3" t="n">
        <f aca="false">IF(AND(V133&lt;1,W133&lt;1,X133&lt;1,Y133&lt;3),1,0)</f>
        <v>0</v>
      </c>
      <c r="R133" s="63" t="n">
        <f aca="false">P133*N133*L133*J134*H137*F123*D111*B96</f>
        <v>0.00118805460660292</v>
      </c>
      <c r="T133" s="79"/>
      <c r="U133" s="80" t="n">
        <v>403</v>
      </c>
      <c r="V133" s="3" t="n">
        <v>0</v>
      </c>
      <c r="W133" s="0" t="n">
        <v>1.19</v>
      </c>
      <c r="X133" s="3" t="n">
        <v>0</v>
      </c>
      <c r="Y133" s="3" t="n">
        <v>3.5</v>
      </c>
      <c r="Z133" s="3" t="n">
        <v>0</v>
      </c>
      <c r="AA133" s="0" t="n">
        <v>0</v>
      </c>
      <c r="AB133" s="0" t="n">
        <v>75945.5123413393</v>
      </c>
      <c r="AC133" s="0" t="n">
        <v>0</v>
      </c>
      <c r="AD133" s="0" t="n">
        <v>0</v>
      </c>
      <c r="AE133" s="0" t="n">
        <v>0</v>
      </c>
      <c r="AF133" s="0" t="n">
        <v>0.75</v>
      </c>
      <c r="AG133" s="4" t="n">
        <v>0</v>
      </c>
      <c r="AH133" s="5" t="n">
        <v>1</v>
      </c>
      <c r="AI133" s="5" t="n">
        <v>0</v>
      </c>
      <c r="AJ133" s="4" t="n">
        <v>1</v>
      </c>
      <c r="AK133" s="5" t="n">
        <v>0</v>
      </c>
      <c r="AL133" s="5" t="n">
        <v>0</v>
      </c>
      <c r="AM133" s="4" t="n">
        <v>0</v>
      </c>
      <c r="AN133" s="5" t="n">
        <v>1</v>
      </c>
      <c r="AO133" s="4" t="n">
        <v>0</v>
      </c>
      <c r="AP133" s="5" t="n">
        <v>1</v>
      </c>
      <c r="AQ133" s="5" t="n">
        <v>0</v>
      </c>
    </row>
    <row r="134" customFormat="false" ht="15" hidden="false" customHeight="false" outlineLevel="0" collapsed="false">
      <c r="D134" s="3"/>
      <c r="F134" s="3"/>
      <c r="H134" s="3"/>
      <c r="I134" s="58" t="s">
        <v>122</v>
      </c>
      <c r="J134" s="58" t="n">
        <v>0.28</v>
      </c>
      <c r="K134" s="58"/>
      <c r="L134" s="58"/>
      <c r="M134" s="58"/>
      <c r="N134" s="58"/>
      <c r="O134" s="16" t="s">
        <v>75</v>
      </c>
      <c r="P134" s="58" t="n">
        <v>0.0347</v>
      </c>
      <c r="Q134" s="3" t="n">
        <f aca="false">IF(AND(V134&lt;1,W134&lt;1,X134&lt;1,Y134&lt;3),1,0)</f>
        <v>0</v>
      </c>
      <c r="R134" s="63" t="n">
        <f aca="false">P134*N133*L133*J134*H137*F123*D111*B96</f>
        <v>4.27074431255788E-005</v>
      </c>
      <c r="T134" s="79"/>
      <c r="U134" s="80" t="n">
        <v>403</v>
      </c>
      <c r="V134" s="3" t="n">
        <v>0</v>
      </c>
      <c r="W134" s="0" t="n">
        <v>1.19</v>
      </c>
      <c r="X134" s="3" t="n">
        <v>0</v>
      </c>
      <c r="Y134" s="3" t="n">
        <v>3.5</v>
      </c>
      <c r="Z134" s="3" t="n">
        <v>0</v>
      </c>
      <c r="AA134" s="0" t="n">
        <v>0</v>
      </c>
      <c r="AB134" s="0" t="n">
        <v>75945.5123413393</v>
      </c>
      <c r="AC134" s="0" t="n">
        <v>0</v>
      </c>
      <c r="AD134" s="0" t="n">
        <v>0</v>
      </c>
      <c r="AE134" s="0" t="n">
        <v>0</v>
      </c>
      <c r="AF134" s="0" t="n">
        <v>0.75</v>
      </c>
      <c r="AG134" s="4" t="n">
        <v>0</v>
      </c>
      <c r="AH134" s="5" t="n">
        <v>1</v>
      </c>
      <c r="AI134" s="5" t="n">
        <v>0</v>
      </c>
      <c r="AJ134" s="4" t="n">
        <v>1</v>
      </c>
      <c r="AK134" s="5" t="n">
        <v>0</v>
      </c>
      <c r="AL134" s="5" t="n">
        <v>0</v>
      </c>
      <c r="AM134" s="4" t="n">
        <v>0</v>
      </c>
      <c r="AN134" s="5" t="n">
        <v>1</v>
      </c>
      <c r="AO134" s="4" t="n">
        <v>0</v>
      </c>
      <c r="AP134" s="5" t="n">
        <v>0</v>
      </c>
      <c r="AQ134" s="5" t="n">
        <v>1</v>
      </c>
    </row>
    <row r="135" customFormat="false" ht="15" hidden="false" customHeight="false" outlineLevel="0" collapsed="false">
      <c r="D135" s="3"/>
      <c r="H135" s="3"/>
      <c r="I135" s="58"/>
      <c r="J135" s="58"/>
      <c r="K135" s="58"/>
      <c r="L135" s="58" t="n">
        <f aca="false">0.1/2.9</f>
        <v>0.0344827586206897</v>
      </c>
      <c r="M135" s="58"/>
      <c r="N135" s="58"/>
      <c r="O135" s="80" t="s">
        <v>122</v>
      </c>
      <c r="P135" s="58" t="n">
        <v>0.9653</v>
      </c>
      <c r="Q135" s="3" t="n">
        <f aca="false">IF(AND(V135&lt;1,W135&lt;1,X135&lt;1,Y135&lt;3),1,0)</f>
        <v>0</v>
      </c>
      <c r="R135" s="63" t="n">
        <f aca="false">P135*1*L135*J134*H137*F123*D111*B96</f>
        <v>6.25291898212062E-005</v>
      </c>
      <c r="T135" s="79"/>
      <c r="U135" s="80" t="n">
        <v>403</v>
      </c>
      <c r="V135" s="3" t="n">
        <v>0</v>
      </c>
      <c r="W135" s="0" t="n">
        <v>1.19</v>
      </c>
      <c r="X135" s="3" t="n">
        <v>0</v>
      </c>
      <c r="Y135" s="3" t="n">
        <v>3.5</v>
      </c>
      <c r="Z135" s="3" t="n">
        <v>0</v>
      </c>
      <c r="AA135" s="0" t="n">
        <v>0</v>
      </c>
      <c r="AB135" s="0" t="n">
        <v>75945.5123413393</v>
      </c>
      <c r="AC135" s="0" t="n">
        <v>0</v>
      </c>
      <c r="AD135" s="0" t="n">
        <v>0</v>
      </c>
      <c r="AE135" s="0" t="n">
        <v>0</v>
      </c>
      <c r="AF135" s="0" t="n">
        <v>0.75</v>
      </c>
      <c r="AG135" s="4" t="n">
        <v>0</v>
      </c>
      <c r="AH135" s="5" t="n">
        <v>1</v>
      </c>
      <c r="AI135" s="5" t="n">
        <v>0</v>
      </c>
      <c r="AJ135" s="4" t="n">
        <v>0</v>
      </c>
      <c r="AK135" s="5" t="n">
        <v>1</v>
      </c>
      <c r="AL135" s="5" t="n">
        <v>0</v>
      </c>
      <c r="AM135" s="4" t="n">
        <v>1</v>
      </c>
      <c r="AN135" s="5" t="n">
        <v>0</v>
      </c>
      <c r="AO135" s="4" t="n">
        <v>0</v>
      </c>
      <c r="AP135" s="5" t="n">
        <v>1</v>
      </c>
      <c r="AQ135" s="5" t="n">
        <v>0</v>
      </c>
    </row>
    <row r="136" customFormat="false" ht="15" hidden="false" customHeight="false" outlineLevel="0" collapsed="false">
      <c r="D136" s="3"/>
      <c r="F136" s="3"/>
      <c r="H136" s="3"/>
      <c r="I136" s="58"/>
      <c r="J136" s="58"/>
      <c r="K136" s="58"/>
      <c r="L136" s="58"/>
      <c r="M136" s="58"/>
      <c r="N136" s="58"/>
      <c r="O136" s="80" t="s">
        <v>75</v>
      </c>
      <c r="P136" s="58" t="n">
        <v>0.0347</v>
      </c>
      <c r="Q136" s="3" t="n">
        <f aca="false">IF(AND(V136&lt;1,W136&lt;1,X136&lt;1,Y136&lt;3),1,0)</f>
        <v>0</v>
      </c>
      <c r="R136" s="63" t="n">
        <f aca="false">P136*1*L135*J134*H137*F123*D111*B96</f>
        <v>2.24776016450415E-006</v>
      </c>
      <c r="T136" s="79"/>
      <c r="U136" s="80" t="n">
        <v>403</v>
      </c>
      <c r="V136" s="3" t="n">
        <v>0</v>
      </c>
      <c r="W136" s="0" t="n">
        <v>1.19</v>
      </c>
      <c r="X136" s="3" t="n">
        <v>0</v>
      </c>
      <c r="Y136" s="3" t="n">
        <v>3.5</v>
      </c>
      <c r="Z136" s="3" t="n">
        <v>0</v>
      </c>
      <c r="AA136" s="0" t="n">
        <v>0</v>
      </c>
      <c r="AB136" s="0" t="n">
        <v>75945.5123413393</v>
      </c>
      <c r="AC136" s="0" t="n">
        <v>0</v>
      </c>
      <c r="AD136" s="0" t="n">
        <v>0</v>
      </c>
      <c r="AE136" s="0" t="n">
        <v>0</v>
      </c>
      <c r="AF136" s="0" t="n">
        <v>0.75</v>
      </c>
      <c r="AG136" s="4" t="n">
        <v>0</v>
      </c>
      <c r="AH136" s="5" t="n">
        <v>1</v>
      </c>
      <c r="AI136" s="5" t="n">
        <v>0</v>
      </c>
      <c r="AJ136" s="4" t="n">
        <v>0</v>
      </c>
      <c r="AK136" s="5" t="n">
        <v>1</v>
      </c>
      <c r="AL136" s="5" t="n">
        <v>0</v>
      </c>
      <c r="AM136" s="4" t="n">
        <v>1</v>
      </c>
      <c r="AN136" s="5" t="n">
        <v>0</v>
      </c>
      <c r="AO136" s="4" t="n">
        <v>0</v>
      </c>
      <c r="AP136" s="5" t="n">
        <v>0</v>
      </c>
      <c r="AQ136" s="5" t="n">
        <v>1</v>
      </c>
    </row>
    <row r="137" customFormat="false" ht="15" hidden="false" customHeight="false" outlineLevel="0" collapsed="false">
      <c r="D137" s="3"/>
      <c r="F137" s="3"/>
      <c r="G137" s="0" t="s">
        <v>90</v>
      </c>
      <c r="H137" s="54" t="n">
        <v>0.3574</v>
      </c>
      <c r="I137" s="58" t="s">
        <v>75</v>
      </c>
      <c r="J137" s="58" t="n">
        <f aca="false">1-J134-J128</f>
        <v>0.15</v>
      </c>
      <c r="K137" s="58"/>
      <c r="L137" s="58" t="n">
        <v>1</v>
      </c>
      <c r="M137" s="58"/>
      <c r="N137" s="58" t="n">
        <v>1</v>
      </c>
      <c r="O137" s="80" t="s">
        <v>75</v>
      </c>
      <c r="P137" s="58" t="n">
        <v>1</v>
      </c>
      <c r="Q137" s="3" t="n">
        <f aca="false">IF(AND(V137&lt;1,W137&lt;1,X137&lt;1,Y137&lt;3),1,0)</f>
        <v>0</v>
      </c>
      <c r="R137" s="63" t="n">
        <f aca="false">P137*1*L137*J137*H137*F123*D111*B96</f>
        <v>0.001006356187278</v>
      </c>
      <c r="T137" s="79"/>
      <c r="U137" s="80" t="n">
        <v>403</v>
      </c>
      <c r="V137" s="3" t="n">
        <v>0</v>
      </c>
      <c r="W137" s="0" t="n">
        <v>1.19</v>
      </c>
      <c r="X137" s="3" t="n">
        <v>0</v>
      </c>
      <c r="Y137" s="3" t="n">
        <v>3.5</v>
      </c>
      <c r="Z137" s="3" t="n">
        <v>0</v>
      </c>
      <c r="AA137" s="0" t="n">
        <v>0</v>
      </c>
      <c r="AB137" s="0" t="n">
        <v>75945.5123413393</v>
      </c>
      <c r="AC137" s="0" t="n">
        <v>0</v>
      </c>
      <c r="AD137" s="0" t="n">
        <v>0</v>
      </c>
      <c r="AE137" s="0" t="n">
        <v>0</v>
      </c>
      <c r="AF137" s="0" t="n">
        <v>0.75</v>
      </c>
      <c r="AG137" s="4" t="n">
        <v>0</v>
      </c>
      <c r="AH137" s="5" t="n">
        <v>0</v>
      </c>
      <c r="AI137" s="5" t="n">
        <v>1</v>
      </c>
      <c r="AJ137" s="4" t="n">
        <v>0</v>
      </c>
      <c r="AK137" s="5" t="n">
        <v>0</v>
      </c>
      <c r="AL137" s="5" t="n">
        <v>1</v>
      </c>
      <c r="AM137" s="4" t="n">
        <v>1</v>
      </c>
      <c r="AN137" s="5" t="n">
        <v>0</v>
      </c>
      <c r="AO137" s="4" t="n">
        <v>0</v>
      </c>
      <c r="AP137" s="5" t="n">
        <v>0</v>
      </c>
      <c r="AQ137" s="5" t="n">
        <v>1</v>
      </c>
    </row>
    <row r="138" s="56" customFormat="true" ht="15" hidden="false" customHeight="false" outlineLevel="0" collapsed="false">
      <c r="A138" s="56" t="n">
        <v>-1</v>
      </c>
      <c r="B138" s="56" t="n">
        <v>-1</v>
      </c>
      <c r="C138" s="56" t="n">
        <v>-1</v>
      </c>
      <c r="D138" s="56" t="n">
        <v>-1</v>
      </c>
      <c r="E138" s="56" t="n">
        <v>-1</v>
      </c>
      <c r="F138" s="56" t="n">
        <v>-1</v>
      </c>
      <c r="G138" s="56" t="n">
        <v>-1</v>
      </c>
      <c r="H138" s="56" t="n">
        <v>-1</v>
      </c>
      <c r="I138" s="56" t="n">
        <v>-1</v>
      </c>
      <c r="J138" s="56" t="n">
        <v>-1</v>
      </c>
      <c r="K138" s="56" t="n">
        <v>-1</v>
      </c>
      <c r="L138" s="56" t="n">
        <v>-1</v>
      </c>
      <c r="M138" s="56" t="n">
        <v>-1</v>
      </c>
      <c r="N138" s="56" t="n">
        <v>-1</v>
      </c>
      <c r="O138" s="56" t="n">
        <v>-1</v>
      </c>
      <c r="P138" s="56" t="n">
        <v>-1</v>
      </c>
      <c r="Q138" s="56" t="n">
        <v>-1</v>
      </c>
      <c r="R138" s="56" t="n">
        <v>-1</v>
      </c>
      <c r="S138" s="56" t="n">
        <v>-1</v>
      </c>
      <c r="T138" s="56" t="n">
        <v>-1</v>
      </c>
      <c r="U138" s="56" t="n">
        <v>-1</v>
      </c>
      <c r="V138" s="56" t="n">
        <v>-1</v>
      </c>
      <c r="W138" s="56" t="n">
        <v>-1</v>
      </c>
      <c r="X138" s="56" t="n">
        <v>-1</v>
      </c>
      <c r="Y138" s="56" t="n">
        <v>-1</v>
      </c>
      <c r="Z138" s="56" t="n">
        <v>-1</v>
      </c>
      <c r="AA138" s="56" t="n">
        <v>-1</v>
      </c>
      <c r="AB138" s="56" t="n">
        <v>-1</v>
      </c>
      <c r="AC138" s="56" t="n">
        <v>-1</v>
      </c>
      <c r="AD138" s="56" t="n">
        <v>-1</v>
      </c>
      <c r="AE138" s="56" t="n">
        <v>-1</v>
      </c>
      <c r="AF138" s="56" t="n">
        <v>-1</v>
      </c>
      <c r="AG138" s="56" t="n">
        <v>-1</v>
      </c>
      <c r="AH138" s="56" t="n">
        <v>-1</v>
      </c>
      <c r="AI138" s="56" t="n">
        <v>-1</v>
      </c>
      <c r="AJ138" s="56" t="n">
        <v>-1</v>
      </c>
      <c r="AK138" s="56" t="n">
        <v>-1</v>
      </c>
      <c r="AL138" s="56" t="n">
        <v>-1</v>
      </c>
      <c r="AM138" s="56" t="n">
        <v>-1</v>
      </c>
      <c r="AN138" s="56" t="n">
        <v>-1</v>
      </c>
      <c r="AO138" s="56" t="n">
        <v>-1</v>
      </c>
      <c r="AP138" s="56" t="n">
        <v>-1</v>
      </c>
      <c r="AQ138" s="56" t="n">
        <v>-1</v>
      </c>
      <c r="AR138" s="56" t="n">
        <v>-1</v>
      </c>
      <c r="AS138" s="56" t="n">
        <v>-1</v>
      </c>
      <c r="AT138" s="56" t="n">
        <v>-1</v>
      </c>
      <c r="AU138" s="56" t="n">
        <v>-1</v>
      </c>
    </row>
    <row r="139" s="57" customFormat="true" ht="15" hidden="false" customHeight="false" outlineLevel="0" collapsed="false">
      <c r="D139" s="58"/>
      <c r="F139" s="58"/>
      <c r="I139" s="58"/>
      <c r="J139" s="3"/>
      <c r="K139" s="58"/>
      <c r="L139" s="58"/>
      <c r="M139" s="58" t="s">
        <v>109</v>
      </c>
      <c r="N139" s="58" t="n">
        <f aca="false">7.9/(9.9)</f>
        <v>0.797979797979798</v>
      </c>
      <c r="O139" s="16" t="s">
        <v>73</v>
      </c>
      <c r="P139" s="58" t="n">
        <v>0.4815</v>
      </c>
      <c r="Q139" s="3" t="n">
        <f aca="false">IF(AND(V139&lt;1,W139&lt;1,X139&lt;1,Y139&lt;3),1,0)</f>
        <v>1</v>
      </c>
      <c r="R139" s="63" t="n">
        <f aca="false">P139*N139*L141*J142*H147*F147*D149*B96</f>
        <v>0.0165846677894462</v>
      </c>
      <c r="T139" s="79"/>
      <c r="U139" s="80" t="n">
        <v>404</v>
      </c>
      <c r="V139" s="58" t="n">
        <v>0</v>
      </c>
      <c r="W139" s="58" t="n">
        <v>0.32</v>
      </c>
      <c r="X139" s="58" t="n">
        <v>0</v>
      </c>
      <c r="Y139" s="58" t="n">
        <v>2</v>
      </c>
      <c r="Z139" s="58" t="n">
        <v>0</v>
      </c>
      <c r="AA139" s="0" t="n">
        <v>0</v>
      </c>
      <c r="AB139" s="0" t="n">
        <v>73366.15583755</v>
      </c>
      <c r="AC139" s="0" t="n">
        <v>0</v>
      </c>
      <c r="AD139" s="0" t="n">
        <v>0</v>
      </c>
      <c r="AE139" s="0" t="n">
        <v>0</v>
      </c>
      <c r="AF139" s="57" t="n">
        <v>0.6</v>
      </c>
      <c r="AG139" s="60" t="n">
        <v>1</v>
      </c>
      <c r="AH139" s="61" t="n">
        <v>0</v>
      </c>
      <c r="AI139" s="61" t="n">
        <v>0</v>
      </c>
      <c r="AJ139" s="60" t="n">
        <v>1</v>
      </c>
      <c r="AK139" s="61" t="n">
        <v>0</v>
      </c>
      <c r="AL139" s="61" t="n">
        <v>0</v>
      </c>
      <c r="AM139" s="60" t="n">
        <v>1</v>
      </c>
      <c r="AN139" s="61" t="n">
        <v>0</v>
      </c>
      <c r="AO139" s="60" t="n">
        <v>1</v>
      </c>
      <c r="AP139" s="61" t="n">
        <v>0</v>
      </c>
      <c r="AQ139" s="61" t="n">
        <v>0</v>
      </c>
      <c r="AR139" s="60"/>
    </row>
    <row r="140" s="57" customFormat="true" ht="15" hidden="false" customHeight="false" outlineLevel="0" collapsed="false">
      <c r="D140" s="58"/>
      <c r="F140" s="58"/>
      <c r="I140" s="58"/>
      <c r="J140" s="3"/>
      <c r="K140" s="58"/>
      <c r="L140" s="58"/>
      <c r="M140" s="58"/>
      <c r="N140" s="58"/>
      <c r="O140" s="16" t="s">
        <v>75</v>
      </c>
      <c r="P140" s="58" t="n">
        <f aca="false">1-P139</f>
        <v>0.5185</v>
      </c>
      <c r="Q140" s="3" t="n">
        <f aca="false">IF(AND(V140&lt;1,W140&lt;1,X140&lt;1,Y140&lt;3),1,0)</f>
        <v>1</v>
      </c>
      <c r="R140" s="63" t="n">
        <f aca="false">P140*N139*L141*J142*H147*F147*D149*B96</f>
        <v>0.0178590867057691</v>
      </c>
      <c r="T140" s="79"/>
      <c r="U140" s="80" t="n">
        <v>404</v>
      </c>
      <c r="V140" s="58" t="n">
        <v>0</v>
      </c>
      <c r="W140" s="58" t="n">
        <v>0.32</v>
      </c>
      <c r="X140" s="58" t="n">
        <v>0</v>
      </c>
      <c r="Y140" s="58" t="n">
        <v>2</v>
      </c>
      <c r="Z140" s="58" t="n">
        <v>0</v>
      </c>
      <c r="AA140" s="0" t="n">
        <v>0</v>
      </c>
      <c r="AB140" s="0" t="n">
        <v>73366.15583755</v>
      </c>
      <c r="AC140" s="0" t="n">
        <v>0</v>
      </c>
      <c r="AD140" s="0" t="n">
        <v>0</v>
      </c>
      <c r="AE140" s="0" t="n">
        <v>0</v>
      </c>
      <c r="AF140" s="57" t="n">
        <v>0.6</v>
      </c>
      <c r="AG140" s="60" t="n">
        <v>1</v>
      </c>
      <c r="AH140" s="61" t="n">
        <v>0</v>
      </c>
      <c r="AI140" s="61" t="n">
        <v>0</v>
      </c>
      <c r="AJ140" s="60" t="n">
        <v>1</v>
      </c>
      <c r="AK140" s="61" t="n">
        <v>0</v>
      </c>
      <c r="AL140" s="61" t="n">
        <v>0</v>
      </c>
      <c r="AM140" s="60" t="n">
        <v>1</v>
      </c>
      <c r="AN140" s="61" t="n">
        <v>0</v>
      </c>
      <c r="AO140" s="60" t="n">
        <v>0</v>
      </c>
      <c r="AP140" s="61" t="n">
        <v>0</v>
      </c>
      <c r="AQ140" s="61" t="n">
        <v>1</v>
      </c>
      <c r="AR140" s="60"/>
    </row>
    <row r="141" s="57" customFormat="true" ht="15" hidden="false" customHeight="false" outlineLevel="0" collapsed="false">
      <c r="D141" s="58"/>
      <c r="F141" s="58"/>
      <c r="I141" s="58"/>
      <c r="J141" s="3"/>
      <c r="K141" s="58" t="s">
        <v>28</v>
      </c>
      <c r="L141" s="58" t="n">
        <f aca="false">1-L143</f>
        <v>0.957894736842105</v>
      </c>
      <c r="M141" s="58" t="s">
        <v>110</v>
      </c>
      <c r="N141" s="58" t="n">
        <f aca="false">1-N139</f>
        <v>0.202020202020202</v>
      </c>
      <c r="O141" s="16" t="s">
        <v>73</v>
      </c>
      <c r="P141" s="58" t="n">
        <v>0.4815</v>
      </c>
      <c r="Q141" s="3" t="n">
        <f aca="false">IF(AND(V141&lt;1,W141&lt;1,X141&lt;1,Y141&lt;3),1,0)</f>
        <v>1</v>
      </c>
      <c r="R141" s="63" t="n">
        <f aca="false">P141*N141*L141*J142*H147*F147*D149*B96</f>
        <v>0.00419865007327751</v>
      </c>
      <c r="T141" s="79"/>
      <c r="U141" s="80" t="n">
        <v>404</v>
      </c>
      <c r="V141" s="58" t="n">
        <v>0</v>
      </c>
      <c r="W141" s="58" t="n">
        <v>0.32</v>
      </c>
      <c r="X141" s="58" t="n">
        <v>0</v>
      </c>
      <c r="Y141" s="58" t="n">
        <v>2</v>
      </c>
      <c r="Z141" s="58" t="n">
        <v>0</v>
      </c>
      <c r="AA141" s="0" t="n">
        <v>0</v>
      </c>
      <c r="AB141" s="0" t="n">
        <v>73366.15583755</v>
      </c>
      <c r="AC141" s="0" t="n">
        <v>0</v>
      </c>
      <c r="AD141" s="0" t="n">
        <v>0</v>
      </c>
      <c r="AE141" s="0" t="n">
        <v>0</v>
      </c>
      <c r="AF141" s="57" t="n">
        <v>0.6</v>
      </c>
      <c r="AG141" s="60" t="n">
        <v>1</v>
      </c>
      <c r="AH141" s="61" t="n">
        <v>0</v>
      </c>
      <c r="AI141" s="61" t="n">
        <v>0</v>
      </c>
      <c r="AJ141" s="60" t="n">
        <v>1</v>
      </c>
      <c r="AK141" s="61" t="n">
        <v>0</v>
      </c>
      <c r="AL141" s="61" t="n">
        <v>0</v>
      </c>
      <c r="AM141" s="60" t="n">
        <v>0</v>
      </c>
      <c r="AN141" s="61" t="n">
        <v>1</v>
      </c>
      <c r="AO141" s="60" t="n">
        <v>1</v>
      </c>
      <c r="AP141" s="61" t="n">
        <v>0</v>
      </c>
      <c r="AQ141" s="61" t="n">
        <v>0</v>
      </c>
      <c r="AR141" s="60"/>
    </row>
    <row r="142" s="57" customFormat="true" ht="15" hidden="false" customHeight="false" outlineLevel="0" collapsed="false">
      <c r="D142" s="58"/>
      <c r="F142" s="58"/>
      <c r="I142" s="58" t="s">
        <v>73</v>
      </c>
      <c r="J142" s="3" t="n">
        <v>0.75</v>
      </c>
      <c r="K142" s="58"/>
      <c r="L142" s="58"/>
      <c r="M142" s="58"/>
      <c r="N142" s="58"/>
      <c r="O142" s="16" t="s">
        <v>75</v>
      </c>
      <c r="P142" s="58" t="n">
        <v>0.5185</v>
      </c>
      <c r="Q142" s="3" t="n">
        <f aca="false">IF(AND(V142&lt;1,W142&lt;1,X142&lt;1,Y142&lt;3),1,0)</f>
        <v>1</v>
      </c>
      <c r="R142" s="63" t="n">
        <f aca="false">P142*N141*L141*J142*H147*F147*D149*B96</f>
        <v>0.00452128777361244</v>
      </c>
      <c r="T142" s="79"/>
      <c r="U142" s="80" t="n">
        <v>404</v>
      </c>
      <c r="V142" s="58" t="n">
        <v>0</v>
      </c>
      <c r="W142" s="58" t="n">
        <v>0.32</v>
      </c>
      <c r="X142" s="58" t="n">
        <v>0</v>
      </c>
      <c r="Y142" s="58" t="n">
        <v>2</v>
      </c>
      <c r="Z142" s="58" t="n">
        <v>0</v>
      </c>
      <c r="AA142" s="0" t="n">
        <v>0</v>
      </c>
      <c r="AB142" s="0" t="n">
        <v>73366.15583755</v>
      </c>
      <c r="AC142" s="0" t="n">
        <v>0</v>
      </c>
      <c r="AD142" s="0" t="n">
        <v>0</v>
      </c>
      <c r="AE142" s="0" t="n">
        <v>0</v>
      </c>
      <c r="AF142" s="57" t="n">
        <v>0.6</v>
      </c>
      <c r="AG142" s="60" t="n">
        <v>1</v>
      </c>
      <c r="AH142" s="61" t="n">
        <v>0</v>
      </c>
      <c r="AI142" s="61" t="n">
        <v>0</v>
      </c>
      <c r="AJ142" s="60" t="n">
        <v>1</v>
      </c>
      <c r="AK142" s="61" t="n">
        <v>0</v>
      </c>
      <c r="AL142" s="61" t="n">
        <v>0</v>
      </c>
      <c r="AM142" s="60" t="n">
        <v>0</v>
      </c>
      <c r="AN142" s="61" t="n">
        <v>1</v>
      </c>
      <c r="AO142" s="60" t="n">
        <v>0</v>
      </c>
      <c r="AP142" s="61" t="n">
        <v>0</v>
      </c>
      <c r="AQ142" s="61" t="n">
        <v>1</v>
      </c>
      <c r="AR142" s="60"/>
    </row>
    <row r="143" s="57" customFormat="true" ht="15" hidden="false" customHeight="false" outlineLevel="0" collapsed="false">
      <c r="D143" s="58"/>
      <c r="F143" s="58"/>
      <c r="I143" s="58"/>
      <c r="J143" s="3"/>
      <c r="K143" s="58" t="s">
        <v>121</v>
      </c>
      <c r="L143" s="58" t="n">
        <f aca="false">0.4/(7.9+1.2+0.4)</f>
        <v>0.0421052631578947</v>
      </c>
      <c r="M143" s="58"/>
      <c r="N143" s="58"/>
      <c r="O143" s="80" t="s">
        <v>73</v>
      </c>
      <c r="P143" s="58" t="n">
        <v>0.4815</v>
      </c>
      <c r="Q143" s="3" t="n">
        <f aca="false">IF(AND(V143&lt;1,W143&lt;1,X143&lt;1,Y143&lt;3),1,0)</f>
        <v>1</v>
      </c>
      <c r="R143" s="63" t="n">
        <f aca="false">P143*1*L143*J142*H147*F147*D149*B96</f>
        <v>0.000913552433526316</v>
      </c>
      <c r="T143" s="79"/>
      <c r="U143" s="80" t="n">
        <v>404</v>
      </c>
      <c r="V143" s="58" t="n">
        <v>0</v>
      </c>
      <c r="W143" s="58" t="n">
        <v>0.32</v>
      </c>
      <c r="X143" s="58" t="n">
        <v>0</v>
      </c>
      <c r="Y143" s="58" t="n">
        <v>2</v>
      </c>
      <c r="Z143" s="58" t="n">
        <v>0</v>
      </c>
      <c r="AA143" s="0" t="n">
        <v>0</v>
      </c>
      <c r="AB143" s="0" t="n">
        <v>73366.15583755</v>
      </c>
      <c r="AC143" s="0" t="n">
        <v>0</v>
      </c>
      <c r="AD143" s="0" t="n">
        <v>0</v>
      </c>
      <c r="AE143" s="0" t="n">
        <v>0</v>
      </c>
      <c r="AF143" s="57" t="n">
        <v>0.6</v>
      </c>
      <c r="AG143" s="60" t="n">
        <v>1</v>
      </c>
      <c r="AH143" s="61" t="n">
        <v>0</v>
      </c>
      <c r="AI143" s="61" t="n">
        <v>0</v>
      </c>
      <c r="AJ143" s="60" t="n">
        <v>0</v>
      </c>
      <c r="AK143" s="61" t="n">
        <v>1</v>
      </c>
      <c r="AL143" s="61" t="n">
        <v>0</v>
      </c>
      <c r="AM143" s="60" t="n">
        <v>1</v>
      </c>
      <c r="AN143" s="61" t="n">
        <v>0</v>
      </c>
      <c r="AO143" s="60" t="n">
        <v>1</v>
      </c>
      <c r="AP143" s="61" t="n">
        <v>0</v>
      </c>
      <c r="AQ143" s="61" t="n">
        <v>0</v>
      </c>
      <c r="AR143" s="60"/>
    </row>
    <row r="144" s="57" customFormat="true" ht="15" hidden="false" customHeight="false" outlineLevel="0" collapsed="false">
      <c r="D144" s="58"/>
      <c r="F144" s="58"/>
      <c r="I144" s="58"/>
      <c r="J144" s="3"/>
      <c r="K144" s="58"/>
      <c r="L144" s="58"/>
      <c r="M144" s="58"/>
      <c r="N144" s="58"/>
      <c r="O144" s="80" t="s">
        <v>75</v>
      </c>
      <c r="P144" s="58" t="n">
        <v>0.5185</v>
      </c>
      <c r="Q144" s="3" t="n">
        <f aca="false">IF(AND(V144&lt;1,W144&lt;1,X144&lt;1,Y144&lt;3),1,0)</f>
        <v>1</v>
      </c>
      <c r="R144" s="63" t="n">
        <f aca="false">P144*1*L143*J142*H147*F147*D149*B96</f>
        <v>0.000983752724368421</v>
      </c>
      <c r="T144" s="79"/>
      <c r="U144" s="80" t="n">
        <v>404</v>
      </c>
      <c r="V144" s="58" t="n">
        <v>0</v>
      </c>
      <c r="W144" s="58" t="n">
        <v>0.32</v>
      </c>
      <c r="X144" s="58" t="n">
        <v>0</v>
      </c>
      <c r="Y144" s="58" t="n">
        <v>2</v>
      </c>
      <c r="Z144" s="58" t="n">
        <v>0</v>
      </c>
      <c r="AA144" s="0" t="n">
        <v>0</v>
      </c>
      <c r="AB144" s="0" t="n">
        <v>73366.15583755</v>
      </c>
      <c r="AC144" s="0" t="n">
        <v>0</v>
      </c>
      <c r="AD144" s="0" t="n">
        <v>0</v>
      </c>
      <c r="AE144" s="0" t="n">
        <v>0</v>
      </c>
      <c r="AF144" s="57" t="n">
        <v>0.6</v>
      </c>
      <c r="AG144" s="60" t="n">
        <v>1</v>
      </c>
      <c r="AH144" s="61" t="n">
        <v>0</v>
      </c>
      <c r="AI144" s="61" t="n">
        <v>0</v>
      </c>
      <c r="AJ144" s="60" t="n">
        <v>0</v>
      </c>
      <c r="AK144" s="61" t="n">
        <v>1</v>
      </c>
      <c r="AL144" s="61" t="n">
        <v>0</v>
      </c>
      <c r="AM144" s="60" t="n">
        <v>1</v>
      </c>
      <c r="AN144" s="61" t="n">
        <v>0</v>
      </c>
      <c r="AO144" s="60" t="n">
        <v>0</v>
      </c>
      <c r="AP144" s="61" t="n">
        <v>0</v>
      </c>
      <c r="AQ144" s="61" t="n">
        <v>1</v>
      </c>
      <c r="AR144" s="60"/>
    </row>
    <row r="145" customFormat="false" ht="15" hidden="false" customHeight="false" outlineLevel="0" collapsed="false">
      <c r="D145" s="3"/>
      <c r="F145" s="3"/>
      <c r="I145" s="58"/>
      <c r="J145" s="3"/>
      <c r="K145" s="58"/>
      <c r="L145" s="58"/>
      <c r="M145" s="58" t="s">
        <v>109</v>
      </c>
      <c r="N145" s="58" t="n">
        <v>0.555555556</v>
      </c>
      <c r="O145" s="16" t="s">
        <v>122</v>
      </c>
      <c r="P145" s="58" t="n">
        <v>1</v>
      </c>
      <c r="Q145" s="3" t="n">
        <f aca="false">IF(AND(V145&lt;1,W145&lt;1,X145&lt;1,Y145&lt;3),1,0)</f>
        <v>1</v>
      </c>
      <c r="R145" s="63" t="n">
        <v>0.007510166</v>
      </c>
      <c r="T145" s="79"/>
      <c r="U145" s="80" t="n">
        <v>404</v>
      </c>
      <c r="V145" s="58" t="n">
        <v>0</v>
      </c>
      <c r="W145" s="58" t="n">
        <v>0.32</v>
      </c>
      <c r="X145" s="58" t="n">
        <v>0</v>
      </c>
      <c r="Y145" s="58" t="n">
        <v>2</v>
      </c>
      <c r="Z145" s="58" t="n">
        <v>0</v>
      </c>
      <c r="AA145" s="0" t="n">
        <v>0</v>
      </c>
      <c r="AB145" s="0" t="n">
        <v>73366.15583755</v>
      </c>
      <c r="AC145" s="0" t="n">
        <v>0</v>
      </c>
      <c r="AD145" s="0" t="n">
        <v>0</v>
      </c>
      <c r="AE145" s="0" t="n">
        <v>0</v>
      </c>
      <c r="AF145" s="57" t="n">
        <v>0.6</v>
      </c>
      <c r="AG145" s="60" t="n">
        <v>0</v>
      </c>
      <c r="AH145" s="61" t="n">
        <v>1</v>
      </c>
      <c r="AI145" s="61" t="n">
        <v>0</v>
      </c>
      <c r="AJ145" s="60" t="n">
        <v>1</v>
      </c>
      <c r="AK145" s="61" t="n">
        <v>0</v>
      </c>
      <c r="AL145" s="61" t="n">
        <v>0</v>
      </c>
      <c r="AM145" s="60" t="n">
        <v>1</v>
      </c>
      <c r="AN145" s="61" t="n">
        <v>0</v>
      </c>
      <c r="AO145" s="60" t="n">
        <v>0</v>
      </c>
      <c r="AP145" s="61" t="n">
        <v>1</v>
      </c>
      <c r="AQ145" s="61" t="n">
        <v>0</v>
      </c>
    </row>
    <row r="146" customFormat="false" ht="15" hidden="false" customHeight="false" outlineLevel="0" collapsed="false">
      <c r="D146" s="3"/>
      <c r="F146" s="3"/>
      <c r="H146" s="3"/>
      <c r="I146" s="58"/>
      <c r="J146" s="3"/>
      <c r="K146" s="58" t="s">
        <v>28</v>
      </c>
      <c r="L146" s="58" t="n">
        <v>0.9</v>
      </c>
      <c r="M146" s="58" t="s">
        <v>110</v>
      </c>
      <c r="N146" s="58" t="n">
        <v>0.444444444</v>
      </c>
      <c r="O146" s="80" t="s">
        <v>122</v>
      </c>
      <c r="P146" s="58" t="n">
        <v>1</v>
      </c>
      <c r="Q146" s="3" t="n">
        <f aca="false">IF(AND(V146&lt;1,W146&lt;1,X146&lt;1,Y146&lt;3),1,0)</f>
        <v>1</v>
      </c>
      <c r="R146" s="63" t="n">
        <v>0.006008133</v>
      </c>
      <c r="T146" s="79"/>
      <c r="U146" s="80" t="n">
        <v>404</v>
      </c>
      <c r="V146" s="58" t="n">
        <v>0</v>
      </c>
      <c r="W146" s="58" t="n">
        <v>0.32</v>
      </c>
      <c r="X146" s="58" t="n">
        <v>0</v>
      </c>
      <c r="Y146" s="58" t="n">
        <v>2</v>
      </c>
      <c r="Z146" s="58" t="n">
        <v>0</v>
      </c>
      <c r="AA146" s="0" t="n">
        <v>0</v>
      </c>
      <c r="AB146" s="0" t="n">
        <v>73366.15583755</v>
      </c>
      <c r="AC146" s="0" t="n">
        <v>0</v>
      </c>
      <c r="AD146" s="0" t="n">
        <v>0</v>
      </c>
      <c r="AE146" s="0" t="n">
        <v>0</v>
      </c>
      <c r="AF146" s="57" t="n">
        <v>0.6</v>
      </c>
      <c r="AG146" s="60" t="n">
        <v>0</v>
      </c>
      <c r="AH146" s="61" t="n">
        <v>1</v>
      </c>
      <c r="AI146" s="61" t="n">
        <v>0</v>
      </c>
      <c r="AJ146" s="60" t="n">
        <v>1</v>
      </c>
      <c r="AK146" s="61" t="n">
        <v>0</v>
      </c>
      <c r="AL146" s="61" t="n">
        <v>0</v>
      </c>
      <c r="AM146" s="60" t="n">
        <v>0</v>
      </c>
      <c r="AN146" s="61" t="n">
        <v>1</v>
      </c>
      <c r="AO146" s="60" t="n">
        <v>0</v>
      </c>
      <c r="AP146" s="61" t="n">
        <v>1</v>
      </c>
      <c r="AQ146" s="61" t="n">
        <v>0</v>
      </c>
    </row>
    <row r="147" customFormat="false" ht="15" hidden="false" customHeight="false" outlineLevel="0" collapsed="false">
      <c r="D147" s="3"/>
      <c r="E147" s="0" t="s">
        <v>80</v>
      </c>
      <c r="F147" s="54" t="n">
        <v>0.87</v>
      </c>
      <c r="G147" s="0" t="s">
        <v>81</v>
      </c>
      <c r="H147" s="54" t="n">
        <v>1</v>
      </c>
      <c r="I147" s="58" t="s">
        <v>122</v>
      </c>
      <c r="J147" s="3" t="n">
        <v>0.25</v>
      </c>
      <c r="K147" s="58" t="s">
        <v>121</v>
      </c>
      <c r="L147" s="58" t="n">
        <v>0.1</v>
      </c>
      <c r="M147" s="58"/>
      <c r="N147" s="58"/>
      <c r="O147" s="80" t="s">
        <v>122</v>
      </c>
      <c r="P147" s="58" t="n">
        <v>1</v>
      </c>
      <c r="Q147" s="3" t="n">
        <f aca="false">IF(AND(V147&lt;1,W147&lt;1,X147&lt;1,Y147&lt;3),1,0)</f>
        <v>1</v>
      </c>
      <c r="R147" s="63" t="n">
        <v>0.001502033</v>
      </c>
      <c r="T147" s="79"/>
      <c r="U147" s="80" t="n">
        <v>404</v>
      </c>
      <c r="V147" s="58" t="n">
        <v>0</v>
      </c>
      <c r="W147" s="58" t="n">
        <v>0.32</v>
      </c>
      <c r="X147" s="58" t="n">
        <v>0</v>
      </c>
      <c r="Y147" s="58" t="n">
        <v>2</v>
      </c>
      <c r="Z147" s="58" t="n">
        <v>0</v>
      </c>
      <c r="AA147" s="0" t="n">
        <v>0</v>
      </c>
      <c r="AB147" s="0" t="n">
        <v>73366.15583755</v>
      </c>
      <c r="AC147" s="0" t="n">
        <v>0</v>
      </c>
      <c r="AD147" s="0" t="n">
        <v>0</v>
      </c>
      <c r="AE147" s="0" t="n">
        <v>0</v>
      </c>
      <c r="AF147" s="57" t="n">
        <v>0.6</v>
      </c>
      <c r="AG147" s="60" t="n">
        <v>0</v>
      </c>
      <c r="AH147" s="61" t="n">
        <v>1</v>
      </c>
      <c r="AI147" s="61" t="n">
        <v>0</v>
      </c>
      <c r="AJ147" s="60" t="n">
        <v>0</v>
      </c>
      <c r="AK147" s="61" t="n">
        <v>1</v>
      </c>
      <c r="AL147" s="61" t="n">
        <v>0</v>
      </c>
      <c r="AM147" s="60" t="n">
        <v>1</v>
      </c>
      <c r="AN147" s="61" t="n">
        <v>0</v>
      </c>
      <c r="AO147" s="60" t="n">
        <v>0</v>
      </c>
      <c r="AP147" s="61" t="n">
        <v>1</v>
      </c>
      <c r="AQ147" s="61" t="n">
        <v>0</v>
      </c>
    </row>
    <row r="148" s="56" customFormat="true" ht="15" hidden="false" customHeight="false" outlineLevel="0" collapsed="false">
      <c r="A148" s="56" t="n">
        <v>-1</v>
      </c>
      <c r="B148" s="56" t="n">
        <v>-1</v>
      </c>
      <c r="C148" s="56" t="n">
        <v>-1</v>
      </c>
      <c r="D148" s="56" t="n">
        <v>-1</v>
      </c>
      <c r="E148" s="56" t="n">
        <v>-1</v>
      </c>
      <c r="F148" s="56" t="n">
        <v>-1</v>
      </c>
      <c r="G148" s="56" t="n">
        <v>-1</v>
      </c>
      <c r="H148" s="56" t="n">
        <v>-1</v>
      </c>
      <c r="I148" s="56" t="n">
        <v>-1</v>
      </c>
      <c r="J148" s="56" t="n">
        <v>-1</v>
      </c>
      <c r="K148" s="56" t="n">
        <v>-1</v>
      </c>
      <c r="L148" s="56" t="n">
        <v>-1</v>
      </c>
      <c r="M148" s="56" t="n">
        <v>-1</v>
      </c>
      <c r="N148" s="56" t="n">
        <v>-1</v>
      </c>
      <c r="O148" s="56" t="n">
        <v>-1</v>
      </c>
      <c r="P148" s="56" t="n">
        <v>-1</v>
      </c>
      <c r="Q148" s="56" t="n">
        <v>-1</v>
      </c>
      <c r="R148" s="56" t="n">
        <v>-1</v>
      </c>
      <c r="S148" s="56" t="n">
        <v>-1</v>
      </c>
      <c r="T148" s="56" t="n">
        <v>-1</v>
      </c>
      <c r="U148" s="56" t="n">
        <v>-1</v>
      </c>
      <c r="V148" s="56" t="n">
        <v>-1</v>
      </c>
      <c r="W148" s="56" t="n">
        <v>-1</v>
      </c>
      <c r="X148" s="56" t="n">
        <v>-1</v>
      </c>
      <c r="Y148" s="56" t="n">
        <v>-1</v>
      </c>
      <c r="Z148" s="56" t="n">
        <v>-1</v>
      </c>
      <c r="AA148" s="56" t="n">
        <v>-1</v>
      </c>
      <c r="AB148" s="56" t="n">
        <v>-1</v>
      </c>
      <c r="AC148" s="56" t="n">
        <v>-1</v>
      </c>
      <c r="AD148" s="56" t="n">
        <v>-1</v>
      </c>
      <c r="AE148" s="56" t="n">
        <v>-1</v>
      </c>
      <c r="AF148" s="56" t="n">
        <v>-1</v>
      </c>
      <c r="AG148" s="56" t="n">
        <v>-1</v>
      </c>
      <c r="AH148" s="56" t="n">
        <v>-1</v>
      </c>
      <c r="AI148" s="56" t="n">
        <v>-1</v>
      </c>
      <c r="AJ148" s="56" t="n">
        <v>-1</v>
      </c>
      <c r="AK148" s="56" t="n">
        <v>-1</v>
      </c>
      <c r="AL148" s="56" t="n">
        <v>-1</v>
      </c>
      <c r="AM148" s="56" t="n">
        <v>-1</v>
      </c>
      <c r="AN148" s="56" t="n">
        <v>-1</v>
      </c>
      <c r="AO148" s="56" t="n">
        <v>-1</v>
      </c>
      <c r="AP148" s="56" t="n">
        <v>-1</v>
      </c>
      <c r="AQ148" s="56" t="n">
        <v>-1</v>
      </c>
      <c r="AR148" s="56" t="n">
        <v>-1</v>
      </c>
      <c r="AS148" s="56" t="n">
        <v>-1</v>
      </c>
      <c r="AT148" s="56" t="n">
        <v>-1</v>
      </c>
      <c r="AU148" s="56" t="n">
        <v>-1</v>
      </c>
    </row>
    <row r="149" customFormat="false" ht="15" hidden="false" customHeight="false" outlineLevel="0" collapsed="false">
      <c r="C149" s="3" t="s">
        <v>94</v>
      </c>
      <c r="D149" s="54" t="n">
        <v>0.265</v>
      </c>
      <c r="F149" s="3"/>
      <c r="H149" s="3"/>
      <c r="I149" s="58"/>
      <c r="J149" s="3"/>
      <c r="K149" s="58"/>
      <c r="L149" s="58"/>
      <c r="M149" s="58" t="s">
        <v>109</v>
      </c>
      <c r="N149" s="58" t="n">
        <f aca="false">7.9/(9.9)</f>
        <v>0.797979797979798</v>
      </c>
      <c r="O149" s="16" t="s">
        <v>73</v>
      </c>
      <c r="P149" s="58" t="n">
        <v>0.4815</v>
      </c>
      <c r="Q149" s="3" t="n">
        <f aca="false">IF(AND(V149&lt;1,W149&lt;1,X149&lt;1,Y149&lt;3),1,0)</f>
        <v>1</v>
      </c>
      <c r="R149" s="63" t="n">
        <f aca="false">P149*N149*L151*J152*H157*F157*D149*B96</f>
        <v>0.00159247123884455</v>
      </c>
      <c r="S149" s="58"/>
      <c r="T149" s="79"/>
      <c r="U149" s="80" t="n">
        <v>404</v>
      </c>
      <c r="V149" s="58" t="n">
        <v>0</v>
      </c>
      <c r="W149" s="58" t="n">
        <v>0.54</v>
      </c>
      <c r="X149" s="58" t="n">
        <v>0</v>
      </c>
      <c r="Y149" s="58" t="n">
        <v>2</v>
      </c>
      <c r="Z149" s="58" t="n">
        <v>0</v>
      </c>
      <c r="AA149" s="0" t="n">
        <v>0</v>
      </c>
      <c r="AB149" s="0" t="n">
        <v>75022.0495916694</v>
      </c>
      <c r="AC149" s="0" t="n">
        <v>0</v>
      </c>
      <c r="AD149" s="0" t="n">
        <v>0</v>
      </c>
      <c r="AE149" s="0" t="n">
        <v>0</v>
      </c>
      <c r="AF149" s="57" t="n">
        <v>0.6</v>
      </c>
      <c r="AG149" s="60" t="n">
        <v>1</v>
      </c>
      <c r="AH149" s="61" t="n">
        <v>0</v>
      </c>
      <c r="AI149" s="61" t="n">
        <v>0</v>
      </c>
      <c r="AJ149" s="60" t="n">
        <v>1</v>
      </c>
      <c r="AK149" s="61" t="n">
        <v>0</v>
      </c>
      <c r="AL149" s="61" t="n">
        <v>0</v>
      </c>
      <c r="AM149" s="60" t="n">
        <v>1</v>
      </c>
      <c r="AN149" s="61" t="n">
        <v>0</v>
      </c>
      <c r="AO149" s="60" t="n">
        <v>1</v>
      </c>
      <c r="AP149" s="61" t="n">
        <v>0</v>
      </c>
      <c r="AQ149" s="61" t="n">
        <v>0</v>
      </c>
    </row>
    <row r="150" customFormat="false" ht="15" hidden="false" customHeight="false" outlineLevel="0" collapsed="false">
      <c r="C150" s="3"/>
      <c r="D150" s="58"/>
      <c r="F150" s="3"/>
      <c r="H150" s="3"/>
      <c r="I150" s="58"/>
      <c r="J150" s="3"/>
      <c r="K150" s="58"/>
      <c r="L150" s="58"/>
      <c r="M150" s="58"/>
      <c r="N150" s="58"/>
      <c r="O150" s="16" t="s">
        <v>75</v>
      </c>
      <c r="P150" s="58" t="n">
        <v>0.5185</v>
      </c>
      <c r="Q150" s="3" t="n">
        <f aca="false">IF(AND(V150&lt;1,W150&lt;1,X150&lt;1,Y150&lt;3),1,0)</f>
        <v>1</v>
      </c>
      <c r="R150" s="63" t="n">
        <f aca="false">P150*N149*L151*J152*H157*F157*D149*B96</f>
        <v>0.00171484182209947</v>
      </c>
      <c r="S150" s="58"/>
      <c r="T150" s="79"/>
      <c r="U150" s="80" t="n">
        <v>404</v>
      </c>
      <c r="V150" s="58" t="n">
        <v>0</v>
      </c>
      <c r="W150" s="58" t="n">
        <v>0.54</v>
      </c>
      <c r="X150" s="58" t="n">
        <v>0</v>
      </c>
      <c r="Y150" s="58" t="n">
        <v>2</v>
      </c>
      <c r="Z150" s="58" t="n">
        <v>0</v>
      </c>
      <c r="AA150" s="0" t="n">
        <v>0</v>
      </c>
      <c r="AB150" s="0" t="n">
        <v>75022.0495916694</v>
      </c>
      <c r="AC150" s="0" t="n">
        <v>0</v>
      </c>
      <c r="AD150" s="0" t="n">
        <v>0</v>
      </c>
      <c r="AE150" s="0" t="n">
        <v>0</v>
      </c>
      <c r="AF150" s="57" t="n">
        <v>0.6</v>
      </c>
      <c r="AG150" s="60" t="n">
        <v>1</v>
      </c>
      <c r="AH150" s="61" t="n">
        <v>0</v>
      </c>
      <c r="AI150" s="61" t="n">
        <v>0</v>
      </c>
      <c r="AJ150" s="60" t="n">
        <v>1</v>
      </c>
      <c r="AK150" s="61" t="n">
        <v>0</v>
      </c>
      <c r="AL150" s="61" t="n">
        <v>0</v>
      </c>
      <c r="AM150" s="60" t="n">
        <v>1</v>
      </c>
      <c r="AN150" s="61" t="n">
        <v>0</v>
      </c>
      <c r="AO150" s="60" t="n">
        <v>0</v>
      </c>
      <c r="AP150" s="61" t="n">
        <v>0</v>
      </c>
      <c r="AQ150" s="61" t="n">
        <v>1</v>
      </c>
    </row>
    <row r="151" customFormat="false" ht="15" hidden="false" customHeight="false" outlineLevel="0" collapsed="false">
      <c r="C151" s="3"/>
      <c r="D151" s="58"/>
      <c r="F151" s="3"/>
      <c r="H151" s="3"/>
      <c r="I151" s="58"/>
      <c r="J151" s="3"/>
      <c r="K151" s="58" t="s">
        <v>28</v>
      </c>
      <c r="L151" s="58" t="n">
        <f aca="false">1-L153</f>
        <v>0.957894736842105</v>
      </c>
      <c r="M151" s="58" t="s">
        <v>110</v>
      </c>
      <c r="N151" s="58" t="n">
        <f aca="false">1-N149</f>
        <v>0.202020202020202</v>
      </c>
      <c r="O151" s="16" t="s">
        <v>73</v>
      </c>
      <c r="P151" s="58" t="n">
        <v>0.4815</v>
      </c>
      <c r="Q151" s="3" t="n">
        <f aca="false">IF(AND(V151&lt;1,W151&lt;1,X151&lt;1,Y151&lt;3),1,0)</f>
        <v>1</v>
      </c>
      <c r="R151" s="63" t="n">
        <f aca="false">P151*N151*L151*J152*H157*F157*D149*B96</f>
        <v>0.000403157275656847</v>
      </c>
      <c r="S151" s="58"/>
      <c r="T151" s="79"/>
      <c r="U151" s="80" t="n">
        <v>404</v>
      </c>
      <c r="V151" s="58" t="n">
        <v>0</v>
      </c>
      <c r="W151" s="58" t="n">
        <v>0.54</v>
      </c>
      <c r="X151" s="58" t="n">
        <v>0</v>
      </c>
      <c r="Y151" s="58" t="n">
        <v>2</v>
      </c>
      <c r="Z151" s="58" t="n">
        <v>0</v>
      </c>
      <c r="AA151" s="0" t="n">
        <v>0</v>
      </c>
      <c r="AB151" s="0" t="n">
        <v>75022.0495916694</v>
      </c>
      <c r="AC151" s="0" t="n">
        <v>0</v>
      </c>
      <c r="AD151" s="0" t="n">
        <v>0</v>
      </c>
      <c r="AE151" s="0" t="n">
        <v>0</v>
      </c>
      <c r="AF151" s="57" t="n">
        <v>0.6</v>
      </c>
      <c r="AG151" s="60" t="n">
        <v>1</v>
      </c>
      <c r="AH151" s="61" t="n">
        <v>0</v>
      </c>
      <c r="AI151" s="61" t="n">
        <v>0</v>
      </c>
      <c r="AJ151" s="60" t="n">
        <v>1</v>
      </c>
      <c r="AK151" s="61" t="n">
        <v>0</v>
      </c>
      <c r="AL151" s="61" t="n">
        <v>0</v>
      </c>
      <c r="AM151" s="60" t="n">
        <v>0</v>
      </c>
      <c r="AN151" s="61" t="n">
        <v>1</v>
      </c>
      <c r="AO151" s="60" t="n">
        <v>1</v>
      </c>
      <c r="AP151" s="61" t="n">
        <v>0</v>
      </c>
      <c r="AQ151" s="61" t="n">
        <v>0</v>
      </c>
    </row>
    <row r="152" customFormat="false" ht="15" hidden="false" customHeight="false" outlineLevel="0" collapsed="false">
      <c r="C152" s="3"/>
      <c r="D152" s="58"/>
      <c r="F152" s="3"/>
      <c r="H152" s="3"/>
      <c r="I152" s="58" t="s">
        <v>73</v>
      </c>
      <c r="J152" s="3" t="n">
        <v>0.75</v>
      </c>
      <c r="K152" s="58"/>
      <c r="L152" s="58"/>
      <c r="M152" s="58"/>
      <c r="N152" s="58"/>
      <c r="O152" s="16" t="s">
        <v>75</v>
      </c>
      <c r="P152" s="58" t="n">
        <v>0.5185</v>
      </c>
      <c r="Q152" s="3" t="n">
        <f aca="false">IF(AND(V152&lt;1,W152&lt;1,X152&lt;1,Y152&lt;3),1,0)</f>
        <v>1</v>
      </c>
      <c r="R152" s="63" t="n">
        <f aca="false">P152*N151*L151*J152*H157*F157*D149*B96</f>
        <v>0.000434137170151765</v>
      </c>
      <c r="S152" s="58"/>
      <c r="T152" s="79"/>
      <c r="U152" s="80" t="n">
        <v>404</v>
      </c>
      <c r="V152" s="58" t="n">
        <v>0</v>
      </c>
      <c r="W152" s="58" t="n">
        <v>0.54</v>
      </c>
      <c r="X152" s="58" t="n">
        <v>0</v>
      </c>
      <c r="Y152" s="58" t="n">
        <v>2</v>
      </c>
      <c r="Z152" s="58" t="n">
        <v>0</v>
      </c>
      <c r="AA152" s="0" t="n">
        <v>0</v>
      </c>
      <c r="AB152" s="0" t="n">
        <v>75022.0495916694</v>
      </c>
      <c r="AC152" s="0" t="n">
        <v>0</v>
      </c>
      <c r="AD152" s="0" t="n">
        <v>0</v>
      </c>
      <c r="AE152" s="0" t="n">
        <v>0</v>
      </c>
      <c r="AF152" s="57" t="n">
        <v>0.6</v>
      </c>
      <c r="AG152" s="60" t="n">
        <v>1</v>
      </c>
      <c r="AH152" s="61" t="n">
        <v>0</v>
      </c>
      <c r="AI152" s="61" t="n">
        <v>0</v>
      </c>
      <c r="AJ152" s="60" t="n">
        <v>1</v>
      </c>
      <c r="AK152" s="61" t="n">
        <v>0</v>
      </c>
      <c r="AL152" s="61" t="n">
        <v>0</v>
      </c>
      <c r="AM152" s="60" t="n">
        <v>0</v>
      </c>
      <c r="AN152" s="61" t="n">
        <v>1</v>
      </c>
      <c r="AO152" s="60" t="n">
        <v>0</v>
      </c>
      <c r="AP152" s="61" t="n">
        <v>0</v>
      </c>
      <c r="AQ152" s="61" t="n">
        <v>1</v>
      </c>
    </row>
    <row r="153" customFormat="false" ht="15" hidden="false" customHeight="false" outlineLevel="0" collapsed="false">
      <c r="C153" s="3"/>
      <c r="D153" s="58"/>
      <c r="F153" s="3"/>
      <c r="H153" s="3"/>
      <c r="I153" s="58"/>
      <c r="J153" s="3"/>
      <c r="K153" s="58" t="s">
        <v>121</v>
      </c>
      <c r="L153" s="58" t="n">
        <f aca="false">0.4/(7.9+1.2+0.4)</f>
        <v>0.0421052631578947</v>
      </c>
      <c r="M153" s="58"/>
      <c r="N153" s="58"/>
      <c r="O153" s="80" t="s">
        <v>73</v>
      </c>
      <c r="P153" s="58" t="n">
        <v>0.4815</v>
      </c>
      <c r="Q153" s="3" t="n">
        <f aca="false">IF(AND(V153&lt;1,W153&lt;1,X153&lt;1,Y153&lt;3),1,0)</f>
        <v>1</v>
      </c>
      <c r="R153" s="63" t="n">
        <f aca="false">P153*1*L153*J152*H157*F157*D149*B96</f>
        <v>8.77199347033579E-005</v>
      </c>
      <c r="S153" s="58"/>
      <c r="T153" s="79"/>
      <c r="U153" s="80" t="n">
        <v>404</v>
      </c>
      <c r="V153" s="58" t="n">
        <v>0</v>
      </c>
      <c r="W153" s="58" t="n">
        <v>0.54</v>
      </c>
      <c r="X153" s="58" t="n">
        <v>0</v>
      </c>
      <c r="Y153" s="58" t="n">
        <v>2</v>
      </c>
      <c r="Z153" s="58" t="n">
        <v>0</v>
      </c>
      <c r="AA153" s="0" t="n">
        <v>0</v>
      </c>
      <c r="AB153" s="0" t="n">
        <v>75022.0495916694</v>
      </c>
      <c r="AC153" s="0" t="n">
        <v>0</v>
      </c>
      <c r="AD153" s="0" t="n">
        <v>0</v>
      </c>
      <c r="AE153" s="0" t="n">
        <v>0</v>
      </c>
      <c r="AF153" s="57" t="n">
        <v>0.6</v>
      </c>
      <c r="AG153" s="60" t="n">
        <v>1</v>
      </c>
      <c r="AH153" s="61" t="n">
        <v>0</v>
      </c>
      <c r="AI153" s="61" t="n">
        <v>0</v>
      </c>
      <c r="AJ153" s="60" t="n">
        <v>0</v>
      </c>
      <c r="AK153" s="61" t="n">
        <v>1</v>
      </c>
      <c r="AL153" s="61" t="n">
        <v>0</v>
      </c>
      <c r="AM153" s="60" t="n">
        <v>1</v>
      </c>
      <c r="AN153" s="61" t="n">
        <v>0</v>
      </c>
      <c r="AO153" s="60" t="n">
        <v>1</v>
      </c>
      <c r="AP153" s="61" t="n">
        <v>0</v>
      </c>
      <c r="AQ153" s="61" t="n">
        <v>0</v>
      </c>
    </row>
    <row r="154" customFormat="false" ht="15" hidden="false" customHeight="false" outlineLevel="0" collapsed="false">
      <c r="C154" s="3"/>
      <c r="D154" s="58"/>
      <c r="F154" s="3"/>
      <c r="H154" s="3"/>
      <c r="I154" s="58"/>
      <c r="J154" s="3"/>
      <c r="K154" s="58"/>
      <c r="L154" s="58"/>
      <c r="M154" s="58"/>
      <c r="N154" s="58"/>
      <c r="O154" s="80" t="s">
        <v>75</v>
      </c>
      <c r="P154" s="58" t="n">
        <v>0.5185</v>
      </c>
      <c r="Q154" s="3" t="n">
        <f aca="false">IF(AND(V154&lt;1,W154&lt;1,X154&lt;1,Y154&lt;3),1,0)</f>
        <v>1</v>
      </c>
      <c r="R154" s="63" t="n">
        <f aca="false">P154*1*L153*J152*H157*F157*D149*B96</f>
        <v>9.44606150440105E-005</v>
      </c>
      <c r="S154" s="58"/>
      <c r="T154" s="79"/>
      <c r="U154" s="80" t="n">
        <v>404</v>
      </c>
      <c r="V154" s="58" t="n">
        <v>0</v>
      </c>
      <c r="W154" s="58" t="n">
        <v>0.54</v>
      </c>
      <c r="X154" s="58" t="n">
        <v>0</v>
      </c>
      <c r="Y154" s="58" t="n">
        <v>2</v>
      </c>
      <c r="Z154" s="58" t="n">
        <v>0</v>
      </c>
      <c r="AA154" s="0" t="n">
        <v>0</v>
      </c>
      <c r="AB154" s="0" t="n">
        <v>75022.0495916694</v>
      </c>
      <c r="AC154" s="0" t="n">
        <v>0</v>
      </c>
      <c r="AD154" s="0" t="n">
        <v>0</v>
      </c>
      <c r="AE154" s="0" t="n">
        <v>0</v>
      </c>
      <c r="AF154" s="57" t="n">
        <v>0.6</v>
      </c>
      <c r="AG154" s="60" t="n">
        <v>1</v>
      </c>
      <c r="AH154" s="61" t="n">
        <v>0</v>
      </c>
      <c r="AI154" s="61" t="n">
        <v>0</v>
      </c>
      <c r="AJ154" s="60" t="n">
        <v>0</v>
      </c>
      <c r="AK154" s="61" t="n">
        <v>1</v>
      </c>
      <c r="AL154" s="61" t="n">
        <v>0</v>
      </c>
      <c r="AM154" s="60" t="n">
        <v>1</v>
      </c>
      <c r="AN154" s="61" t="n">
        <v>0</v>
      </c>
      <c r="AO154" s="60" t="n">
        <v>0</v>
      </c>
      <c r="AP154" s="61" t="n">
        <v>0</v>
      </c>
      <c r="AQ154" s="61" t="n">
        <v>1</v>
      </c>
    </row>
    <row r="155" customFormat="false" ht="15" hidden="false" customHeight="false" outlineLevel="0" collapsed="false">
      <c r="C155" s="3"/>
      <c r="D155" s="58"/>
      <c r="F155" s="3"/>
      <c r="H155" s="3"/>
      <c r="I155" s="58"/>
      <c r="J155" s="3"/>
      <c r="K155" s="58"/>
      <c r="L155" s="58"/>
      <c r="M155" s="58" t="s">
        <v>109</v>
      </c>
      <c r="N155" s="58" t="n">
        <v>0.555555556</v>
      </c>
      <c r="O155" s="16" t="s">
        <v>122</v>
      </c>
      <c r="P155" s="58" t="n">
        <v>1</v>
      </c>
      <c r="Q155" s="3" t="n">
        <f aca="false">IF(AND(V155&lt;1,W155&lt;1,X155&lt;1,Y155&lt;3),1,0)</f>
        <v>1</v>
      </c>
      <c r="R155" s="63" t="n">
        <v>0.00102158</v>
      </c>
      <c r="S155" s="58"/>
      <c r="T155" s="79"/>
      <c r="U155" s="80" t="n">
        <v>404</v>
      </c>
      <c r="V155" s="58" t="n">
        <v>0</v>
      </c>
      <c r="W155" s="58" t="n">
        <v>0.54</v>
      </c>
      <c r="X155" s="58" t="n">
        <v>0</v>
      </c>
      <c r="Y155" s="58" t="n">
        <v>2</v>
      </c>
      <c r="Z155" s="58" t="n">
        <v>0</v>
      </c>
      <c r="AA155" s="0" t="n">
        <v>0</v>
      </c>
      <c r="AB155" s="0" t="n">
        <v>75022.0495916694</v>
      </c>
      <c r="AC155" s="0" t="n">
        <v>0</v>
      </c>
      <c r="AD155" s="0" t="n">
        <v>0</v>
      </c>
      <c r="AE155" s="0" t="n">
        <v>0</v>
      </c>
      <c r="AF155" s="57" t="n">
        <v>0.6</v>
      </c>
      <c r="AG155" s="60" t="n">
        <v>0</v>
      </c>
      <c r="AH155" s="61" t="n">
        <v>1</v>
      </c>
      <c r="AI155" s="61" t="n">
        <v>0</v>
      </c>
      <c r="AJ155" s="60" t="n">
        <v>1</v>
      </c>
      <c r="AK155" s="61" t="n">
        <v>0</v>
      </c>
      <c r="AL155" s="61" t="n">
        <v>0</v>
      </c>
      <c r="AM155" s="60" t="n">
        <v>1</v>
      </c>
      <c r="AN155" s="61" t="n">
        <v>0</v>
      </c>
      <c r="AO155" s="60" t="n">
        <v>0</v>
      </c>
      <c r="AP155" s="61" t="n">
        <v>1</v>
      </c>
      <c r="AQ155" s="61" t="n">
        <v>0</v>
      </c>
    </row>
    <row r="156" customFormat="false" ht="15" hidden="false" customHeight="false" outlineLevel="0" collapsed="false">
      <c r="C156" s="3"/>
      <c r="D156" s="3"/>
      <c r="F156" s="3"/>
      <c r="H156" s="3"/>
      <c r="I156" s="58"/>
      <c r="J156" s="3"/>
      <c r="K156" s="58" t="s">
        <v>28</v>
      </c>
      <c r="L156" s="58" t="n">
        <v>0.9</v>
      </c>
      <c r="M156" s="58" t="s">
        <v>110</v>
      </c>
      <c r="N156" s="58" t="n">
        <v>0.444444444</v>
      </c>
      <c r="O156" s="80" t="s">
        <v>122</v>
      </c>
      <c r="P156" s="58" t="n">
        <v>1</v>
      </c>
      <c r="Q156" s="3" t="n">
        <f aca="false">IF(AND(V156&lt;1,W156&lt;1,X156&lt;1,Y156&lt;3),1,0)</f>
        <v>1</v>
      </c>
      <c r="R156" s="63" t="n">
        <v>0.000817264</v>
      </c>
      <c r="S156" s="58"/>
      <c r="T156" s="79"/>
      <c r="U156" s="80" t="n">
        <v>404</v>
      </c>
      <c r="V156" s="58" t="n">
        <v>0</v>
      </c>
      <c r="W156" s="58" t="n">
        <v>0.54</v>
      </c>
      <c r="X156" s="58" t="n">
        <v>0</v>
      </c>
      <c r="Y156" s="58" t="n">
        <v>2</v>
      </c>
      <c r="Z156" s="58" t="n">
        <v>0</v>
      </c>
      <c r="AA156" s="0" t="n">
        <v>0</v>
      </c>
      <c r="AB156" s="0" t="n">
        <v>75022.0495916694</v>
      </c>
      <c r="AC156" s="0" t="n">
        <v>0</v>
      </c>
      <c r="AD156" s="0" t="n">
        <v>0</v>
      </c>
      <c r="AE156" s="0" t="n">
        <v>0</v>
      </c>
      <c r="AF156" s="57" t="n">
        <v>0.6</v>
      </c>
      <c r="AG156" s="60" t="n">
        <v>0</v>
      </c>
      <c r="AH156" s="61" t="n">
        <v>1</v>
      </c>
      <c r="AI156" s="61" t="n">
        <v>0</v>
      </c>
      <c r="AJ156" s="60" t="n">
        <v>1</v>
      </c>
      <c r="AK156" s="61" t="n">
        <v>0</v>
      </c>
      <c r="AL156" s="61" t="n">
        <v>0</v>
      </c>
      <c r="AM156" s="60" t="n">
        <v>0</v>
      </c>
      <c r="AN156" s="61" t="n">
        <v>1</v>
      </c>
      <c r="AO156" s="60" t="n">
        <v>0</v>
      </c>
      <c r="AP156" s="61" t="n">
        <v>1</v>
      </c>
      <c r="AQ156" s="61" t="n">
        <v>0</v>
      </c>
    </row>
    <row r="157" customFormat="false" ht="15" hidden="false" customHeight="false" outlineLevel="0" collapsed="false">
      <c r="C157" s="3"/>
      <c r="D157" s="3"/>
      <c r="E157" s="0" t="s">
        <v>88</v>
      </c>
      <c r="F157" s="54" t="n">
        <v>0.13</v>
      </c>
      <c r="G157" s="0" t="s">
        <v>87</v>
      </c>
      <c r="H157" s="54" t="n">
        <f aca="false">1-H167</f>
        <v>0.6426</v>
      </c>
      <c r="I157" s="58" t="s">
        <v>77</v>
      </c>
      <c r="J157" s="3" t="n">
        <v>0.25</v>
      </c>
      <c r="K157" s="58" t="s">
        <v>121</v>
      </c>
      <c r="L157" s="58" t="n">
        <v>0.1</v>
      </c>
      <c r="M157" s="58"/>
      <c r="N157" s="58"/>
      <c r="O157" s="80" t="s">
        <v>122</v>
      </c>
      <c r="P157" s="58" t="n">
        <v>1</v>
      </c>
      <c r="Q157" s="3" t="n">
        <f aca="false">IF(AND(V157&lt;1,W157&lt;1,X157&lt;1,Y157&lt;3),1,0)</f>
        <v>1</v>
      </c>
      <c r="R157" s="63" t="n">
        <v>0.000204316</v>
      </c>
      <c r="S157" s="58"/>
      <c r="T157" s="79"/>
      <c r="U157" s="80" t="n">
        <v>404</v>
      </c>
      <c r="V157" s="58" t="n">
        <v>0</v>
      </c>
      <c r="W157" s="58" t="n">
        <v>0.54</v>
      </c>
      <c r="X157" s="58" t="n">
        <v>0</v>
      </c>
      <c r="Y157" s="58" t="n">
        <v>2</v>
      </c>
      <c r="Z157" s="58" t="n">
        <v>0</v>
      </c>
      <c r="AA157" s="0" t="n">
        <v>0</v>
      </c>
      <c r="AB157" s="0" t="n">
        <v>75022.0495916694</v>
      </c>
      <c r="AC157" s="0" t="n">
        <v>0</v>
      </c>
      <c r="AD157" s="0" t="n">
        <v>0</v>
      </c>
      <c r="AE157" s="0" t="n">
        <v>0</v>
      </c>
      <c r="AF157" s="57" t="n">
        <v>0.6</v>
      </c>
      <c r="AG157" s="60" t="n">
        <v>0</v>
      </c>
      <c r="AH157" s="61" t="n">
        <v>1</v>
      </c>
      <c r="AI157" s="61" t="n">
        <v>0</v>
      </c>
      <c r="AJ157" s="60" t="n">
        <v>0</v>
      </c>
      <c r="AK157" s="61" t="n">
        <v>1</v>
      </c>
      <c r="AL157" s="61" t="n">
        <v>0</v>
      </c>
      <c r="AM157" s="60" t="n">
        <v>1</v>
      </c>
      <c r="AN157" s="61" t="n">
        <v>0</v>
      </c>
      <c r="AO157" s="60" t="n">
        <v>0</v>
      </c>
      <c r="AP157" s="61" t="n">
        <v>1</v>
      </c>
      <c r="AQ157" s="61" t="n">
        <v>0</v>
      </c>
    </row>
    <row r="158" s="56" customFormat="true" ht="15" hidden="false" customHeight="false" outlineLevel="0" collapsed="false">
      <c r="A158" s="56" t="n">
        <v>-1</v>
      </c>
      <c r="B158" s="56" t="n">
        <v>-1</v>
      </c>
      <c r="C158" s="56" t="n">
        <v>-1</v>
      </c>
      <c r="D158" s="56" t="n">
        <v>-1</v>
      </c>
      <c r="E158" s="56" t="n">
        <v>-1</v>
      </c>
      <c r="F158" s="56" t="n">
        <v>-1</v>
      </c>
      <c r="G158" s="56" t="n">
        <v>-1</v>
      </c>
      <c r="H158" s="56" t="n">
        <v>-1</v>
      </c>
      <c r="I158" s="56" t="n">
        <v>-1</v>
      </c>
      <c r="J158" s="56" t="n">
        <v>-1</v>
      </c>
      <c r="K158" s="56" t="n">
        <v>-1</v>
      </c>
      <c r="L158" s="56" t="n">
        <v>-1</v>
      </c>
      <c r="M158" s="56" t="n">
        <v>-1</v>
      </c>
      <c r="N158" s="56" t="n">
        <v>-1</v>
      </c>
      <c r="O158" s="56" t="n">
        <v>-1</v>
      </c>
      <c r="P158" s="56" t="n">
        <v>-1</v>
      </c>
      <c r="Q158" s="56" t="n">
        <v>-1</v>
      </c>
      <c r="R158" s="56" t="n">
        <v>-1</v>
      </c>
      <c r="S158" s="56" t="n">
        <v>-1</v>
      </c>
      <c r="T158" s="56" t="n">
        <v>-1</v>
      </c>
      <c r="U158" s="56" t="n">
        <v>-1</v>
      </c>
      <c r="V158" s="56" t="n">
        <v>-1</v>
      </c>
      <c r="W158" s="56" t="n">
        <v>-1</v>
      </c>
      <c r="X158" s="56" t="n">
        <v>-1</v>
      </c>
      <c r="Y158" s="56" t="n">
        <v>-1</v>
      </c>
      <c r="Z158" s="56" t="n">
        <v>-1</v>
      </c>
      <c r="AA158" s="56" t="n">
        <v>-1</v>
      </c>
      <c r="AB158" s="56" t="n">
        <v>-1</v>
      </c>
      <c r="AC158" s="56" t="n">
        <v>-1</v>
      </c>
      <c r="AD158" s="56" t="n">
        <v>-1</v>
      </c>
      <c r="AE158" s="56" t="n">
        <v>-1</v>
      </c>
      <c r="AF158" s="56" t="n">
        <v>-1</v>
      </c>
      <c r="AG158" s="56" t="n">
        <v>-1</v>
      </c>
      <c r="AH158" s="56" t="n">
        <v>-1</v>
      </c>
      <c r="AI158" s="56" t="n">
        <v>-1</v>
      </c>
      <c r="AJ158" s="56" t="n">
        <v>-1</v>
      </c>
      <c r="AK158" s="56" t="n">
        <v>-1</v>
      </c>
      <c r="AL158" s="56" t="n">
        <v>-1</v>
      </c>
      <c r="AM158" s="56" t="n">
        <v>-1</v>
      </c>
      <c r="AN158" s="56" t="n">
        <v>-1</v>
      </c>
      <c r="AO158" s="56" t="n">
        <v>-1</v>
      </c>
      <c r="AP158" s="56" t="n">
        <v>-1</v>
      </c>
      <c r="AQ158" s="56" t="n">
        <v>-1</v>
      </c>
      <c r="AR158" s="56" t="n">
        <v>-1</v>
      </c>
      <c r="AS158" s="56" t="n">
        <v>-1</v>
      </c>
      <c r="AT158" s="56" t="n">
        <v>-1</v>
      </c>
      <c r="AU158" s="56" t="n">
        <v>-1</v>
      </c>
    </row>
    <row r="159" s="57" customFormat="true" ht="15" hidden="false" customHeight="false" outlineLevel="0" collapsed="false">
      <c r="D159" s="58"/>
      <c r="F159" s="58"/>
      <c r="H159" s="58"/>
      <c r="I159" s="58"/>
      <c r="J159" s="3"/>
      <c r="K159" s="58"/>
      <c r="L159" s="58"/>
      <c r="M159" s="58" t="s">
        <v>109</v>
      </c>
      <c r="N159" s="58" t="n">
        <f aca="false">7.9/(9.9)</f>
        <v>0.797979797979798</v>
      </c>
      <c r="O159" s="16" t="s">
        <v>73</v>
      </c>
      <c r="P159" s="58" t="n">
        <v>0.4815</v>
      </c>
      <c r="Q159" s="3" t="n">
        <f aca="false">IF(AND(V159&lt;1,W159&lt;1,X159&lt;1,Y159&lt;3),1,0)</f>
        <v>0</v>
      </c>
      <c r="R159" s="63" t="n">
        <f aca="false">P159*N159*L161*J162*H167*F157*D149*B96</f>
        <v>0.000885697511302584</v>
      </c>
      <c r="T159" s="79"/>
      <c r="U159" s="80" t="n">
        <v>404</v>
      </c>
      <c r="V159" s="58" t="n">
        <v>0</v>
      </c>
      <c r="W159" s="58" t="n">
        <v>0.54</v>
      </c>
      <c r="X159" s="58" t="n">
        <v>0</v>
      </c>
      <c r="Y159" s="58" t="n">
        <v>3.5</v>
      </c>
      <c r="Z159" s="58" t="n">
        <v>0</v>
      </c>
      <c r="AA159" s="0" t="n">
        <v>0</v>
      </c>
      <c r="AB159" s="0" t="n">
        <v>75022.0495916694</v>
      </c>
      <c r="AC159" s="0" t="n">
        <v>0</v>
      </c>
      <c r="AD159" s="0" t="n">
        <v>0</v>
      </c>
      <c r="AE159" s="0" t="n">
        <v>0</v>
      </c>
      <c r="AF159" s="57" t="n">
        <v>0.6</v>
      </c>
      <c r="AG159" s="60" t="n">
        <v>1</v>
      </c>
      <c r="AH159" s="61" t="n">
        <v>0</v>
      </c>
      <c r="AI159" s="61" t="n">
        <v>0</v>
      </c>
      <c r="AJ159" s="60" t="n">
        <v>1</v>
      </c>
      <c r="AK159" s="61" t="n">
        <v>0</v>
      </c>
      <c r="AL159" s="61" t="n">
        <v>0</v>
      </c>
      <c r="AM159" s="60" t="n">
        <v>1</v>
      </c>
      <c r="AN159" s="61" t="n">
        <v>0</v>
      </c>
      <c r="AO159" s="60" t="n">
        <v>1</v>
      </c>
      <c r="AP159" s="61" t="n">
        <v>0</v>
      </c>
      <c r="AQ159" s="61" t="n">
        <v>0</v>
      </c>
      <c r="AR159" s="60"/>
    </row>
    <row r="160" s="57" customFormat="true" ht="15" hidden="false" customHeight="false" outlineLevel="0" collapsed="false">
      <c r="D160" s="58"/>
      <c r="F160" s="58"/>
      <c r="H160" s="58"/>
      <c r="I160" s="58"/>
      <c r="J160" s="3"/>
      <c r="K160" s="58"/>
      <c r="L160" s="58"/>
      <c r="M160" s="58"/>
      <c r="N160" s="58"/>
      <c r="O160" s="16" t="s">
        <v>75</v>
      </c>
      <c r="P160" s="58" t="n">
        <v>0.5185</v>
      </c>
      <c r="Q160" s="3" t="n">
        <f aca="false">IF(AND(V160&lt;1,W160&lt;1,X160&lt;1,Y160&lt;3),1,0)</f>
        <v>0</v>
      </c>
      <c r="R160" s="63" t="n">
        <f aca="false">P160*N159*L161*J162*H167*F157*D149*B96</f>
        <v>0.000953757340831547</v>
      </c>
      <c r="T160" s="79"/>
      <c r="U160" s="80" t="n">
        <v>404</v>
      </c>
      <c r="V160" s="58" t="n">
        <v>0</v>
      </c>
      <c r="W160" s="58" t="n">
        <v>0.54</v>
      </c>
      <c r="X160" s="58" t="n">
        <v>0</v>
      </c>
      <c r="Y160" s="58" t="n">
        <v>3.5</v>
      </c>
      <c r="Z160" s="58" t="n">
        <v>0</v>
      </c>
      <c r="AA160" s="0" t="n">
        <v>0</v>
      </c>
      <c r="AB160" s="0" t="n">
        <v>75022.0495916694</v>
      </c>
      <c r="AC160" s="0" t="n">
        <v>0</v>
      </c>
      <c r="AD160" s="0" t="n">
        <v>0</v>
      </c>
      <c r="AE160" s="0" t="n">
        <v>0</v>
      </c>
      <c r="AF160" s="57" t="n">
        <v>0.6</v>
      </c>
      <c r="AG160" s="60" t="n">
        <v>1</v>
      </c>
      <c r="AH160" s="61" t="n">
        <v>0</v>
      </c>
      <c r="AI160" s="61" t="n">
        <v>0</v>
      </c>
      <c r="AJ160" s="60" t="n">
        <v>1</v>
      </c>
      <c r="AK160" s="61" t="n">
        <v>0</v>
      </c>
      <c r="AL160" s="61" t="n">
        <v>0</v>
      </c>
      <c r="AM160" s="60" t="n">
        <v>1</v>
      </c>
      <c r="AN160" s="61" t="n">
        <v>0</v>
      </c>
      <c r="AO160" s="60" t="n">
        <v>0</v>
      </c>
      <c r="AP160" s="61" t="n">
        <v>0</v>
      </c>
      <c r="AQ160" s="61" t="n">
        <v>1</v>
      </c>
      <c r="AR160" s="60"/>
    </row>
    <row r="161" s="57" customFormat="true" ht="15" hidden="false" customHeight="false" outlineLevel="0" collapsed="false">
      <c r="D161" s="58"/>
      <c r="F161" s="58"/>
      <c r="H161" s="58"/>
      <c r="I161" s="58"/>
      <c r="J161" s="3"/>
      <c r="K161" s="58" t="s">
        <v>28</v>
      </c>
      <c r="L161" s="58" t="n">
        <f aca="false">1-L163</f>
        <v>0.957894736842105</v>
      </c>
      <c r="M161" s="58" t="s">
        <v>110</v>
      </c>
      <c r="N161" s="58" t="n">
        <f aca="false">1-N159</f>
        <v>0.202020202020202</v>
      </c>
      <c r="O161" s="16" t="s">
        <v>73</v>
      </c>
      <c r="P161" s="58" t="n">
        <v>0.4815</v>
      </c>
      <c r="Q161" s="3" t="n">
        <f aca="false">IF(AND(V161&lt;1,W161&lt;1,X161&lt;1,Y161&lt;3),1,0)</f>
        <v>0</v>
      </c>
      <c r="R161" s="63" t="n">
        <f aca="false">P161*N161*L161*J162*H167*F157*D149*B96</f>
        <v>0.000224227218051287</v>
      </c>
      <c r="T161" s="79"/>
      <c r="U161" s="80" t="n">
        <v>404</v>
      </c>
      <c r="V161" s="58" t="n">
        <v>0</v>
      </c>
      <c r="W161" s="58" t="n">
        <v>0.54</v>
      </c>
      <c r="X161" s="58" t="n">
        <v>0</v>
      </c>
      <c r="Y161" s="58" t="n">
        <v>3.5</v>
      </c>
      <c r="Z161" s="58" t="n">
        <v>0</v>
      </c>
      <c r="AA161" s="0" t="n">
        <v>0</v>
      </c>
      <c r="AB161" s="0" t="n">
        <v>75022.0495916694</v>
      </c>
      <c r="AC161" s="0" t="n">
        <v>0</v>
      </c>
      <c r="AD161" s="0" t="n">
        <v>0</v>
      </c>
      <c r="AE161" s="0" t="n">
        <v>0</v>
      </c>
      <c r="AF161" s="57" t="n">
        <v>0.6</v>
      </c>
      <c r="AG161" s="60" t="n">
        <v>1</v>
      </c>
      <c r="AH161" s="61" t="n">
        <v>0</v>
      </c>
      <c r="AI161" s="61" t="n">
        <v>0</v>
      </c>
      <c r="AJ161" s="60" t="n">
        <v>1</v>
      </c>
      <c r="AK161" s="61" t="n">
        <v>0</v>
      </c>
      <c r="AL161" s="61" t="n">
        <v>0</v>
      </c>
      <c r="AM161" s="60" t="n">
        <v>0</v>
      </c>
      <c r="AN161" s="61" t="n">
        <v>1</v>
      </c>
      <c r="AO161" s="60" t="n">
        <v>1</v>
      </c>
      <c r="AP161" s="61" t="n">
        <v>0</v>
      </c>
      <c r="AQ161" s="61" t="n">
        <v>0</v>
      </c>
      <c r="AR161" s="60"/>
    </row>
    <row r="162" s="57" customFormat="true" ht="15" hidden="false" customHeight="false" outlineLevel="0" collapsed="false">
      <c r="D162" s="58"/>
      <c r="F162" s="58"/>
      <c r="H162" s="58"/>
      <c r="I162" s="58" t="s">
        <v>73</v>
      </c>
      <c r="J162" s="3" t="n">
        <v>0.75</v>
      </c>
      <c r="K162" s="58"/>
      <c r="L162" s="58"/>
      <c r="M162" s="58"/>
      <c r="N162" s="58"/>
      <c r="O162" s="16" t="s">
        <v>75</v>
      </c>
      <c r="P162" s="58" t="n">
        <v>0.5185</v>
      </c>
      <c r="Q162" s="3" t="n">
        <f aca="false">IF(AND(V162&lt;1,W162&lt;1,X162&lt;1,Y162&lt;3),1,0)</f>
        <v>0</v>
      </c>
      <c r="R162" s="63" t="n">
        <f aca="false">P162*N161*L161*J162*H167*F157*D149*B96</f>
        <v>0.000241457554640898</v>
      </c>
      <c r="T162" s="79"/>
      <c r="U162" s="80" t="n">
        <v>404</v>
      </c>
      <c r="V162" s="58" t="n">
        <v>0</v>
      </c>
      <c r="W162" s="58" t="n">
        <v>0.54</v>
      </c>
      <c r="X162" s="58" t="n">
        <v>0</v>
      </c>
      <c r="Y162" s="58" t="n">
        <v>3.5</v>
      </c>
      <c r="Z162" s="58" t="n">
        <v>0</v>
      </c>
      <c r="AA162" s="0" t="n">
        <v>0</v>
      </c>
      <c r="AB162" s="0" t="n">
        <v>75022.0495916694</v>
      </c>
      <c r="AC162" s="0" t="n">
        <v>0</v>
      </c>
      <c r="AD162" s="0" t="n">
        <v>0</v>
      </c>
      <c r="AE162" s="0" t="n">
        <v>0</v>
      </c>
      <c r="AF162" s="57" t="n">
        <v>0.6</v>
      </c>
      <c r="AG162" s="60" t="n">
        <v>1</v>
      </c>
      <c r="AH162" s="61" t="n">
        <v>0</v>
      </c>
      <c r="AI162" s="61" t="n">
        <v>0</v>
      </c>
      <c r="AJ162" s="60" t="n">
        <v>1</v>
      </c>
      <c r="AK162" s="61" t="n">
        <v>0</v>
      </c>
      <c r="AL162" s="61" t="n">
        <v>0</v>
      </c>
      <c r="AM162" s="60" t="n">
        <v>0</v>
      </c>
      <c r="AN162" s="61" t="n">
        <v>1</v>
      </c>
      <c r="AO162" s="60" t="n">
        <v>0</v>
      </c>
      <c r="AP162" s="61" t="n">
        <v>0</v>
      </c>
      <c r="AQ162" s="61" t="n">
        <v>1</v>
      </c>
      <c r="AR162" s="60"/>
    </row>
    <row r="163" s="57" customFormat="true" ht="15" hidden="false" customHeight="false" outlineLevel="0" collapsed="false">
      <c r="D163" s="58"/>
      <c r="F163" s="58"/>
      <c r="H163" s="58"/>
      <c r="I163" s="58"/>
      <c r="J163" s="3"/>
      <c r="K163" s="58" t="s">
        <v>121</v>
      </c>
      <c r="L163" s="58" t="n">
        <f aca="false">0.4/(7.9+1.2+0.4)</f>
        <v>0.0421052631578947</v>
      </c>
      <c r="M163" s="58"/>
      <c r="N163" s="58"/>
      <c r="O163" s="80" t="s">
        <v>73</v>
      </c>
      <c r="P163" s="58" t="n">
        <v>0.4815</v>
      </c>
      <c r="Q163" s="3" t="n">
        <f aca="false">IF(AND(V163&lt;1,W163&lt;1,X163&lt;1,Y163&lt;3),1,0)</f>
        <v>0</v>
      </c>
      <c r="R163" s="63" t="n">
        <f aca="false">P163*1*L163*J162*H167*F157*D149*B96</f>
        <v>4.87879001913789E-005</v>
      </c>
      <c r="T163" s="79"/>
      <c r="U163" s="80" t="n">
        <v>404</v>
      </c>
      <c r="V163" s="58" t="n">
        <v>0</v>
      </c>
      <c r="W163" s="58" t="n">
        <v>0.54</v>
      </c>
      <c r="X163" s="58" t="n">
        <v>0</v>
      </c>
      <c r="Y163" s="58" t="n">
        <v>3.5</v>
      </c>
      <c r="Z163" s="58" t="n">
        <v>0</v>
      </c>
      <c r="AA163" s="0" t="n">
        <v>0</v>
      </c>
      <c r="AB163" s="0" t="n">
        <v>75022.0495916694</v>
      </c>
      <c r="AC163" s="0" t="n">
        <v>0</v>
      </c>
      <c r="AD163" s="0" t="n">
        <v>0</v>
      </c>
      <c r="AE163" s="0" t="n">
        <v>0</v>
      </c>
      <c r="AF163" s="57" t="n">
        <v>0.6</v>
      </c>
      <c r="AG163" s="60" t="n">
        <v>1</v>
      </c>
      <c r="AH163" s="61" t="n">
        <v>0</v>
      </c>
      <c r="AI163" s="61" t="n">
        <v>0</v>
      </c>
      <c r="AJ163" s="60" t="n">
        <v>0</v>
      </c>
      <c r="AK163" s="61" t="n">
        <v>1</v>
      </c>
      <c r="AL163" s="61" t="n">
        <v>0</v>
      </c>
      <c r="AM163" s="60" t="n">
        <v>1</v>
      </c>
      <c r="AN163" s="61" t="n">
        <v>0</v>
      </c>
      <c r="AO163" s="60" t="n">
        <v>1</v>
      </c>
      <c r="AP163" s="61" t="n">
        <v>0</v>
      </c>
      <c r="AQ163" s="61" t="n">
        <v>0</v>
      </c>
      <c r="AR163" s="60"/>
    </row>
    <row r="164" s="57" customFormat="true" ht="15" hidden="false" customHeight="false" outlineLevel="0" collapsed="false">
      <c r="D164" s="58"/>
      <c r="F164" s="58"/>
      <c r="H164" s="58"/>
      <c r="I164" s="58"/>
      <c r="J164" s="3"/>
      <c r="K164" s="58"/>
      <c r="L164" s="58"/>
      <c r="M164" s="58"/>
      <c r="N164" s="58"/>
      <c r="O164" s="80" t="s">
        <v>75</v>
      </c>
      <c r="P164" s="58" t="n">
        <v>0.5185</v>
      </c>
      <c r="Q164" s="3" t="n">
        <f aca="false">IF(AND(V164&lt;1,W164&lt;1,X164&lt;1,Y164&lt;3),1,0)</f>
        <v>0</v>
      </c>
      <c r="R164" s="63" t="n">
        <f aca="false">P164*1*L163*J162*H167*F157*D149*B96</f>
        <v>5.25369184823053E-005</v>
      </c>
      <c r="T164" s="79"/>
      <c r="U164" s="80" t="n">
        <v>404</v>
      </c>
      <c r="V164" s="58" t="n">
        <v>0</v>
      </c>
      <c r="W164" s="58" t="n">
        <v>0.54</v>
      </c>
      <c r="X164" s="58" t="n">
        <v>0</v>
      </c>
      <c r="Y164" s="58" t="n">
        <v>3.5</v>
      </c>
      <c r="Z164" s="58" t="n">
        <v>0</v>
      </c>
      <c r="AA164" s="0" t="n">
        <v>0</v>
      </c>
      <c r="AB164" s="0" t="n">
        <v>75022.0495916694</v>
      </c>
      <c r="AC164" s="0" t="n">
        <v>0</v>
      </c>
      <c r="AD164" s="0" t="n">
        <v>0</v>
      </c>
      <c r="AE164" s="0" t="n">
        <v>0</v>
      </c>
      <c r="AF164" s="57" t="n">
        <v>0.6</v>
      </c>
      <c r="AG164" s="60" t="n">
        <v>1</v>
      </c>
      <c r="AH164" s="61" t="n">
        <v>0</v>
      </c>
      <c r="AI164" s="61" t="n">
        <v>0</v>
      </c>
      <c r="AJ164" s="60" t="n">
        <v>0</v>
      </c>
      <c r="AK164" s="61" t="n">
        <v>1</v>
      </c>
      <c r="AL164" s="61" t="n">
        <v>0</v>
      </c>
      <c r="AM164" s="60" t="n">
        <v>1</v>
      </c>
      <c r="AN164" s="61" t="n">
        <v>0</v>
      </c>
      <c r="AO164" s="60" t="n">
        <v>0</v>
      </c>
      <c r="AP164" s="61" t="n">
        <v>0</v>
      </c>
      <c r="AQ164" s="61" t="n">
        <v>1</v>
      </c>
      <c r="AR164" s="60"/>
    </row>
    <row r="165" s="57" customFormat="true" ht="15" hidden="false" customHeight="false" outlineLevel="0" collapsed="false">
      <c r="D165" s="58"/>
      <c r="F165" s="58"/>
      <c r="H165" s="58"/>
      <c r="I165" s="58"/>
      <c r="J165" s="3"/>
      <c r="K165" s="58"/>
      <c r="L165" s="58"/>
      <c r="M165" s="58" t="s">
        <v>109</v>
      </c>
      <c r="N165" s="58" t="n">
        <v>0.555555556</v>
      </c>
      <c r="O165" s="16" t="s">
        <v>122</v>
      </c>
      <c r="P165" s="58" t="n">
        <v>1</v>
      </c>
      <c r="Q165" s="3" t="n">
        <f aca="false">IF(AND(V165&lt;1,W165&lt;1,X165&lt;1,Y165&lt;3),1,0)</f>
        <v>0</v>
      </c>
      <c r="R165" s="63" t="n">
        <v>0.000100628</v>
      </c>
      <c r="T165" s="79"/>
      <c r="U165" s="80" t="n">
        <v>404</v>
      </c>
      <c r="V165" s="58" t="n">
        <v>0</v>
      </c>
      <c r="W165" s="58" t="n">
        <v>0.54</v>
      </c>
      <c r="X165" s="58" t="n">
        <v>0</v>
      </c>
      <c r="Y165" s="58" t="n">
        <v>3.5</v>
      </c>
      <c r="Z165" s="58" t="n">
        <v>0</v>
      </c>
      <c r="AA165" s="0" t="n">
        <v>0</v>
      </c>
      <c r="AB165" s="0" t="n">
        <v>75022.0495916694</v>
      </c>
      <c r="AC165" s="0" t="n">
        <v>0</v>
      </c>
      <c r="AD165" s="0" t="n">
        <v>0</v>
      </c>
      <c r="AE165" s="0" t="n">
        <v>0</v>
      </c>
      <c r="AF165" s="57" t="n">
        <v>0.6</v>
      </c>
      <c r="AG165" s="60" t="n">
        <v>0</v>
      </c>
      <c r="AH165" s="61" t="n">
        <v>1</v>
      </c>
      <c r="AI165" s="61" t="n">
        <v>0</v>
      </c>
      <c r="AJ165" s="60" t="n">
        <v>1</v>
      </c>
      <c r="AK165" s="61" t="n">
        <v>0</v>
      </c>
      <c r="AL165" s="61" t="n">
        <v>0</v>
      </c>
      <c r="AM165" s="60" t="n">
        <v>1</v>
      </c>
      <c r="AN165" s="61" t="n">
        <v>0</v>
      </c>
      <c r="AO165" s="60" t="n">
        <v>0</v>
      </c>
      <c r="AP165" s="61" t="n">
        <v>1</v>
      </c>
      <c r="AQ165" s="61" t="n">
        <v>0</v>
      </c>
      <c r="AR165" s="60"/>
    </row>
    <row r="166" customFormat="false" ht="15" hidden="false" customHeight="false" outlineLevel="0" collapsed="false">
      <c r="D166" s="3"/>
      <c r="F166" s="3"/>
      <c r="H166" s="3"/>
      <c r="I166" s="58"/>
      <c r="J166" s="3"/>
      <c r="K166" s="58" t="s">
        <v>28</v>
      </c>
      <c r="L166" s="58" t="n">
        <v>0.9</v>
      </c>
      <c r="M166" s="58" t="s">
        <v>110</v>
      </c>
      <c r="N166" s="58" t="n">
        <v>0.444444444</v>
      </c>
      <c r="O166" s="80" t="s">
        <v>122</v>
      </c>
      <c r="P166" s="58" t="n">
        <v>1</v>
      </c>
      <c r="Q166" s="3" t="n">
        <f aca="false">IF(AND(V166&lt;1,W166&lt;1,X166&lt;1,Y166&lt;3),1,0)</f>
        <v>0</v>
      </c>
      <c r="R166" s="85" t="n">
        <v>8.05028E-005</v>
      </c>
      <c r="T166" s="79"/>
      <c r="U166" s="80" t="n">
        <v>404</v>
      </c>
      <c r="V166" s="58" t="n">
        <v>0</v>
      </c>
      <c r="W166" s="58" t="n">
        <v>0.54</v>
      </c>
      <c r="X166" s="58" t="n">
        <v>0</v>
      </c>
      <c r="Y166" s="58" t="n">
        <v>3.5</v>
      </c>
      <c r="Z166" s="58" t="n">
        <v>0</v>
      </c>
      <c r="AA166" s="0" t="n">
        <v>0</v>
      </c>
      <c r="AB166" s="0" t="n">
        <v>75022.0495916694</v>
      </c>
      <c r="AC166" s="0" t="n">
        <v>0</v>
      </c>
      <c r="AD166" s="0" t="n">
        <v>0</v>
      </c>
      <c r="AE166" s="0" t="n">
        <v>0</v>
      </c>
      <c r="AF166" s="57" t="n">
        <v>0.6</v>
      </c>
      <c r="AG166" s="60" t="n">
        <v>0</v>
      </c>
      <c r="AH166" s="61" t="n">
        <v>1</v>
      </c>
      <c r="AI166" s="61" t="n">
        <v>0</v>
      </c>
      <c r="AJ166" s="60" t="n">
        <v>1</v>
      </c>
      <c r="AK166" s="61" t="n">
        <v>0</v>
      </c>
      <c r="AL166" s="61" t="n">
        <v>0</v>
      </c>
      <c r="AM166" s="60" t="n">
        <v>0</v>
      </c>
      <c r="AN166" s="61" t="n">
        <v>1</v>
      </c>
      <c r="AO166" s="60" t="n">
        <v>0</v>
      </c>
      <c r="AP166" s="61" t="n">
        <v>1</v>
      </c>
      <c r="AQ166" s="61" t="n">
        <v>0</v>
      </c>
    </row>
    <row r="167" customFormat="false" ht="15" hidden="false" customHeight="false" outlineLevel="0" collapsed="false">
      <c r="D167" s="3"/>
      <c r="F167" s="3"/>
      <c r="G167" s="0" t="s">
        <v>90</v>
      </c>
      <c r="H167" s="54" t="n">
        <v>0.3574</v>
      </c>
      <c r="I167" s="58" t="s">
        <v>77</v>
      </c>
      <c r="J167" s="3" t="n">
        <v>0.25</v>
      </c>
      <c r="K167" s="58" t="s">
        <v>121</v>
      </c>
      <c r="L167" s="58" t="n">
        <v>0.1</v>
      </c>
      <c r="M167" s="58"/>
      <c r="N167" s="58"/>
      <c r="O167" s="80" t="s">
        <v>122</v>
      </c>
      <c r="P167" s="58" t="n">
        <v>1</v>
      </c>
      <c r="Q167" s="3" t="n">
        <f aca="false">IF(AND(V167&lt;1,W167&lt;1,X167&lt;1,Y167&lt;3),1,0)</f>
        <v>0</v>
      </c>
      <c r="R167" s="85" t="n">
        <v>2.01257E-005</v>
      </c>
      <c r="T167" s="79"/>
      <c r="U167" s="80" t="n">
        <v>404</v>
      </c>
      <c r="V167" s="58" t="n">
        <v>0</v>
      </c>
      <c r="W167" s="58" t="n">
        <v>0.54</v>
      </c>
      <c r="X167" s="58" t="n">
        <v>0</v>
      </c>
      <c r="Y167" s="58" t="n">
        <v>3.5</v>
      </c>
      <c r="Z167" s="58" t="n">
        <v>0</v>
      </c>
      <c r="AA167" s="0" t="n">
        <v>0</v>
      </c>
      <c r="AB167" s="0" t="n">
        <v>75022.0495916694</v>
      </c>
      <c r="AC167" s="0" t="n">
        <v>0</v>
      </c>
      <c r="AD167" s="0" t="n">
        <v>0</v>
      </c>
      <c r="AE167" s="0" t="n">
        <v>0</v>
      </c>
      <c r="AF167" s="57" t="n">
        <v>0.6</v>
      </c>
      <c r="AG167" s="60" t="n">
        <v>0</v>
      </c>
      <c r="AH167" s="61" t="n">
        <v>1</v>
      </c>
      <c r="AI167" s="61" t="n">
        <v>0</v>
      </c>
      <c r="AJ167" s="60" t="n">
        <v>0</v>
      </c>
      <c r="AK167" s="61" t="n">
        <v>1</v>
      </c>
      <c r="AL167" s="61" t="n">
        <v>0</v>
      </c>
      <c r="AM167" s="60" t="n">
        <v>1</v>
      </c>
      <c r="AN167" s="61" t="n">
        <v>0</v>
      </c>
      <c r="AO167" s="60" t="n">
        <v>0</v>
      </c>
      <c r="AP167" s="61" t="n">
        <v>1</v>
      </c>
      <c r="AQ167" s="61" t="n">
        <v>0</v>
      </c>
    </row>
    <row r="168" s="56" customFormat="true" ht="15" hidden="false" customHeight="false" outlineLevel="0" collapsed="false">
      <c r="A168" s="56" t="n">
        <v>-1</v>
      </c>
      <c r="B168" s="56" t="n">
        <v>-1</v>
      </c>
      <c r="C168" s="56" t="n">
        <v>-1</v>
      </c>
      <c r="D168" s="56" t="n">
        <v>-1</v>
      </c>
      <c r="E168" s="56" t="n">
        <v>-1</v>
      </c>
      <c r="F168" s="56" t="n">
        <v>-1</v>
      </c>
      <c r="G168" s="56" t="n">
        <v>-1</v>
      </c>
      <c r="H168" s="56" t="n">
        <v>-1</v>
      </c>
      <c r="I168" s="56" t="n">
        <v>-1</v>
      </c>
      <c r="J168" s="56" t="n">
        <v>-1</v>
      </c>
      <c r="K168" s="56" t="n">
        <v>-1</v>
      </c>
      <c r="L168" s="56" t="n">
        <v>-1</v>
      </c>
      <c r="M168" s="56" t="n">
        <v>-1</v>
      </c>
      <c r="N168" s="56" t="n">
        <v>-1</v>
      </c>
      <c r="O168" s="56" t="n">
        <v>-1</v>
      </c>
      <c r="P168" s="56" t="n">
        <v>-1</v>
      </c>
      <c r="Q168" s="56" t="n">
        <v>-1</v>
      </c>
      <c r="R168" s="56" t="n">
        <v>-1</v>
      </c>
      <c r="S168" s="56" t="n">
        <v>-1</v>
      </c>
      <c r="T168" s="56" t="n">
        <v>-1</v>
      </c>
      <c r="U168" s="56" t="n">
        <v>-1</v>
      </c>
      <c r="V168" s="56" t="n">
        <v>-1</v>
      </c>
      <c r="W168" s="56" t="n">
        <v>-1</v>
      </c>
      <c r="X168" s="56" t="n">
        <v>-1</v>
      </c>
      <c r="Y168" s="56" t="n">
        <v>-1</v>
      </c>
      <c r="Z168" s="56" t="n">
        <v>-1</v>
      </c>
      <c r="AA168" s="56" t="n">
        <v>-1</v>
      </c>
      <c r="AB168" s="56" t="n">
        <v>-1</v>
      </c>
      <c r="AC168" s="56" t="n">
        <v>-1</v>
      </c>
      <c r="AD168" s="56" t="n">
        <v>-1</v>
      </c>
      <c r="AE168" s="56" t="n">
        <v>-1</v>
      </c>
      <c r="AF168" s="56" t="n">
        <v>-1</v>
      </c>
      <c r="AG168" s="56" t="n">
        <v>-1</v>
      </c>
      <c r="AH168" s="56" t="n">
        <v>-1</v>
      </c>
      <c r="AI168" s="56" t="n">
        <v>-1</v>
      </c>
      <c r="AJ168" s="56" t="n">
        <v>-1</v>
      </c>
      <c r="AK168" s="56" t="n">
        <v>-1</v>
      </c>
      <c r="AL168" s="56" t="n">
        <v>-1</v>
      </c>
      <c r="AM168" s="56" t="n">
        <v>-1</v>
      </c>
      <c r="AN168" s="56" t="n">
        <v>-1</v>
      </c>
      <c r="AO168" s="56" t="n">
        <v>-1</v>
      </c>
      <c r="AP168" s="56" t="n">
        <v>-1</v>
      </c>
      <c r="AQ168" s="56" t="n">
        <v>-1</v>
      </c>
      <c r="AR168" s="56" t="n">
        <v>-1</v>
      </c>
      <c r="AS168" s="56" t="n">
        <v>-1</v>
      </c>
      <c r="AT168" s="56" t="n">
        <v>-1</v>
      </c>
      <c r="AU168" s="56" t="n">
        <v>-1</v>
      </c>
    </row>
    <row r="169" customFormat="false" ht="15" hidden="false" customHeight="false" outlineLevel="0" collapsed="false">
      <c r="F169" s="3"/>
      <c r="H169" s="3"/>
      <c r="I169" s="16" t="s">
        <v>73</v>
      </c>
      <c r="J169" s="80" t="n">
        <v>0.6</v>
      </c>
      <c r="K169" s="80" t="s">
        <v>28</v>
      </c>
      <c r="L169" s="80" t="n">
        <v>1</v>
      </c>
      <c r="M169" s="80" t="s">
        <v>110</v>
      </c>
      <c r="N169" s="80" t="n">
        <v>1</v>
      </c>
      <c r="O169" s="80" t="s">
        <v>73</v>
      </c>
      <c r="P169" s="80" t="n">
        <v>1</v>
      </c>
      <c r="Q169" s="3" t="n">
        <f aca="false">IF(AND(V169&lt;1,W169&lt;1,X169&lt;1,Y169&lt;3),1,0)</f>
        <v>1</v>
      </c>
      <c r="R169" s="63" t="n">
        <f aca="false">P169*N169*L169*J169*H170*F170*D170*B96</f>
        <v>0.009319056</v>
      </c>
      <c r="U169" s="80" t="n">
        <v>404</v>
      </c>
      <c r="V169" s="58" t="n">
        <v>0</v>
      </c>
      <c r="W169" s="58" t="n">
        <v>0.43</v>
      </c>
      <c r="X169" s="58" t="n">
        <v>0</v>
      </c>
      <c r="Y169" s="58" t="n">
        <v>2</v>
      </c>
      <c r="Z169" s="58" t="n">
        <v>0</v>
      </c>
      <c r="AA169" s="0" t="n">
        <v>0</v>
      </c>
      <c r="AB169" s="0" t="n">
        <v>74834</v>
      </c>
      <c r="AC169" s="0" t="n">
        <v>0</v>
      </c>
      <c r="AD169" s="0" t="n">
        <v>0</v>
      </c>
      <c r="AE169" s="0" t="n">
        <v>0</v>
      </c>
      <c r="AF169" s="0" t="n">
        <v>0.568007684231688</v>
      </c>
      <c r="AG169" s="4" t="n">
        <v>1</v>
      </c>
      <c r="AH169" s="61" t="n">
        <v>0</v>
      </c>
      <c r="AI169" s="61" t="n">
        <v>0</v>
      </c>
      <c r="AJ169" s="4" t="n">
        <v>1</v>
      </c>
      <c r="AK169" s="61" t="n">
        <v>0</v>
      </c>
      <c r="AL169" s="61" t="n">
        <v>0</v>
      </c>
      <c r="AM169" s="4" t="n">
        <v>0</v>
      </c>
      <c r="AN169" s="61" t="n">
        <v>1</v>
      </c>
      <c r="AO169" s="4" t="n">
        <v>1</v>
      </c>
      <c r="AP169" s="61" t="n">
        <v>0</v>
      </c>
      <c r="AQ169" s="61" t="n">
        <v>0</v>
      </c>
    </row>
    <row r="170" customFormat="false" ht="15" hidden="false" customHeight="false" outlineLevel="0" collapsed="false">
      <c r="C170" s="3" t="s">
        <v>96</v>
      </c>
      <c r="D170" s="54" t="n">
        <v>0.0596</v>
      </c>
      <c r="E170" s="0" t="s">
        <v>80</v>
      </c>
      <c r="F170" s="54" t="n">
        <v>1</v>
      </c>
      <c r="G170" s="0" t="s">
        <v>81</v>
      </c>
      <c r="H170" s="54" t="n">
        <v>1</v>
      </c>
      <c r="I170" s="16" t="s">
        <v>122</v>
      </c>
      <c r="J170" s="80" t="n">
        <v>0.4</v>
      </c>
      <c r="K170" s="80" t="s">
        <v>28</v>
      </c>
      <c r="L170" s="80" t="n">
        <v>1</v>
      </c>
      <c r="M170" s="80" t="s">
        <v>110</v>
      </c>
      <c r="N170" s="80" t="n">
        <v>1</v>
      </c>
      <c r="O170" s="80" t="s">
        <v>122</v>
      </c>
      <c r="P170" s="80" t="n">
        <v>1</v>
      </c>
      <c r="Q170" s="3" t="n">
        <f aca="false">IF(AND(V170&lt;1,W170&lt;1,X170&lt;1,Y170&lt;3),1,0)</f>
        <v>1</v>
      </c>
      <c r="R170" s="63" t="n">
        <f aca="false">P170*N170*L170*J170*H170*F170*D170*B96</f>
        <v>0.006212704</v>
      </c>
      <c r="S170" s="71"/>
      <c r="U170" s="80" t="n">
        <v>404</v>
      </c>
      <c r="V170" s="58" t="n">
        <v>0</v>
      </c>
      <c r="W170" s="58" t="n">
        <v>0.43</v>
      </c>
      <c r="X170" s="58" t="n">
        <v>0</v>
      </c>
      <c r="Y170" s="58" t="n">
        <v>2</v>
      </c>
      <c r="Z170" s="58" t="n">
        <v>0</v>
      </c>
      <c r="AA170" s="0" t="n">
        <v>0</v>
      </c>
      <c r="AB170" s="0" t="n">
        <v>74834</v>
      </c>
      <c r="AC170" s="0" t="n">
        <v>0</v>
      </c>
      <c r="AD170" s="0" t="n">
        <v>0</v>
      </c>
      <c r="AE170" s="0" t="n">
        <v>0</v>
      </c>
      <c r="AF170" s="0" t="n">
        <v>0.568007684231688</v>
      </c>
      <c r="AG170" s="4" t="n">
        <v>0</v>
      </c>
      <c r="AH170" s="0" t="n">
        <v>1</v>
      </c>
      <c r="AI170" s="0" t="n">
        <v>0</v>
      </c>
      <c r="AJ170" s="4" t="n">
        <v>1</v>
      </c>
      <c r="AK170" s="61" t="n">
        <v>0</v>
      </c>
      <c r="AL170" s="61" t="n">
        <v>0</v>
      </c>
      <c r="AM170" s="4" t="n">
        <v>0</v>
      </c>
      <c r="AN170" s="61" t="n">
        <v>1</v>
      </c>
      <c r="AO170" s="4" t="n">
        <v>0</v>
      </c>
      <c r="AP170" s="61" t="n">
        <v>1</v>
      </c>
      <c r="AQ170" s="61" t="n">
        <v>0</v>
      </c>
    </row>
    <row r="171" s="56" customFormat="true" ht="15" hidden="false" customHeight="false" outlineLevel="0" collapsed="false">
      <c r="A171" s="56" t="n">
        <v>-1</v>
      </c>
      <c r="B171" s="56" t="n">
        <v>-1</v>
      </c>
      <c r="C171" s="56" t="n">
        <v>-1</v>
      </c>
      <c r="D171" s="56" t="n">
        <v>-1</v>
      </c>
      <c r="E171" s="56" t="n">
        <v>-1</v>
      </c>
      <c r="F171" s="56" t="n">
        <v>-1</v>
      </c>
      <c r="G171" s="56" t="n">
        <v>-1</v>
      </c>
      <c r="H171" s="56" t="n">
        <v>-1</v>
      </c>
      <c r="I171" s="56" t="n">
        <v>-1</v>
      </c>
      <c r="J171" s="56" t="n">
        <v>-1</v>
      </c>
      <c r="K171" s="56" t="n">
        <v>-1</v>
      </c>
      <c r="L171" s="56" t="n">
        <v>-1</v>
      </c>
      <c r="M171" s="56" t="n">
        <v>-1</v>
      </c>
      <c r="N171" s="56" t="n">
        <v>-1</v>
      </c>
      <c r="O171" s="56" t="n">
        <v>-1</v>
      </c>
      <c r="P171" s="56" t="n">
        <v>-1</v>
      </c>
      <c r="Q171" s="56" t="n">
        <v>-1</v>
      </c>
      <c r="R171" s="56" t="n">
        <v>-1</v>
      </c>
      <c r="S171" s="56" t="n">
        <v>-1</v>
      </c>
      <c r="T171" s="56" t="n">
        <v>-1</v>
      </c>
      <c r="U171" s="56" t="n">
        <v>-1</v>
      </c>
      <c r="V171" s="56" t="n">
        <v>-1</v>
      </c>
      <c r="W171" s="56" t="n">
        <v>-1</v>
      </c>
      <c r="X171" s="56" t="n">
        <v>-1</v>
      </c>
      <c r="Y171" s="56" t="n">
        <v>-1</v>
      </c>
      <c r="Z171" s="56" t="n">
        <v>-1</v>
      </c>
      <c r="AA171" s="56" t="n">
        <v>-1</v>
      </c>
      <c r="AB171" s="56" t="n">
        <v>-1</v>
      </c>
      <c r="AC171" s="56" t="n">
        <v>-1</v>
      </c>
      <c r="AD171" s="56" t="n">
        <v>-1</v>
      </c>
      <c r="AE171" s="56" t="n">
        <v>-1</v>
      </c>
      <c r="AF171" s="56" t="n">
        <v>-1</v>
      </c>
      <c r="AG171" s="56" t="n">
        <v>-1</v>
      </c>
      <c r="AH171" s="56" t="n">
        <v>-1</v>
      </c>
      <c r="AI171" s="56" t="n">
        <v>-1</v>
      </c>
      <c r="AJ171" s="56" t="n">
        <v>-1</v>
      </c>
      <c r="AK171" s="56" t="n">
        <v>-1</v>
      </c>
      <c r="AL171" s="56" t="n">
        <v>-1</v>
      </c>
      <c r="AM171" s="56" t="n">
        <v>-1</v>
      </c>
      <c r="AN171" s="56" t="n">
        <v>-1</v>
      </c>
      <c r="AO171" s="56" t="n">
        <v>-1</v>
      </c>
      <c r="AP171" s="56" t="n">
        <v>-1</v>
      </c>
      <c r="AQ171" s="56" t="n">
        <v>-1</v>
      </c>
      <c r="AR171" s="56" t="n">
        <v>-1</v>
      </c>
      <c r="AS171" s="56" t="n">
        <v>-1</v>
      </c>
      <c r="AT171" s="56" t="n">
        <v>-1</v>
      </c>
      <c r="AU171" s="56" t="n">
        <v>-1</v>
      </c>
    </row>
    <row r="172" customFormat="false" ht="15" hidden="false" customHeight="false" outlineLevel="0" collapsed="false">
      <c r="Q172" s="5"/>
      <c r="R172" s="5"/>
      <c r="S172" s="5"/>
      <c r="T172" s="86"/>
      <c r="U172" s="61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M172" s="5"/>
      <c r="AO172" s="5"/>
      <c r="AP172" s="5"/>
      <c r="AR172" s="5"/>
    </row>
    <row r="173" customFormat="false" ht="15" hidden="false" customHeight="false" outlineLevel="0" collapsed="false">
      <c r="Q173" s="5"/>
      <c r="R173" s="5"/>
      <c r="S173" s="5"/>
      <c r="T173" s="86"/>
      <c r="U173" s="61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M173" s="5"/>
      <c r="AO173" s="5"/>
      <c r="AP173" s="5"/>
      <c r="AR173" s="5"/>
    </row>
    <row r="174" customFormat="false" ht="15" hidden="false" customHeight="false" outlineLevel="0" collapsed="false">
      <c r="Q174" s="5"/>
      <c r="R174" s="5"/>
      <c r="S174" s="5"/>
      <c r="T174" s="86"/>
      <c r="U174" s="61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M174" s="5"/>
      <c r="AO174" s="5"/>
      <c r="AP174" s="5"/>
      <c r="AR174" s="5"/>
    </row>
    <row r="175" customFormat="false" ht="15" hidden="false" customHeight="false" outlineLevel="0" collapsed="false">
      <c r="Q175" s="5"/>
      <c r="R175" s="5"/>
      <c r="S175" s="5"/>
      <c r="T175" s="86"/>
      <c r="U175" s="61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M175" s="5"/>
      <c r="AO175" s="5"/>
      <c r="AP175" s="5"/>
      <c r="AR175" s="5"/>
    </row>
    <row r="176" customFormat="false" ht="15" hidden="false" customHeight="false" outlineLevel="0" collapsed="false">
      <c r="Q176" s="5"/>
      <c r="R176" s="5"/>
      <c r="S176" s="5"/>
      <c r="T176" s="86"/>
      <c r="U176" s="61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M176" s="5"/>
      <c r="AO176" s="5"/>
      <c r="AP176" s="5"/>
      <c r="AR176" s="5"/>
    </row>
    <row r="177" customFormat="false" ht="15" hidden="false" customHeight="false" outlineLevel="0" collapsed="false">
      <c r="Q177" s="5"/>
      <c r="R177" s="5"/>
      <c r="S177" s="5"/>
      <c r="T177" s="86"/>
      <c r="U177" s="61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M177" s="5"/>
      <c r="AO177" s="5"/>
      <c r="AP177" s="5"/>
      <c r="AR177" s="5"/>
    </row>
    <row r="178" customFormat="false" ht="15" hidden="false" customHeight="false" outlineLevel="0" collapsed="false">
      <c r="Q178" s="5"/>
      <c r="R178" s="5"/>
      <c r="S178" s="5"/>
      <c r="T178" s="86"/>
      <c r="U178" s="61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M178" s="5"/>
      <c r="AO178" s="5"/>
      <c r="AP178" s="5"/>
      <c r="AR178" s="5"/>
    </row>
    <row r="179" customFormat="false" ht="15" hidden="false" customHeight="false" outlineLevel="0" collapsed="false">
      <c r="Q179" s="5"/>
      <c r="R179" s="5"/>
      <c r="S179" s="5"/>
      <c r="T179" s="86"/>
      <c r="U179" s="61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M179" s="5"/>
      <c r="AO179" s="5"/>
      <c r="AP179" s="5"/>
      <c r="AR179" s="5"/>
    </row>
    <row r="180" customFormat="false" ht="15" hidden="false" customHeight="false" outlineLevel="0" collapsed="false">
      <c r="Q180" s="5"/>
      <c r="R180" s="5"/>
      <c r="S180" s="5"/>
      <c r="T180" s="86"/>
      <c r="U180" s="61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M180" s="5"/>
      <c r="AO180" s="5"/>
      <c r="AP180" s="5"/>
      <c r="AR180" s="5"/>
    </row>
    <row r="181" customFormat="false" ht="15" hidden="false" customHeight="false" outlineLevel="0" collapsed="false">
      <c r="Q181" s="5"/>
      <c r="R181" s="5"/>
      <c r="S181" s="5"/>
      <c r="T181" s="86"/>
      <c r="U181" s="61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M181" s="5"/>
      <c r="AO181" s="5"/>
      <c r="AP181" s="5"/>
      <c r="AR181" s="5"/>
    </row>
    <row r="182" customFormat="false" ht="15" hidden="false" customHeight="false" outlineLevel="0" collapsed="false">
      <c r="Q182" s="5"/>
      <c r="R182" s="5"/>
      <c r="S182" s="5"/>
      <c r="T182" s="86"/>
      <c r="U182" s="61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M182" s="5"/>
      <c r="AO182" s="5"/>
      <c r="AP182" s="5"/>
      <c r="AR182" s="5"/>
    </row>
    <row r="183" customFormat="false" ht="15" hidden="false" customHeight="false" outlineLevel="0" collapsed="false">
      <c r="Q183" s="5"/>
      <c r="R183" s="5"/>
      <c r="S183" s="5"/>
      <c r="T183" s="86"/>
      <c r="U183" s="61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M183" s="5"/>
      <c r="AO183" s="5"/>
      <c r="AP183" s="5"/>
      <c r="AR183" s="5"/>
    </row>
    <row r="184" customFormat="false" ht="15" hidden="false" customHeight="false" outlineLevel="0" collapsed="false">
      <c r="Q184" s="5"/>
      <c r="R184" s="5"/>
      <c r="S184" s="5"/>
      <c r="T184" s="86"/>
      <c r="U184" s="61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M184" s="5"/>
      <c r="AO184" s="5"/>
      <c r="AP184" s="5"/>
      <c r="AR184" s="5"/>
    </row>
    <row r="185" customFormat="false" ht="15" hidden="false" customHeight="false" outlineLevel="0" collapsed="false">
      <c r="Q185" s="5"/>
      <c r="R185" s="5"/>
      <c r="S185" s="5"/>
      <c r="T185" s="86"/>
      <c r="U185" s="61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M185" s="5"/>
      <c r="AO185" s="5"/>
      <c r="AP185" s="5"/>
      <c r="AR185" s="5"/>
    </row>
    <row r="186" customFormat="false" ht="15" hidden="false" customHeight="false" outlineLevel="0" collapsed="false">
      <c r="Q186" s="5"/>
      <c r="R186" s="5"/>
      <c r="S186" s="5"/>
      <c r="T186" s="86"/>
      <c r="U186" s="61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M186" s="5"/>
      <c r="AO186" s="5"/>
      <c r="AP186" s="5"/>
      <c r="AR186" s="5"/>
    </row>
    <row r="187" customFormat="false" ht="15" hidden="false" customHeight="false" outlineLevel="0" collapsed="false">
      <c r="Q187" s="5"/>
      <c r="R187" s="5"/>
      <c r="S187" s="5"/>
      <c r="T187" s="86"/>
      <c r="U187" s="61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M187" s="5"/>
      <c r="AO187" s="5"/>
      <c r="AP187" s="5"/>
      <c r="AR187" s="5"/>
    </row>
    <row r="188" customFormat="false" ht="15" hidden="false" customHeight="false" outlineLevel="0" collapsed="false">
      <c r="Q188" s="5"/>
      <c r="R188" s="5"/>
      <c r="S188" s="5"/>
      <c r="T188" s="86"/>
      <c r="U188" s="61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M188" s="5"/>
      <c r="AO188" s="5"/>
      <c r="AP188" s="5"/>
      <c r="AR188" s="5"/>
    </row>
    <row r="189" customFormat="false" ht="15" hidden="false" customHeight="false" outlineLevel="0" collapsed="false">
      <c r="Q189" s="5"/>
      <c r="R189" s="5"/>
      <c r="S189" s="5"/>
      <c r="T189" s="86"/>
      <c r="U189" s="61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M189" s="5"/>
      <c r="AO189" s="5"/>
      <c r="AP189" s="5"/>
      <c r="AR189" s="5"/>
    </row>
    <row r="190" customFormat="false" ht="15" hidden="false" customHeight="false" outlineLevel="0" collapsed="false">
      <c r="Q190" s="5"/>
      <c r="R190" s="5"/>
      <c r="S190" s="5"/>
      <c r="T190" s="86"/>
      <c r="U190" s="61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M190" s="5"/>
      <c r="AO190" s="5"/>
      <c r="AP190" s="5"/>
      <c r="AR190" s="5"/>
    </row>
    <row r="191" customFormat="false" ht="15" hidden="false" customHeight="false" outlineLevel="0" collapsed="false">
      <c r="Q191" s="5"/>
      <c r="R191" s="5"/>
      <c r="S191" s="5"/>
      <c r="T191" s="86"/>
      <c r="U191" s="61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M191" s="5"/>
      <c r="AO191" s="5"/>
      <c r="AP191" s="5"/>
      <c r="AR191" s="5"/>
    </row>
    <row r="192" customFormat="false" ht="15" hidden="false" customHeight="false" outlineLevel="0" collapsed="false">
      <c r="Q192" s="5"/>
      <c r="R192" s="5"/>
      <c r="S192" s="5"/>
      <c r="T192" s="86"/>
      <c r="U192" s="61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M192" s="5"/>
      <c r="AO192" s="5"/>
      <c r="AP192" s="5"/>
      <c r="AR192" s="5"/>
    </row>
    <row r="193" customFormat="false" ht="15" hidden="false" customHeight="false" outlineLevel="0" collapsed="false">
      <c r="Q193" s="5"/>
      <c r="R193" s="5"/>
      <c r="S193" s="5"/>
      <c r="T193" s="86"/>
      <c r="U193" s="61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M193" s="5"/>
      <c r="AO193" s="5"/>
      <c r="AP193" s="5"/>
      <c r="AR193" s="5"/>
    </row>
    <row r="194" customFormat="false" ht="15" hidden="false" customHeight="false" outlineLevel="0" collapsed="false">
      <c r="Q194" s="5"/>
      <c r="R194" s="5"/>
      <c r="S194" s="5"/>
      <c r="T194" s="86"/>
      <c r="U194" s="61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M194" s="5"/>
      <c r="AO194" s="5"/>
      <c r="AP194" s="5"/>
      <c r="AR194" s="5"/>
    </row>
    <row r="195" customFormat="false" ht="15" hidden="false" customHeight="false" outlineLevel="0" collapsed="false">
      <c r="Q195" s="5"/>
      <c r="R195" s="5"/>
      <c r="S195" s="5"/>
      <c r="T195" s="86"/>
      <c r="U195" s="61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M195" s="5"/>
      <c r="AO195" s="5"/>
      <c r="AP195" s="5"/>
      <c r="AR195" s="5"/>
    </row>
    <row r="196" customFormat="false" ht="15" hidden="false" customHeight="false" outlineLevel="0" collapsed="false">
      <c r="Q196" s="5"/>
      <c r="R196" s="5"/>
      <c r="S196" s="5"/>
      <c r="T196" s="86"/>
      <c r="U196" s="61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M196" s="5"/>
      <c r="AO196" s="5"/>
      <c r="AP196" s="5"/>
      <c r="AR196" s="5"/>
    </row>
    <row r="197" customFormat="false" ht="15" hidden="false" customHeight="false" outlineLevel="0" collapsed="false">
      <c r="Q197" s="5"/>
      <c r="R197" s="5"/>
      <c r="S197" s="5"/>
      <c r="T197" s="86"/>
      <c r="U197" s="61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M197" s="5"/>
      <c r="AO197" s="5"/>
      <c r="AP197" s="5"/>
      <c r="AR197" s="5"/>
    </row>
    <row r="198" customFormat="false" ht="15" hidden="false" customHeight="false" outlineLevel="0" collapsed="false">
      <c r="Q198" s="5"/>
      <c r="R198" s="5"/>
      <c r="S198" s="5"/>
      <c r="T198" s="86"/>
      <c r="U198" s="61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M198" s="5"/>
      <c r="AO198" s="5"/>
      <c r="AP198" s="5"/>
      <c r="AR198" s="5"/>
    </row>
    <row r="199" customFormat="false" ht="15" hidden="false" customHeight="false" outlineLevel="0" collapsed="false">
      <c r="Q199" s="5"/>
      <c r="R199" s="5"/>
      <c r="S199" s="5"/>
      <c r="T199" s="86"/>
      <c r="U199" s="61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M199" s="5"/>
      <c r="AO199" s="5"/>
      <c r="AP199" s="5"/>
      <c r="AR199" s="5"/>
    </row>
    <row r="200" customFormat="false" ht="15" hidden="false" customHeight="false" outlineLevel="0" collapsed="false">
      <c r="Q200" s="5"/>
      <c r="R200" s="5"/>
      <c r="S200" s="5"/>
      <c r="T200" s="86"/>
      <c r="U200" s="61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M200" s="5"/>
      <c r="AO200" s="5"/>
      <c r="AP200" s="5"/>
      <c r="AR200" s="5"/>
    </row>
    <row r="201" customFormat="false" ht="15" hidden="false" customHeight="false" outlineLevel="0" collapsed="false">
      <c r="Q201" s="5"/>
      <c r="R201" s="5"/>
      <c r="S201" s="5"/>
      <c r="T201" s="86"/>
      <c r="U201" s="61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M201" s="5"/>
      <c r="AO201" s="5"/>
      <c r="AP201" s="5"/>
      <c r="AR201" s="5"/>
    </row>
    <row r="202" customFormat="false" ht="15" hidden="false" customHeight="false" outlineLevel="0" collapsed="false">
      <c r="Q202" s="5"/>
      <c r="R202" s="5"/>
      <c r="S202" s="5"/>
      <c r="T202" s="86"/>
      <c r="U202" s="61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M202" s="5"/>
      <c r="AO202" s="5"/>
      <c r="AP202" s="5"/>
      <c r="AR202" s="5"/>
    </row>
    <row r="203" customFormat="false" ht="15" hidden="false" customHeight="false" outlineLevel="0" collapsed="false">
      <c r="Q203" s="5"/>
      <c r="R203" s="5"/>
      <c r="S203" s="5"/>
      <c r="T203" s="86"/>
      <c r="U203" s="61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M203" s="5"/>
      <c r="AO203" s="5"/>
      <c r="AP203" s="5"/>
      <c r="AR203" s="5"/>
    </row>
    <row r="204" customFormat="false" ht="15" hidden="false" customHeight="false" outlineLevel="0" collapsed="false">
      <c r="Q204" s="5"/>
      <c r="R204" s="5"/>
      <c r="S204" s="5"/>
      <c r="T204" s="86"/>
      <c r="U204" s="61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M204" s="5"/>
      <c r="AO204" s="5"/>
      <c r="AP204" s="5"/>
      <c r="AR204" s="5"/>
    </row>
    <row r="205" customFormat="false" ht="15" hidden="false" customHeight="false" outlineLevel="0" collapsed="false">
      <c r="Q205" s="5"/>
      <c r="R205" s="5"/>
      <c r="S205" s="5"/>
      <c r="T205" s="86"/>
      <c r="U205" s="61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M205" s="5"/>
      <c r="AO205" s="5"/>
      <c r="AP205" s="5"/>
      <c r="AR205" s="5"/>
    </row>
    <row r="206" customFormat="false" ht="15" hidden="false" customHeight="false" outlineLevel="0" collapsed="false">
      <c r="Q206" s="5"/>
      <c r="R206" s="5"/>
      <c r="S206" s="5"/>
      <c r="T206" s="86"/>
      <c r="U206" s="61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M206" s="5"/>
      <c r="AO206" s="5"/>
      <c r="AP206" s="5"/>
      <c r="AR206" s="5"/>
    </row>
    <row r="207" customFormat="false" ht="15" hidden="false" customHeight="false" outlineLevel="0" collapsed="false">
      <c r="Q207" s="5"/>
      <c r="R207" s="5"/>
      <c r="S207" s="5"/>
      <c r="T207" s="86"/>
      <c r="U207" s="61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M207" s="5"/>
      <c r="AO207" s="5"/>
      <c r="AP207" s="5"/>
      <c r="AR207" s="5"/>
    </row>
    <row r="208" customFormat="false" ht="15" hidden="false" customHeight="false" outlineLevel="0" collapsed="false">
      <c r="Q208" s="5"/>
      <c r="R208" s="5"/>
      <c r="S208" s="5"/>
      <c r="T208" s="86"/>
      <c r="U208" s="61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M208" s="5"/>
      <c r="AO208" s="5"/>
      <c r="AP208" s="5"/>
      <c r="AR208" s="5"/>
    </row>
    <row r="209" customFormat="false" ht="15" hidden="false" customHeight="false" outlineLevel="0" collapsed="false">
      <c r="Q209" s="5"/>
      <c r="R209" s="5"/>
      <c r="S209" s="5"/>
      <c r="T209" s="86"/>
      <c r="U209" s="61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M209" s="5"/>
      <c r="AO209" s="5"/>
      <c r="AP209" s="5"/>
      <c r="AR209" s="5"/>
    </row>
    <row r="210" customFormat="false" ht="15" hidden="false" customHeight="false" outlineLevel="0" collapsed="false">
      <c r="Q210" s="5"/>
      <c r="R210" s="5"/>
      <c r="S210" s="5"/>
      <c r="T210" s="86"/>
      <c r="U210" s="61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M210" s="5"/>
      <c r="AO210" s="5"/>
      <c r="AP210" s="5"/>
      <c r="AR210" s="5"/>
    </row>
    <row r="211" customFormat="false" ht="15" hidden="false" customHeight="false" outlineLevel="0" collapsed="false">
      <c r="Q211" s="5"/>
      <c r="R211" s="5"/>
      <c r="S211" s="5"/>
      <c r="T211" s="86"/>
      <c r="U211" s="61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M211" s="5"/>
      <c r="AO211" s="5"/>
      <c r="AP211" s="5"/>
      <c r="AR211" s="5"/>
    </row>
    <row r="212" customFormat="false" ht="15" hidden="false" customHeight="false" outlineLevel="0" collapsed="false">
      <c r="Q212" s="5"/>
      <c r="R212" s="5"/>
      <c r="S212" s="5"/>
      <c r="T212" s="86"/>
      <c r="U212" s="61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M212" s="5"/>
      <c r="AO212" s="5"/>
      <c r="AP212" s="5"/>
      <c r="AR212" s="5"/>
    </row>
    <row r="213" customFormat="false" ht="15" hidden="false" customHeight="false" outlineLevel="0" collapsed="false">
      <c r="Q213" s="5"/>
      <c r="R213" s="5"/>
      <c r="S213" s="5"/>
      <c r="T213" s="86"/>
      <c r="U213" s="61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M213" s="5"/>
      <c r="AO213" s="5"/>
      <c r="AP213" s="5"/>
      <c r="AR213" s="5"/>
    </row>
    <row r="214" customFormat="false" ht="15" hidden="false" customHeight="false" outlineLevel="0" collapsed="false">
      <c r="Q214" s="5"/>
      <c r="R214" s="5"/>
      <c r="S214" s="5"/>
      <c r="T214" s="86"/>
      <c r="U214" s="61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M214" s="5"/>
      <c r="AO214" s="5"/>
      <c r="AP214" s="5"/>
      <c r="AR214" s="5"/>
    </row>
    <row r="215" customFormat="false" ht="15" hidden="false" customHeight="false" outlineLevel="0" collapsed="false">
      <c r="Q215" s="5"/>
      <c r="R215" s="5"/>
      <c r="S215" s="5"/>
      <c r="T215" s="86"/>
      <c r="U215" s="61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M215" s="5"/>
      <c r="AO215" s="5"/>
      <c r="AP215" s="5"/>
      <c r="AR215" s="5"/>
    </row>
    <row r="216" customFormat="false" ht="15" hidden="false" customHeight="false" outlineLevel="0" collapsed="false">
      <c r="Q216" s="5"/>
      <c r="R216" s="5"/>
      <c r="S216" s="5"/>
      <c r="T216" s="86"/>
      <c r="U216" s="61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M216" s="5"/>
      <c r="AO216" s="5"/>
      <c r="AP216" s="5"/>
      <c r="AR216" s="5"/>
    </row>
    <row r="217" customFormat="false" ht="15" hidden="false" customHeight="false" outlineLevel="0" collapsed="false">
      <c r="Q217" s="5"/>
      <c r="R217" s="5"/>
      <c r="S217" s="5"/>
      <c r="T217" s="86"/>
      <c r="U217" s="61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M217" s="5"/>
      <c r="AO217" s="5"/>
      <c r="AP217" s="5"/>
      <c r="AR217" s="5"/>
    </row>
    <row r="218" customFormat="false" ht="15" hidden="false" customHeight="false" outlineLevel="0" collapsed="false">
      <c r="Q218" s="5"/>
      <c r="R218" s="5"/>
      <c r="S218" s="5"/>
      <c r="T218" s="86"/>
      <c r="U218" s="61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M218" s="5"/>
      <c r="AO218" s="5"/>
      <c r="AP218" s="5"/>
      <c r="AR218" s="5"/>
    </row>
    <row r="219" customFormat="false" ht="15" hidden="false" customHeight="false" outlineLevel="0" collapsed="false">
      <c r="Q219" s="5"/>
      <c r="R219" s="5"/>
      <c r="S219" s="5"/>
      <c r="T219" s="86"/>
      <c r="U219" s="61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M219" s="5"/>
      <c r="AO219" s="5"/>
      <c r="AP219" s="5"/>
      <c r="AR219" s="5"/>
    </row>
    <row r="220" customFormat="false" ht="15" hidden="false" customHeight="false" outlineLevel="0" collapsed="false">
      <c r="Q220" s="5"/>
      <c r="R220" s="5"/>
      <c r="S220" s="5"/>
      <c r="T220" s="86"/>
      <c r="U220" s="61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M220" s="5"/>
      <c r="AO220" s="5"/>
      <c r="AP220" s="5"/>
      <c r="AR220" s="5"/>
    </row>
    <row r="221" customFormat="false" ht="15" hidden="false" customHeight="false" outlineLevel="0" collapsed="false">
      <c r="Q221" s="5"/>
      <c r="R221" s="5"/>
      <c r="S221" s="5"/>
      <c r="T221" s="86"/>
      <c r="U221" s="61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M221" s="5"/>
      <c r="AO221" s="5"/>
      <c r="AP221" s="5"/>
      <c r="AR221" s="5"/>
    </row>
    <row r="222" customFormat="false" ht="15" hidden="false" customHeight="false" outlineLevel="0" collapsed="false">
      <c r="Q222" s="5"/>
      <c r="R222" s="5"/>
      <c r="S222" s="5"/>
      <c r="T222" s="86"/>
      <c r="U222" s="61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M222" s="5"/>
      <c r="AO222" s="5"/>
      <c r="AP222" s="5"/>
      <c r="AR222" s="5"/>
    </row>
    <row r="223" customFormat="false" ht="15" hidden="false" customHeight="false" outlineLevel="0" collapsed="false">
      <c r="Q223" s="5"/>
      <c r="R223" s="5"/>
      <c r="S223" s="5"/>
      <c r="T223" s="86"/>
      <c r="U223" s="61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M223" s="5"/>
      <c r="AO223" s="5"/>
      <c r="AP223" s="5"/>
      <c r="AR223" s="5"/>
    </row>
    <row r="224" customFormat="false" ht="15" hidden="false" customHeight="false" outlineLevel="0" collapsed="false">
      <c r="Q224" s="5"/>
      <c r="R224" s="5"/>
      <c r="S224" s="5"/>
      <c r="T224" s="86"/>
      <c r="U224" s="61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M224" s="5"/>
      <c r="AO224" s="5"/>
      <c r="AP224" s="5"/>
      <c r="AR224" s="5"/>
    </row>
    <row r="225" customFormat="false" ht="15" hidden="false" customHeight="false" outlineLevel="0" collapsed="false">
      <c r="Q225" s="5"/>
      <c r="R225" s="5"/>
      <c r="S225" s="5"/>
      <c r="T225" s="86"/>
      <c r="U225" s="61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M225" s="5"/>
      <c r="AO225" s="5"/>
      <c r="AP225" s="5"/>
      <c r="AR225" s="5"/>
    </row>
    <row r="226" customFormat="false" ht="15" hidden="false" customHeight="false" outlineLevel="0" collapsed="false">
      <c r="Q226" s="5"/>
      <c r="R226" s="5"/>
      <c r="S226" s="5"/>
      <c r="T226" s="86"/>
      <c r="U226" s="61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M226" s="5"/>
      <c r="AO226" s="5"/>
      <c r="AP226" s="5"/>
      <c r="AR226" s="5"/>
    </row>
    <row r="227" customFormat="false" ht="15" hidden="false" customHeight="false" outlineLevel="0" collapsed="false">
      <c r="Q227" s="5"/>
      <c r="R227" s="5"/>
      <c r="S227" s="5"/>
      <c r="T227" s="86"/>
      <c r="U227" s="61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M227" s="5"/>
      <c r="AO227" s="5"/>
      <c r="AP227" s="5"/>
      <c r="AR227" s="5"/>
    </row>
    <row r="228" customFormat="false" ht="15" hidden="false" customHeight="false" outlineLevel="0" collapsed="false">
      <c r="Q228" s="5"/>
      <c r="R228" s="5"/>
      <c r="S228" s="5"/>
      <c r="T228" s="86"/>
      <c r="U228" s="61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M228" s="5"/>
      <c r="AO228" s="5"/>
      <c r="AP228" s="5"/>
      <c r="AR228" s="5"/>
    </row>
    <row r="229" customFormat="false" ht="15" hidden="false" customHeight="false" outlineLevel="0" collapsed="false">
      <c r="Q229" s="5"/>
      <c r="R229" s="5"/>
      <c r="S229" s="5"/>
      <c r="T229" s="86"/>
      <c r="U229" s="61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M229" s="5"/>
      <c r="AO229" s="5"/>
      <c r="AP229" s="5"/>
      <c r="AR229" s="5"/>
    </row>
    <row r="230" customFormat="false" ht="15" hidden="false" customHeight="false" outlineLevel="0" collapsed="false">
      <c r="Q230" s="5"/>
      <c r="R230" s="5"/>
      <c r="S230" s="5"/>
      <c r="T230" s="86"/>
      <c r="U230" s="61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M230" s="5"/>
      <c r="AO230" s="5"/>
      <c r="AP230" s="5"/>
      <c r="AR230" s="5"/>
    </row>
    <row r="231" customFormat="false" ht="15" hidden="false" customHeight="false" outlineLevel="0" collapsed="false">
      <c r="Q231" s="5"/>
      <c r="R231" s="5"/>
      <c r="S231" s="5"/>
      <c r="T231" s="86"/>
      <c r="U231" s="61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M231" s="5"/>
      <c r="AO231" s="5"/>
      <c r="AP231" s="5"/>
      <c r="AR231" s="5"/>
    </row>
    <row r="232" customFormat="false" ht="15" hidden="false" customHeight="false" outlineLevel="0" collapsed="false">
      <c r="Q232" s="5"/>
      <c r="R232" s="5"/>
      <c r="S232" s="5"/>
      <c r="T232" s="86"/>
      <c r="U232" s="61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M232" s="5"/>
      <c r="AO232" s="5"/>
      <c r="AP232" s="5"/>
      <c r="AR232" s="5"/>
    </row>
    <row r="233" customFormat="false" ht="15" hidden="false" customHeight="false" outlineLevel="0" collapsed="false">
      <c r="Q233" s="5"/>
      <c r="R233" s="5"/>
      <c r="S233" s="5"/>
      <c r="T233" s="86"/>
      <c r="U233" s="61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M233" s="5"/>
      <c r="AO233" s="5"/>
      <c r="AP233" s="5"/>
      <c r="AR233" s="5"/>
    </row>
    <row r="234" customFormat="false" ht="15" hidden="false" customHeight="false" outlineLevel="0" collapsed="false">
      <c r="Q234" s="5"/>
      <c r="R234" s="5"/>
      <c r="S234" s="5"/>
      <c r="T234" s="86"/>
      <c r="U234" s="61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M234" s="5"/>
      <c r="AO234" s="5"/>
      <c r="AP234" s="5"/>
      <c r="AR234" s="5"/>
    </row>
    <row r="235" customFormat="false" ht="15" hidden="false" customHeight="false" outlineLevel="0" collapsed="false">
      <c r="Q235" s="5"/>
      <c r="R235" s="5"/>
      <c r="S235" s="5"/>
      <c r="T235" s="86"/>
      <c r="U235" s="61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M235" s="5"/>
      <c r="AO235" s="5"/>
      <c r="AP235" s="5"/>
      <c r="AR235" s="5"/>
    </row>
    <row r="236" customFormat="false" ht="15" hidden="false" customHeight="false" outlineLevel="0" collapsed="false">
      <c r="Q236" s="5"/>
      <c r="R236" s="5"/>
      <c r="S236" s="5"/>
      <c r="T236" s="86"/>
      <c r="U236" s="61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M236" s="5"/>
      <c r="AO236" s="5"/>
      <c r="AP236" s="5"/>
      <c r="AR236" s="5"/>
    </row>
    <row r="237" customFormat="false" ht="15" hidden="false" customHeight="false" outlineLevel="0" collapsed="false">
      <c r="Q237" s="5"/>
      <c r="R237" s="5"/>
      <c r="S237" s="5"/>
      <c r="T237" s="86"/>
      <c r="U237" s="61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M237" s="5"/>
      <c r="AO237" s="5"/>
      <c r="AP237" s="5"/>
      <c r="AR237" s="5"/>
    </row>
    <row r="238" customFormat="false" ht="15" hidden="false" customHeight="false" outlineLevel="0" collapsed="false">
      <c r="Q238" s="5"/>
      <c r="R238" s="5"/>
      <c r="S238" s="5"/>
      <c r="T238" s="86"/>
      <c r="U238" s="61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M238" s="5"/>
      <c r="AO238" s="5"/>
      <c r="AP238" s="5"/>
      <c r="AR238" s="5"/>
    </row>
    <row r="239" customFormat="false" ht="15" hidden="false" customHeight="false" outlineLevel="0" collapsed="false">
      <c r="Q239" s="5"/>
      <c r="R239" s="5"/>
      <c r="S239" s="5"/>
      <c r="T239" s="86"/>
      <c r="U239" s="61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M239" s="5"/>
      <c r="AO239" s="5"/>
      <c r="AP239" s="5"/>
      <c r="AR239" s="5"/>
    </row>
    <row r="240" customFormat="false" ht="15" hidden="false" customHeight="false" outlineLevel="0" collapsed="false">
      <c r="Q240" s="5"/>
      <c r="R240" s="5"/>
      <c r="S240" s="5"/>
      <c r="T240" s="86"/>
      <c r="U240" s="61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M240" s="5"/>
      <c r="AO240" s="5"/>
      <c r="AP240" s="5"/>
      <c r="AR240" s="5"/>
    </row>
    <row r="241" customFormat="false" ht="15" hidden="false" customHeight="false" outlineLevel="0" collapsed="false">
      <c r="Q241" s="5"/>
      <c r="R241" s="5"/>
      <c r="S241" s="5"/>
      <c r="T241" s="86"/>
      <c r="U241" s="61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M241" s="5"/>
      <c r="AO241" s="5"/>
      <c r="AP241" s="5"/>
      <c r="AR241" s="5"/>
    </row>
    <row r="242" customFormat="false" ht="15" hidden="false" customHeight="false" outlineLevel="0" collapsed="false">
      <c r="Q242" s="5"/>
      <c r="R242" s="5"/>
      <c r="S242" s="5"/>
      <c r="T242" s="86"/>
      <c r="U242" s="61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M242" s="5"/>
      <c r="AO242" s="5"/>
      <c r="AP242" s="5"/>
      <c r="AR242" s="5"/>
    </row>
    <row r="243" customFormat="false" ht="15" hidden="false" customHeight="false" outlineLevel="0" collapsed="false">
      <c r="Q243" s="5"/>
      <c r="R243" s="5"/>
      <c r="S243" s="5"/>
      <c r="T243" s="86"/>
      <c r="U243" s="61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M243" s="5"/>
      <c r="AO243" s="5"/>
      <c r="AP243" s="5"/>
      <c r="AR243" s="5"/>
    </row>
    <row r="244" customFormat="false" ht="15" hidden="false" customHeight="false" outlineLevel="0" collapsed="false">
      <c r="Q244" s="5"/>
      <c r="R244" s="5"/>
      <c r="S244" s="5"/>
      <c r="T244" s="86"/>
      <c r="U244" s="61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M244" s="5"/>
      <c r="AO244" s="5"/>
      <c r="AP244" s="5"/>
      <c r="AR244" s="5"/>
    </row>
    <row r="245" customFormat="false" ht="15" hidden="false" customHeight="false" outlineLevel="0" collapsed="false">
      <c r="Q245" s="5"/>
      <c r="R245" s="5"/>
      <c r="S245" s="5"/>
      <c r="T245" s="86"/>
      <c r="U245" s="61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M245" s="5"/>
      <c r="AO245" s="5"/>
      <c r="AP245" s="5"/>
      <c r="AR245" s="5"/>
    </row>
    <row r="246" customFormat="false" ht="15" hidden="false" customHeight="false" outlineLevel="0" collapsed="false">
      <c r="Q246" s="5"/>
      <c r="R246" s="5"/>
      <c r="S246" s="5"/>
      <c r="T246" s="86"/>
      <c r="U246" s="61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M246" s="5"/>
      <c r="AO246" s="5"/>
      <c r="AP246" s="5"/>
      <c r="AR246" s="5"/>
    </row>
    <row r="247" customFormat="false" ht="15" hidden="false" customHeight="false" outlineLevel="0" collapsed="false">
      <c r="Q247" s="5"/>
      <c r="R247" s="5"/>
      <c r="S247" s="5"/>
      <c r="T247" s="86"/>
      <c r="U247" s="61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M247" s="5"/>
      <c r="AO247" s="5"/>
      <c r="AP247" s="5"/>
      <c r="AR247" s="5"/>
    </row>
    <row r="248" customFormat="false" ht="15" hidden="false" customHeight="false" outlineLevel="0" collapsed="false">
      <c r="Q248" s="5"/>
      <c r="R248" s="5"/>
      <c r="S248" s="5"/>
      <c r="T248" s="86"/>
      <c r="U248" s="61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M248" s="5"/>
      <c r="AO248" s="5"/>
      <c r="AP248" s="5"/>
      <c r="AR248" s="5"/>
    </row>
    <row r="249" customFormat="false" ht="15" hidden="false" customHeight="false" outlineLevel="0" collapsed="false">
      <c r="Q249" s="5"/>
      <c r="R249" s="5"/>
      <c r="S249" s="5"/>
      <c r="T249" s="86"/>
      <c r="U249" s="61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M249" s="5"/>
      <c r="AO249" s="5"/>
      <c r="AP249" s="5"/>
      <c r="AR249" s="5"/>
    </row>
    <row r="250" customFormat="false" ht="15" hidden="false" customHeight="false" outlineLevel="0" collapsed="false">
      <c r="Q250" s="5"/>
      <c r="R250" s="5"/>
      <c r="S250" s="5"/>
      <c r="T250" s="86"/>
      <c r="U250" s="61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M250" s="5"/>
      <c r="AO250" s="5"/>
      <c r="AP250" s="5"/>
      <c r="AR250" s="5"/>
    </row>
    <row r="251" customFormat="false" ht="15" hidden="false" customHeight="false" outlineLevel="0" collapsed="false">
      <c r="Q251" s="5"/>
      <c r="R251" s="5"/>
      <c r="S251" s="5"/>
      <c r="T251" s="86"/>
      <c r="U251" s="61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M251" s="5"/>
      <c r="AO251" s="5"/>
      <c r="AP251" s="5"/>
      <c r="AR251" s="5"/>
    </row>
    <row r="252" customFormat="false" ht="15" hidden="false" customHeight="false" outlineLevel="0" collapsed="false">
      <c r="Q252" s="5"/>
      <c r="R252" s="5"/>
      <c r="S252" s="5"/>
      <c r="T252" s="86"/>
      <c r="U252" s="61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M252" s="5"/>
      <c r="AO252" s="5"/>
      <c r="AP252" s="5"/>
      <c r="AR252" s="5"/>
    </row>
    <row r="253" customFormat="false" ht="15" hidden="false" customHeight="false" outlineLevel="0" collapsed="false">
      <c r="Q253" s="5"/>
      <c r="R253" s="5"/>
      <c r="S253" s="5"/>
      <c r="T253" s="86"/>
      <c r="U253" s="61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M253" s="5"/>
      <c r="AO253" s="5"/>
      <c r="AP253" s="5"/>
      <c r="AR253" s="5"/>
    </row>
    <row r="254" customFormat="false" ht="15" hidden="false" customHeight="false" outlineLevel="0" collapsed="false">
      <c r="Q254" s="5"/>
      <c r="R254" s="5"/>
      <c r="S254" s="5"/>
      <c r="T254" s="86"/>
      <c r="U254" s="61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M254" s="5"/>
      <c r="AO254" s="5"/>
      <c r="AP254" s="5"/>
      <c r="AR254" s="5"/>
    </row>
    <row r="255" customFormat="false" ht="15" hidden="false" customHeight="false" outlineLevel="0" collapsed="false">
      <c r="Q255" s="5"/>
      <c r="R255" s="5"/>
      <c r="S255" s="5"/>
      <c r="T255" s="86"/>
      <c r="U255" s="61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M255" s="5"/>
      <c r="AO255" s="5"/>
      <c r="AP255" s="5"/>
      <c r="AR255" s="5"/>
    </row>
    <row r="256" customFormat="false" ht="15" hidden="false" customHeight="false" outlineLevel="0" collapsed="false">
      <c r="Q256" s="5"/>
      <c r="R256" s="5"/>
      <c r="S256" s="5"/>
      <c r="T256" s="86"/>
      <c r="U256" s="61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M256" s="5"/>
      <c r="AO256" s="5"/>
      <c r="AP256" s="5"/>
      <c r="AR256" s="5"/>
    </row>
    <row r="257" customFormat="false" ht="15" hidden="false" customHeight="false" outlineLevel="0" collapsed="false">
      <c r="Q257" s="5"/>
      <c r="R257" s="5"/>
      <c r="S257" s="5"/>
      <c r="T257" s="86"/>
      <c r="U257" s="61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M257" s="5"/>
      <c r="AO257" s="5"/>
      <c r="AP257" s="5"/>
      <c r="AR257" s="5"/>
    </row>
    <row r="258" customFormat="false" ht="15" hidden="false" customHeight="false" outlineLevel="0" collapsed="false">
      <c r="Q258" s="5"/>
      <c r="R258" s="5"/>
      <c r="S258" s="5"/>
      <c r="T258" s="86"/>
      <c r="U258" s="61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M258" s="5"/>
      <c r="AO258" s="5"/>
      <c r="AP258" s="5"/>
      <c r="AR258" s="5"/>
    </row>
    <row r="259" customFormat="false" ht="15" hidden="false" customHeight="false" outlineLevel="0" collapsed="false">
      <c r="Q259" s="5"/>
      <c r="R259" s="5"/>
      <c r="S259" s="5"/>
      <c r="T259" s="86"/>
      <c r="U259" s="61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M259" s="5"/>
      <c r="AO259" s="5"/>
      <c r="AP259" s="5"/>
      <c r="AR259" s="5"/>
    </row>
    <row r="260" customFormat="false" ht="15" hidden="false" customHeight="false" outlineLevel="0" collapsed="false">
      <c r="Q260" s="5"/>
      <c r="R260" s="5"/>
      <c r="S260" s="5"/>
      <c r="T260" s="86"/>
      <c r="U260" s="61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M260" s="5"/>
      <c r="AO260" s="5"/>
      <c r="AP260" s="5"/>
      <c r="AR260" s="5"/>
    </row>
    <row r="261" customFormat="false" ht="15" hidden="false" customHeight="false" outlineLevel="0" collapsed="false">
      <c r="Q261" s="5"/>
      <c r="R261" s="5"/>
      <c r="S261" s="5"/>
      <c r="T261" s="86"/>
      <c r="U261" s="61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M261" s="5"/>
      <c r="AO261" s="5"/>
      <c r="AP261" s="5"/>
      <c r="AR261" s="5"/>
    </row>
    <row r="262" customFormat="false" ht="15" hidden="false" customHeight="false" outlineLevel="0" collapsed="false">
      <c r="Q262" s="5"/>
      <c r="R262" s="5"/>
      <c r="S262" s="5"/>
      <c r="T262" s="86"/>
      <c r="U262" s="61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M262" s="5"/>
      <c r="AO262" s="5"/>
      <c r="AP262" s="5"/>
      <c r="AR262" s="5"/>
    </row>
    <row r="263" customFormat="false" ht="15" hidden="false" customHeight="false" outlineLevel="0" collapsed="false">
      <c r="Q263" s="5"/>
      <c r="R263" s="5"/>
      <c r="S263" s="5"/>
      <c r="T263" s="86"/>
      <c r="U263" s="61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M263" s="5"/>
      <c r="AO263" s="5"/>
      <c r="AP263" s="5"/>
      <c r="AR263" s="5"/>
    </row>
    <row r="264" customFormat="false" ht="15" hidden="false" customHeight="false" outlineLevel="0" collapsed="false">
      <c r="Q264" s="5"/>
      <c r="R264" s="5"/>
      <c r="S264" s="5"/>
      <c r="T264" s="86"/>
      <c r="U264" s="61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M264" s="5"/>
      <c r="AO264" s="5"/>
      <c r="AP264" s="5"/>
      <c r="AR264" s="5"/>
    </row>
    <row r="265" customFormat="false" ht="15" hidden="false" customHeight="false" outlineLevel="0" collapsed="false">
      <c r="Q265" s="5"/>
      <c r="R265" s="5"/>
      <c r="S265" s="5"/>
      <c r="T265" s="86"/>
      <c r="U265" s="61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M265" s="5"/>
      <c r="AO265" s="5"/>
      <c r="AP265" s="5"/>
      <c r="AR265" s="5"/>
    </row>
    <row r="266" customFormat="false" ht="15" hidden="false" customHeight="false" outlineLevel="0" collapsed="false">
      <c r="Q266" s="5"/>
      <c r="R266" s="5"/>
      <c r="S266" s="5"/>
      <c r="T266" s="86"/>
      <c r="U266" s="61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M266" s="5"/>
      <c r="AO266" s="5"/>
      <c r="AP266" s="5"/>
      <c r="AR266" s="5"/>
    </row>
    <row r="267" customFormat="false" ht="15" hidden="false" customHeight="false" outlineLevel="0" collapsed="false">
      <c r="Q267" s="5"/>
      <c r="R267" s="5"/>
      <c r="S267" s="5"/>
      <c r="T267" s="86"/>
      <c r="U267" s="61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M267" s="5"/>
      <c r="AO267" s="5"/>
      <c r="AP267" s="5"/>
      <c r="AR267" s="5"/>
    </row>
    <row r="268" customFormat="false" ht="15" hidden="false" customHeight="false" outlineLevel="0" collapsed="false">
      <c r="Q268" s="5"/>
      <c r="R268" s="5"/>
      <c r="S268" s="5"/>
      <c r="T268" s="86"/>
      <c r="U268" s="61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M268" s="5"/>
      <c r="AO268" s="5"/>
      <c r="AP268" s="5"/>
      <c r="AR268" s="5"/>
    </row>
    <row r="269" customFormat="false" ht="15" hidden="false" customHeight="false" outlineLevel="0" collapsed="false">
      <c r="Q269" s="5"/>
      <c r="R269" s="5"/>
      <c r="S269" s="5"/>
      <c r="T269" s="86"/>
      <c r="U269" s="61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M269" s="5"/>
      <c r="AO269" s="5"/>
      <c r="AP269" s="5"/>
      <c r="AR269" s="5"/>
    </row>
    <row r="270" customFormat="false" ht="15" hidden="false" customHeight="false" outlineLevel="0" collapsed="false">
      <c r="Q270" s="5"/>
      <c r="R270" s="5"/>
      <c r="S270" s="5"/>
      <c r="T270" s="86"/>
      <c r="U270" s="61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M270" s="5"/>
      <c r="AO270" s="5"/>
      <c r="AP270" s="5"/>
      <c r="AR270" s="5"/>
    </row>
    <row r="271" customFormat="false" ht="15" hidden="false" customHeight="false" outlineLevel="0" collapsed="false">
      <c r="Q271" s="5"/>
      <c r="R271" s="5"/>
      <c r="S271" s="5"/>
      <c r="T271" s="86"/>
      <c r="U271" s="61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M271" s="5"/>
      <c r="AO271" s="5"/>
      <c r="AP271" s="5"/>
      <c r="AR271" s="5"/>
    </row>
    <row r="272" customFormat="false" ht="15" hidden="false" customHeight="false" outlineLevel="0" collapsed="false">
      <c r="Q272" s="5"/>
      <c r="R272" s="5"/>
      <c r="S272" s="5"/>
      <c r="T272" s="86"/>
      <c r="U272" s="61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M272" s="5"/>
      <c r="AO272" s="5"/>
      <c r="AP272" s="5"/>
      <c r="AR272" s="5"/>
    </row>
    <row r="273" customFormat="false" ht="15" hidden="false" customHeight="false" outlineLevel="0" collapsed="false">
      <c r="Q273" s="5"/>
      <c r="R273" s="5"/>
      <c r="S273" s="5"/>
      <c r="T273" s="86"/>
      <c r="U273" s="61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M273" s="5"/>
      <c r="AO273" s="5"/>
      <c r="AP273" s="5"/>
      <c r="AR273" s="5"/>
    </row>
    <row r="274" customFormat="false" ht="15" hidden="false" customHeight="false" outlineLevel="0" collapsed="false">
      <c r="Q274" s="5"/>
      <c r="R274" s="5"/>
      <c r="S274" s="5"/>
      <c r="T274" s="86"/>
      <c r="U274" s="61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M274" s="5"/>
      <c r="AO274" s="5"/>
      <c r="AP274" s="5"/>
      <c r="AR274" s="5"/>
    </row>
    <row r="275" customFormat="false" ht="15" hidden="false" customHeight="false" outlineLevel="0" collapsed="false">
      <c r="Q275" s="5"/>
      <c r="R275" s="5"/>
      <c r="S275" s="5"/>
      <c r="T275" s="86"/>
      <c r="U275" s="61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M275" s="5"/>
      <c r="AO275" s="5"/>
      <c r="AP275" s="5"/>
      <c r="AR275" s="5"/>
    </row>
    <row r="276" customFormat="false" ht="15" hidden="false" customHeight="false" outlineLevel="0" collapsed="false">
      <c r="Q276" s="5"/>
      <c r="R276" s="5"/>
      <c r="S276" s="5"/>
      <c r="T276" s="86"/>
      <c r="U276" s="61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M276" s="5"/>
      <c r="AO276" s="5"/>
      <c r="AP276" s="5"/>
      <c r="AR276" s="5"/>
    </row>
    <row r="277" customFormat="false" ht="15" hidden="false" customHeight="false" outlineLevel="0" collapsed="false">
      <c r="Q277" s="5"/>
      <c r="R277" s="5"/>
      <c r="S277" s="5"/>
      <c r="T277" s="86"/>
      <c r="U277" s="61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M277" s="5"/>
      <c r="AO277" s="5"/>
      <c r="AP277" s="5"/>
      <c r="AR277" s="5"/>
    </row>
    <row r="278" customFormat="false" ht="15" hidden="false" customHeight="false" outlineLevel="0" collapsed="false">
      <c r="Q278" s="5"/>
      <c r="R278" s="5"/>
      <c r="S278" s="5"/>
      <c r="T278" s="86"/>
      <c r="U278" s="61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M278" s="5"/>
      <c r="AO278" s="5"/>
      <c r="AP278" s="5"/>
      <c r="AR278" s="5"/>
    </row>
    <row r="279" customFormat="false" ht="15" hidden="false" customHeight="false" outlineLevel="0" collapsed="false">
      <c r="Q279" s="5"/>
      <c r="R279" s="5"/>
      <c r="S279" s="5"/>
      <c r="T279" s="86"/>
      <c r="U279" s="61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M279" s="5"/>
      <c r="AO279" s="5"/>
      <c r="AP279" s="5"/>
      <c r="AR279" s="5"/>
    </row>
    <row r="280" customFormat="false" ht="15" hidden="false" customHeight="false" outlineLevel="0" collapsed="false">
      <c r="Q280" s="5"/>
      <c r="R280" s="5"/>
      <c r="S280" s="5"/>
      <c r="T280" s="86"/>
      <c r="U280" s="61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M280" s="5"/>
      <c r="AO280" s="5"/>
      <c r="AP280" s="5"/>
      <c r="AR280" s="5"/>
    </row>
    <row r="281" customFormat="false" ht="15" hidden="false" customHeight="false" outlineLevel="0" collapsed="false">
      <c r="Q281" s="5"/>
      <c r="R281" s="5"/>
      <c r="S281" s="5"/>
      <c r="T281" s="86"/>
      <c r="U281" s="61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M281" s="5"/>
      <c r="AO281" s="5"/>
      <c r="AP281" s="5"/>
      <c r="AR281" s="5"/>
    </row>
    <row r="282" customFormat="false" ht="15" hidden="false" customHeight="false" outlineLevel="0" collapsed="false">
      <c r="Q282" s="5"/>
      <c r="R282" s="5"/>
      <c r="S282" s="5"/>
      <c r="T282" s="86"/>
      <c r="U282" s="61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M282" s="5"/>
      <c r="AO282" s="5"/>
      <c r="AP282" s="5"/>
      <c r="AR282" s="5"/>
    </row>
    <row r="283" customFormat="false" ht="15" hidden="false" customHeight="false" outlineLevel="0" collapsed="false">
      <c r="Q283" s="5"/>
      <c r="R283" s="5"/>
      <c r="S283" s="5"/>
      <c r="T283" s="86"/>
      <c r="U283" s="61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M283" s="5"/>
      <c r="AO283" s="5"/>
      <c r="AP283" s="5"/>
      <c r="AR283" s="5"/>
    </row>
    <row r="284" customFormat="false" ht="15" hidden="false" customHeight="false" outlineLevel="0" collapsed="false">
      <c r="Q284" s="5"/>
      <c r="R284" s="5"/>
      <c r="S284" s="5"/>
      <c r="T284" s="86"/>
      <c r="U284" s="61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M284" s="5"/>
      <c r="AO284" s="5"/>
      <c r="AP284" s="5"/>
      <c r="AR284" s="5"/>
    </row>
    <row r="285" customFormat="false" ht="15" hidden="false" customHeight="false" outlineLevel="0" collapsed="false">
      <c r="Q285" s="5"/>
      <c r="R285" s="5"/>
      <c r="S285" s="5"/>
      <c r="T285" s="86"/>
      <c r="U285" s="61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M285" s="5"/>
      <c r="AO285" s="5"/>
      <c r="AP285" s="5"/>
      <c r="AR285" s="5"/>
    </row>
    <row r="286" customFormat="false" ht="15" hidden="false" customHeight="false" outlineLevel="0" collapsed="false">
      <c r="Q286" s="5"/>
      <c r="R286" s="5"/>
      <c r="S286" s="5"/>
      <c r="T286" s="86"/>
      <c r="U286" s="61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M286" s="5"/>
      <c r="AO286" s="5"/>
      <c r="AP286" s="5"/>
      <c r="AR286" s="5"/>
    </row>
    <row r="287" customFormat="false" ht="15" hidden="false" customHeight="false" outlineLevel="0" collapsed="false">
      <c r="Q287" s="5"/>
      <c r="R287" s="5"/>
      <c r="S287" s="5"/>
      <c r="T287" s="86"/>
      <c r="U287" s="61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M287" s="5"/>
      <c r="AO287" s="5"/>
      <c r="AP287" s="5"/>
      <c r="AR287" s="5"/>
    </row>
    <row r="288" customFormat="false" ht="15" hidden="false" customHeight="false" outlineLevel="0" collapsed="false">
      <c r="Q288" s="5"/>
      <c r="R288" s="5"/>
      <c r="S288" s="5"/>
      <c r="T288" s="86"/>
      <c r="U288" s="61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M288" s="5"/>
      <c r="AO288" s="5"/>
      <c r="AP288" s="5"/>
      <c r="AR288" s="5"/>
    </row>
    <row r="289" customFormat="false" ht="15" hidden="false" customHeight="false" outlineLevel="0" collapsed="false">
      <c r="Q289" s="5"/>
      <c r="R289" s="5"/>
      <c r="S289" s="5"/>
      <c r="T289" s="86"/>
      <c r="U289" s="61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M289" s="5"/>
      <c r="AO289" s="5"/>
      <c r="AP289" s="5"/>
      <c r="AR289" s="5"/>
    </row>
    <row r="290" customFormat="false" ht="15" hidden="false" customHeight="false" outlineLevel="0" collapsed="false">
      <c r="Q290" s="5"/>
      <c r="R290" s="5"/>
      <c r="S290" s="5"/>
      <c r="T290" s="86"/>
      <c r="U290" s="61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M290" s="5"/>
      <c r="AO290" s="5"/>
      <c r="AP290" s="5"/>
      <c r="AR290" s="5"/>
    </row>
    <row r="291" customFormat="false" ht="15" hidden="false" customHeight="false" outlineLevel="0" collapsed="false">
      <c r="Q291" s="5"/>
      <c r="R291" s="5"/>
      <c r="S291" s="5"/>
      <c r="T291" s="86"/>
      <c r="U291" s="61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M291" s="5"/>
      <c r="AO291" s="5"/>
      <c r="AP291" s="5"/>
      <c r="AR291" s="5"/>
    </row>
    <row r="292" customFormat="false" ht="15" hidden="false" customHeight="false" outlineLevel="0" collapsed="false">
      <c r="Q292" s="5"/>
      <c r="R292" s="5"/>
      <c r="S292" s="5"/>
      <c r="T292" s="86"/>
      <c r="U292" s="61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M292" s="5"/>
      <c r="AO292" s="5"/>
      <c r="AP292" s="5"/>
      <c r="AR292" s="5"/>
    </row>
    <row r="293" customFormat="false" ht="15" hidden="false" customHeight="false" outlineLevel="0" collapsed="false">
      <c r="Q293" s="5"/>
      <c r="R293" s="5"/>
      <c r="S293" s="5"/>
      <c r="T293" s="86"/>
      <c r="U293" s="61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M293" s="5"/>
      <c r="AO293" s="5"/>
      <c r="AP293" s="5"/>
      <c r="AR293" s="5"/>
    </row>
    <row r="294" customFormat="false" ht="15" hidden="false" customHeight="false" outlineLevel="0" collapsed="false">
      <c r="Q294" s="5"/>
      <c r="R294" s="5"/>
      <c r="S294" s="5"/>
      <c r="T294" s="86"/>
      <c r="U294" s="61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M294" s="5"/>
      <c r="AO294" s="5"/>
      <c r="AP294" s="5"/>
      <c r="AR294" s="5"/>
    </row>
    <row r="295" customFormat="false" ht="15" hidden="false" customHeight="false" outlineLevel="0" collapsed="false">
      <c r="Q295" s="5"/>
      <c r="R295" s="5"/>
      <c r="S295" s="5"/>
      <c r="T295" s="86"/>
      <c r="U295" s="61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M295" s="5"/>
      <c r="AO295" s="5"/>
      <c r="AP295" s="5"/>
      <c r="AR295" s="5"/>
    </row>
    <row r="296" customFormat="false" ht="15" hidden="false" customHeight="false" outlineLevel="0" collapsed="false">
      <c r="Q296" s="5"/>
      <c r="R296" s="5"/>
      <c r="S296" s="5"/>
      <c r="T296" s="86"/>
      <c r="U296" s="61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M296" s="5"/>
      <c r="AO296" s="5"/>
      <c r="AP296" s="5"/>
      <c r="AR296" s="5"/>
    </row>
    <row r="297" customFormat="false" ht="15" hidden="false" customHeight="false" outlineLevel="0" collapsed="false">
      <c r="Q297" s="5"/>
      <c r="R297" s="5"/>
      <c r="S297" s="5"/>
      <c r="T297" s="86"/>
      <c r="U297" s="61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M297" s="5"/>
      <c r="AO297" s="5"/>
      <c r="AP297" s="5"/>
      <c r="AR297" s="5"/>
    </row>
    <row r="298" customFormat="false" ht="15" hidden="false" customHeight="false" outlineLevel="0" collapsed="false">
      <c r="Q298" s="5"/>
      <c r="R298" s="5"/>
      <c r="S298" s="5"/>
      <c r="T298" s="86"/>
      <c r="U298" s="61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M298" s="5"/>
      <c r="AO298" s="5"/>
      <c r="AP298" s="5"/>
      <c r="AR298" s="5"/>
    </row>
    <row r="299" customFormat="false" ht="15" hidden="false" customHeight="false" outlineLevel="0" collapsed="false">
      <c r="Q299" s="5"/>
      <c r="R299" s="5"/>
      <c r="S299" s="5"/>
      <c r="T299" s="86"/>
      <c r="U299" s="61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M299" s="5"/>
      <c r="AO299" s="5"/>
      <c r="AP299" s="5"/>
      <c r="AR299" s="5"/>
    </row>
    <row r="300" customFormat="false" ht="15" hidden="false" customHeight="false" outlineLevel="0" collapsed="false">
      <c r="Q300" s="5"/>
      <c r="R300" s="5"/>
      <c r="S300" s="5"/>
      <c r="T300" s="86"/>
      <c r="U300" s="61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M300" s="5"/>
      <c r="AO300" s="5"/>
      <c r="AP300" s="5"/>
      <c r="AR300" s="5"/>
    </row>
    <row r="301" customFormat="false" ht="15" hidden="false" customHeight="false" outlineLevel="0" collapsed="false">
      <c r="Q301" s="5"/>
      <c r="R301" s="5"/>
      <c r="S301" s="5"/>
      <c r="T301" s="86"/>
      <c r="U301" s="61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M301" s="5"/>
      <c r="AO301" s="5"/>
      <c r="AP301" s="5"/>
      <c r="AR301" s="5"/>
    </row>
    <row r="302" customFormat="false" ht="15" hidden="false" customHeight="false" outlineLevel="0" collapsed="false">
      <c r="Q302" s="5"/>
      <c r="R302" s="5"/>
      <c r="S302" s="5"/>
      <c r="T302" s="86"/>
      <c r="U302" s="61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M302" s="5"/>
      <c r="AO302" s="5"/>
      <c r="AP302" s="5"/>
      <c r="AR302" s="5"/>
    </row>
    <row r="303" customFormat="false" ht="15" hidden="false" customHeight="false" outlineLevel="0" collapsed="false">
      <c r="Q303" s="5"/>
      <c r="R303" s="5"/>
      <c r="S303" s="5"/>
      <c r="T303" s="86"/>
      <c r="U303" s="61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M303" s="5"/>
      <c r="AO303" s="5"/>
      <c r="AP303" s="5"/>
      <c r="AR303" s="5"/>
    </row>
    <row r="304" customFormat="false" ht="15" hidden="false" customHeight="false" outlineLevel="0" collapsed="false">
      <c r="Q304" s="5"/>
      <c r="R304" s="5"/>
      <c r="S304" s="5"/>
      <c r="T304" s="86"/>
      <c r="U304" s="61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M304" s="5"/>
      <c r="AO304" s="5"/>
      <c r="AP304" s="5"/>
      <c r="AR304" s="5"/>
    </row>
    <row r="305" customFormat="false" ht="15" hidden="false" customHeight="false" outlineLevel="0" collapsed="false">
      <c r="Q305" s="5"/>
      <c r="R305" s="5"/>
      <c r="S305" s="5"/>
      <c r="T305" s="86"/>
      <c r="U305" s="61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M305" s="5"/>
      <c r="AO305" s="5"/>
      <c r="AP305" s="5"/>
      <c r="AR305" s="5"/>
    </row>
    <row r="306" customFormat="false" ht="15" hidden="false" customHeight="false" outlineLevel="0" collapsed="false">
      <c r="Q306" s="5"/>
      <c r="R306" s="5"/>
      <c r="S306" s="5"/>
      <c r="T306" s="86"/>
      <c r="U306" s="61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M306" s="5"/>
      <c r="AO306" s="5"/>
      <c r="AP306" s="5"/>
      <c r="AR306" s="5"/>
    </row>
    <row r="307" customFormat="false" ht="15" hidden="false" customHeight="false" outlineLevel="0" collapsed="false">
      <c r="Q307" s="5"/>
      <c r="R307" s="5"/>
      <c r="S307" s="5"/>
      <c r="T307" s="86"/>
      <c r="U307" s="61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M307" s="5"/>
      <c r="AO307" s="5"/>
      <c r="AP307" s="5"/>
      <c r="AR307" s="5"/>
    </row>
    <row r="308" customFormat="false" ht="15" hidden="false" customHeight="false" outlineLevel="0" collapsed="false">
      <c r="Q308" s="5"/>
      <c r="R308" s="5"/>
      <c r="S308" s="5"/>
      <c r="T308" s="86"/>
      <c r="U308" s="61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M308" s="5"/>
      <c r="AO308" s="5"/>
      <c r="AP308" s="5"/>
      <c r="AR308" s="5"/>
    </row>
    <row r="309" customFormat="false" ht="15" hidden="false" customHeight="false" outlineLevel="0" collapsed="false">
      <c r="Q309" s="5"/>
      <c r="R309" s="5"/>
      <c r="S309" s="5"/>
      <c r="T309" s="86"/>
      <c r="U309" s="61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M309" s="5"/>
      <c r="AO309" s="5"/>
      <c r="AP309" s="5"/>
      <c r="AR309" s="5"/>
    </row>
    <row r="310" customFormat="false" ht="15" hidden="false" customHeight="false" outlineLevel="0" collapsed="false">
      <c r="Q310" s="5"/>
      <c r="R310" s="5"/>
      <c r="S310" s="5"/>
      <c r="T310" s="86"/>
      <c r="U310" s="61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M310" s="5"/>
      <c r="AO310" s="5"/>
      <c r="AP310" s="5"/>
      <c r="AR310" s="5"/>
    </row>
    <row r="311" customFormat="false" ht="15" hidden="false" customHeight="false" outlineLevel="0" collapsed="false">
      <c r="Q311" s="5"/>
      <c r="R311" s="5"/>
      <c r="S311" s="5"/>
      <c r="T311" s="86"/>
      <c r="U311" s="61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M311" s="5"/>
      <c r="AO311" s="5"/>
      <c r="AP311" s="5"/>
      <c r="AR311" s="5"/>
    </row>
    <row r="312" customFormat="false" ht="15" hidden="false" customHeight="false" outlineLevel="0" collapsed="false">
      <c r="Q312" s="5"/>
      <c r="R312" s="5"/>
      <c r="S312" s="5"/>
      <c r="T312" s="86"/>
      <c r="U312" s="61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M312" s="5"/>
      <c r="AO312" s="5"/>
      <c r="AP312" s="5"/>
      <c r="AR312" s="5"/>
    </row>
    <row r="313" customFormat="false" ht="15" hidden="false" customHeight="false" outlineLevel="0" collapsed="false">
      <c r="Q313" s="5"/>
      <c r="R313" s="5"/>
      <c r="S313" s="5"/>
      <c r="T313" s="86"/>
      <c r="U313" s="61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M313" s="5"/>
      <c r="AO313" s="5"/>
      <c r="AP313" s="5"/>
      <c r="AR313" s="5"/>
    </row>
    <row r="314" customFormat="false" ht="15" hidden="false" customHeight="false" outlineLevel="0" collapsed="false">
      <c r="Q314" s="5"/>
      <c r="R314" s="5"/>
      <c r="S314" s="5"/>
      <c r="T314" s="86"/>
      <c r="U314" s="61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M314" s="5"/>
      <c r="AO314" s="5"/>
      <c r="AP314" s="5"/>
      <c r="AR314" s="5"/>
    </row>
    <row r="315" customFormat="false" ht="15" hidden="false" customHeight="false" outlineLevel="0" collapsed="false">
      <c r="Q315" s="5"/>
      <c r="R315" s="5"/>
      <c r="S315" s="5"/>
      <c r="T315" s="86"/>
      <c r="U315" s="61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M315" s="5"/>
      <c r="AO315" s="5"/>
      <c r="AP315" s="5"/>
      <c r="AR315" s="5"/>
    </row>
    <row r="316" customFormat="false" ht="15" hidden="false" customHeight="false" outlineLevel="0" collapsed="false">
      <c r="Q316" s="5"/>
      <c r="R316" s="5"/>
      <c r="S316" s="5"/>
      <c r="T316" s="86"/>
      <c r="U316" s="61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M316" s="5"/>
      <c r="AO316" s="5"/>
      <c r="AP316" s="5"/>
      <c r="AR316" s="5"/>
    </row>
    <row r="317" customFormat="false" ht="15" hidden="false" customHeight="false" outlineLevel="0" collapsed="false">
      <c r="Q317" s="5"/>
      <c r="R317" s="5"/>
      <c r="S317" s="5"/>
      <c r="T317" s="86"/>
      <c r="U317" s="61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M317" s="5"/>
      <c r="AO317" s="5"/>
      <c r="AP317" s="5"/>
      <c r="AR317" s="5"/>
    </row>
    <row r="318" customFormat="false" ht="15" hidden="false" customHeight="false" outlineLevel="0" collapsed="false">
      <c r="Q318" s="5"/>
      <c r="R318" s="5"/>
      <c r="S318" s="5"/>
      <c r="T318" s="86"/>
      <c r="U318" s="61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M318" s="5"/>
      <c r="AO318" s="5"/>
      <c r="AP318" s="5"/>
      <c r="AR318" s="5"/>
    </row>
    <row r="319" customFormat="false" ht="15" hidden="false" customHeight="false" outlineLevel="0" collapsed="false">
      <c r="Q319" s="5"/>
      <c r="R319" s="5"/>
      <c r="S319" s="5"/>
      <c r="T319" s="86"/>
      <c r="U319" s="61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M319" s="5"/>
      <c r="AO319" s="5"/>
      <c r="AP319" s="5"/>
      <c r="AR319" s="5"/>
    </row>
    <row r="320" customFormat="false" ht="15" hidden="false" customHeight="false" outlineLevel="0" collapsed="false">
      <c r="Q320" s="5"/>
      <c r="R320" s="5"/>
      <c r="S320" s="5"/>
      <c r="T320" s="86"/>
      <c r="U320" s="61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M320" s="5"/>
      <c r="AO320" s="5"/>
      <c r="AP320" s="5"/>
      <c r="AR320" s="5"/>
    </row>
    <row r="321" customFormat="false" ht="15" hidden="false" customHeight="false" outlineLevel="0" collapsed="false">
      <c r="Q321" s="5"/>
      <c r="R321" s="5"/>
      <c r="S321" s="5"/>
      <c r="T321" s="86"/>
      <c r="U321" s="61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M321" s="5"/>
      <c r="AO321" s="5"/>
      <c r="AP321" s="5"/>
      <c r="AR321" s="5"/>
    </row>
    <row r="322" customFormat="false" ht="15" hidden="false" customHeight="false" outlineLevel="0" collapsed="false">
      <c r="Q322" s="5"/>
      <c r="R322" s="5"/>
      <c r="S322" s="5"/>
      <c r="T322" s="86"/>
      <c r="U322" s="61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M322" s="5"/>
      <c r="AO322" s="5"/>
      <c r="AP322" s="5"/>
      <c r="AR322" s="5"/>
    </row>
    <row r="323" customFormat="false" ht="15" hidden="false" customHeight="false" outlineLevel="0" collapsed="false">
      <c r="Q323" s="5"/>
      <c r="R323" s="5"/>
      <c r="S323" s="5"/>
      <c r="T323" s="86"/>
      <c r="U323" s="61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M323" s="5"/>
      <c r="AO323" s="5"/>
      <c r="AP323" s="5"/>
      <c r="AR323" s="5"/>
    </row>
    <row r="324" customFormat="false" ht="15" hidden="false" customHeight="false" outlineLevel="0" collapsed="false">
      <c r="Q324" s="5"/>
      <c r="R324" s="5"/>
      <c r="S324" s="5"/>
      <c r="T324" s="86"/>
      <c r="U324" s="61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M324" s="5"/>
      <c r="AO324" s="5"/>
      <c r="AP324" s="5"/>
      <c r="AR324" s="5"/>
    </row>
    <row r="325" customFormat="false" ht="15" hidden="false" customHeight="false" outlineLevel="0" collapsed="false">
      <c r="Q325" s="5"/>
      <c r="R325" s="5"/>
      <c r="S325" s="5"/>
      <c r="T325" s="86"/>
      <c r="U325" s="61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M325" s="5"/>
      <c r="AO325" s="5"/>
      <c r="AP325" s="5"/>
      <c r="AR325" s="5"/>
    </row>
    <row r="326" customFormat="false" ht="15" hidden="false" customHeight="false" outlineLevel="0" collapsed="false">
      <c r="Q326" s="5"/>
      <c r="R326" s="5"/>
      <c r="S326" s="5"/>
      <c r="T326" s="86"/>
      <c r="U326" s="61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M326" s="5"/>
      <c r="AO326" s="5"/>
      <c r="AP326" s="5"/>
      <c r="AR326" s="5"/>
    </row>
    <row r="327" customFormat="false" ht="15" hidden="false" customHeight="false" outlineLevel="0" collapsed="false">
      <c r="Q327" s="5"/>
      <c r="R327" s="5"/>
      <c r="S327" s="5"/>
      <c r="T327" s="86"/>
      <c r="U327" s="61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M327" s="5"/>
      <c r="AO327" s="5"/>
      <c r="AP327" s="5"/>
      <c r="AR327" s="5"/>
    </row>
    <row r="328" customFormat="false" ht="15" hidden="false" customHeight="false" outlineLevel="0" collapsed="false">
      <c r="Q328" s="5"/>
      <c r="R328" s="5"/>
      <c r="S328" s="5"/>
      <c r="T328" s="86"/>
      <c r="U328" s="61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M328" s="5"/>
      <c r="AO328" s="5"/>
      <c r="AP328" s="5"/>
      <c r="AR328" s="5"/>
    </row>
    <row r="329" customFormat="false" ht="15" hidden="false" customHeight="false" outlineLevel="0" collapsed="false">
      <c r="Q329" s="5"/>
      <c r="R329" s="5"/>
      <c r="S329" s="5"/>
      <c r="T329" s="86"/>
      <c r="U329" s="61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M329" s="5"/>
      <c r="AO329" s="5"/>
      <c r="AP329" s="5"/>
      <c r="AR329" s="5"/>
    </row>
    <row r="330" customFormat="false" ht="15" hidden="false" customHeight="false" outlineLevel="0" collapsed="false">
      <c r="Q330" s="5"/>
      <c r="R330" s="5"/>
      <c r="S330" s="5"/>
      <c r="T330" s="86"/>
      <c r="U330" s="61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M330" s="5"/>
      <c r="AO330" s="5"/>
      <c r="AP330" s="5"/>
      <c r="AR330" s="5"/>
    </row>
    <row r="331" customFormat="false" ht="15" hidden="false" customHeight="false" outlineLevel="0" collapsed="false">
      <c r="Q331" s="5"/>
      <c r="R331" s="5"/>
      <c r="S331" s="5"/>
      <c r="T331" s="86"/>
      <c r="U331" s="61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M331" s="5"/>
      <c r="AO331" s="5"/>
      <c r="AP331" s="5"/>
      <c r="AR331" s="5"/>
    </row>
    <row r="332" customFormat="false" ht="15" hidden="false" customHeight="false" outlineLevel="0" collapsed="false">
      <c r="Q332" s="5"/>
      <c r="R332" s="5"/>
      <c r="S332" s="5"/>
      <c r="T332" s="86"/>
      <c r="U332" s="61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M332" s="5"/>
      <c r="AO332" s="5"/>
      <c r="AP332" s="5"/>
      <c r="AR332" s="5"/>
    </row>
    <row r="333" customFormat="false" ht="15" hidden="false" customHeight="false" outlineLevel="0" collapsed="false">
      <c r="Q333" s="5"/>
      <c r="R333" s="5"/>
      <c r="S333" s="5"/>
      <c r="T333" s="86"/>
      <c r="U333" s="61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M333" s="5"/>
      <c r="AO333" s="5"/>
      <c r="AP333" s="5"/>
      <c r="AR333" s="5"/>
    </row>
    <row r="334" customFormat="false" ht="15" hidden="false" customHeight="false" outlineLevel="0" collapsed="false">
      <c r="Q334" s="5"/>
      <c r="R334" s="5"/>
      <c r="S334" s="5"/>
      <c r="T334" s="86"/>
      <c r="U334" s="61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M334" s="5"/>
      <c r="AO334" s="5"/>
      <c r="AP334" s="5"/>
      <c r="AR334" s="5"/>
    </row>
    <row r="335" customFormat="false" ht="15" hidden="false" customHeight="false" outlineLevel="0" collapsed="false">
      <c r="Q335" s="5"/>
      <c r="R335" s="5"/>
      <c r="S335" s="5"/>
      <c r="T335" s="86"/>
      <c r="U335" s="61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M335" s="5"/>
      <c r="AO335" s="5"/>
      <c r="AP335" s="5"/>
      <c r="AR335" s="5"/>
    </row>
    <row r="336" customFormat="false" ht="15" hidden="false" customHeight="false" outlineLevel="0" collapsed="false">
      <c r="Q336" s="5"/>
      <c r="R336" s="5"/>
      <c r="S336" s="5"/>
      <c r="T336" s="86"/>
      <c r="U336" s="61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M336" s="5"/>
      <c r="AO336" s="5"/>
      <c r="AP336" s="5"/>
      <c r="AR336" s="5"/>
    </row>
    <row r="337" customFormat="false" ht="15" hidden="false" customHeight="false" outlineLevel="0" collapsed="false">
      <c r="Q337" s="5"/>
      <c r="R337" s="5"/>
      <c r="S337" s="5"/>
      <c r="T337" s="86"/>
      <c r="U337" s="61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M337" s="5"/>
      <c r="AO337" s="5"/>
      <c r="AP337" s="5"/>
      <c r="AR337" s="5"/>
    </row>
    <row r="338" customFormat="false" ht="15" hidden="false" customHeight="false" outlineLevel="0" collapsed="false">
      <c r="Q338" s="5"/>
      <c r="R338" s="5"/>
      <c r="S338" s="5"/>
      <c r="T338" s="86"/>
      <c r="U338" s="61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M338" s="5"/>
      <c r="AO338" s="5"/>
      <c r="AP338" s="5"/>
      <c r="AR338" s="5"/>
    </row>
    <row r="339" customFormat="false" ht="15" hidden="false" customHeight="false" outlineLevel="0" collapsed="false">
      <c r="Q339" s="5"/>
      <c r="R339" s="5"/>
      <c r="S339" s="5"/>
      <c r="T339" s="86"/>
      <c r="U339" s="61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M339" s="5"/>
      <c r="AO339" s="5"/>
      <c r="AP339" s="5"/>
      <c r="AR339" s="5"/>
    </row>
    <row r="340" customFormat="false" ht="15" hidden="false" customHeight="false" outlineLevel="0" collapsed="false">
      <c r="Q340" s="5"/>
      <c r="R340" s="5"/>
      <c r="S340" s="5"/>
      <c r="T340" s="86"/>
      <c r="U340" s="61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M340" s="5"/>
      <c r="AO340" s="5"/>
      <c r="AP340" s="5"/>
      <c r="AR340" s="5"/>
    </row>
    <row r="341" customFormat="false" ht="15" hidden="false" customHeight="false" outlineLevel="0" collapsed="false">
      <c r="Q341" s="5"/>
      <c r="R341" s="5"/>
      <c r="S341" s="5"/>
      <c r="T341" s="86"/>
      <c r="U341" s="61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M341" s="5"/>
      <c r="AO341" s="5"/>
      <c r="AP341" s="5"/>
      <c r="AR341" s="5"/>
    </row>
    <row r="342" customFormat="false" ht="15" hidden="false" customHeight="false" outlineLevel="0" collapsed="false">
      <c r="Q342" s="5"/>
      <c r="R342" s="5"/>
      <c r="S342" s="5"/>
      <c r="T342" s="86"/>
      <c r="U342" s="61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M342" s="5"/>
      <c r="AO342" s="5"/>
      <c r="AP342" s="5"/>
      <c r="AR342" s="5"/>
    </row>
    <row r="343" customFormat="false" ht="15" hidden="false" customHeight="false" outlineLevel="0" collapsed="false">
      <c r="Q343" s="5"/>
      <c r="R343" s="5"/>
      <c r="S343" s="5"/>
      <c r="T343" s="86"/>
      <c r="U343" s="61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M343" s="5"/>
      <c r="AO343" s="5"/>
      <c r="AP343" s="5"/>
      <c r="AR343" s="5"/>
    </row>
    <row r="344" customFormat="false" ht="15" hidden="false" customHeight="false" outlineLevel="0" collapsed="false">
      <c r="Q344" s="5"/>
      <c r="R344" s="5"/>
      <c r="S344" s="5"/>
      <c r="T344" s="86"/>
      <c r="U344" s="61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M344" s="5"/>
      <c r="AO344" s="5"/>
      <c r="AP344" s="5"/>
      <c r="AR344" s="5"/>
    </row>
    <row r="345" customFormat="false" ht="15" hidden="false" customHeight="false" outlineLevel="0" collapsed="false">
      <c r="Q345" s="5"/>
      <c r="R345" s="5"/>
      <c r="S345" s="5"/>
      <c r="T345" s="86"/>
      <c r="U345" s="61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M345" s="5"/>
      <c r="AO345" s="5"/>
      <c r="AP345" s="5"/>
      <c r="AR345" s="5"/>
    </row>
    <row r="346" customFormat="false" ht="15" hidden="false" customHeight="false" outlineLevel="0" collapsed="false">
      <c r="Q346" s="5"/>
      <c r="R346" s="5"/>
      <c r="S346" s="5"/>
      <c r="T346" s="86"/>
      <c r="U346" s="61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M346" s="5"/>
      <c r="AO346" s="5"/>
      <c r="AP346" s="5"/>
      <c r="AR346" s="5"/>
    </row>
    <row r="347" customFormat="false" ht="15" hidden="false" customHeight="false" outlineLevel="0" collapsed="false">
      <c r="Q347" s="5"/>
      <c r="R347" s="5"/>
      <c r="S347" s="5"/>
      <c r="T347" s="86"/>
      <c r="U347" s="61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M347" s="5"/>
      <c r="AO347" s="5"/>
      <c r="AP347" s="5"/>
      <c r="AR347" s="5"/>
    </row>
    <row r="348" customFormat="false" ht="15" hidden="false" customHeight="false" outlineLevel="0" collapsed="false">
      <c r="Q348" s="5"/>
      <c r="R348" s="5"/>
      <c r="S348" s="5"/>
      <c r="T348" s="86"/>
      <c r="U348" s="61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M348" s="5"/>
      <c r="AO348" s="5"/>
      <c r="AP348" s="5"/>
      <c r="AR348" s="5"/>
    </row>
    <row r="349" customFormat="false" ht="15" hidden="false" customHeight="false" outlineLevel="0" collapsed="false">
      <c r="Q349" s="5"/>
      <c r="R349" s="5"/>
      <c r="S349" s="5"/>
      <c r="T349" s="86"/>
      <c r="U349" s="61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M349" s="5"/>
      <c r="AO349" s="5"/>
      <c r="AP349" s="5"/>
      <c r="AR349" s="5"/>
    </row>
    <row r="350" customFormat="false" ht="15" hidden="false" customHeight="false" outlineLevel="0" collapsed="false">
      <c r="Q350" s="5"/>
      <c r="R350" s="5"/>
      <c r="S350" s="5"/>
      <c r="T350" s="86"/>
      <c r="U350" s="61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M350" s="5"/>
      <c r="AO350" s="5"/>
      <c r="AP350" s="5"/>
      <c r="AR350" s="5"/>
    </row>
    <row r="351" customFormat="false" ht="15" hidden="false" customHeight="false" outlineLevel="0" collapsed="false">
      <c r="Q351" s="5"/>
      <c r="R351" s="5"/>
      <c r="S351" s="5"/>
      <c r="T351" s="86"/>
      <c r="U351" s="61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M351" s="5"/>
      <c r="AO351" s="5"/>
      <c r="AP351" s="5"/>
      <c r="AR351" s="5"/>
    </row>
    <row r="352" customFormat="false" ht="15" hidden="false" customHeight="false" outlineLevel="0" collapsed="false">
      <c r="Q352" s="5"/>
      <c r="R352" s="5"/>
      <c r="S352" s="5"/>
      <c r="T352" s="86"/>
      <c r="U352" s="61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M352" s="5"/>
      <c r="AO352" s="5"/>
      <c r="AP352" s="5"/>
      <c r="AR352" s="5"/>
    </row>
    <row r="353" customFormat="false" ht="15" hidden="false" customHeight="false" outlineLevel="0" collapsed="false">
      <c r="Q353" s="5"/>
      <c r="R353" s="5"/>
      <c r="S353" s="5"/>
      <c r="T353" s="86"/>
      <c r="U353" s="61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M353" s="5"/>
      <c r="AO353" s="5"/>
      <c r="AP353" s="5"/>
      <c r="AR353" s="5"/>
    </row>
    <row r="354" customFormat="false" ht="15" hidden="false" customHeight="false" outlineLevel="0" collapsed="false">
      <c r="Q354" s="5"/>
      <c r="R354" s="5"/>
      <c r="S354" s="5"/>
      <c r="T354" s="86"/>
      <c r="U354" s="61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M354" s="5"/>
      <c r="AO354" s="5"/>
      <c r="AP354" s="5"/>
      <c r="AR354" s="5"/>
    </row>
    <row r="355" customFormat="false" ht="15" hidden="false" customHeight="false" outlineLevel="0" collapsed="false">
      <c r="Q355" s="5"/>
      <c r="R355" s="5"/>
      <c r="S355" s="5"/>
      <c r="T355" s="86"/>
      <c r="U355" s="61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M355" s="5"/>
      <c r="AO355" s="5"/>
      <c r="AP355" s="5"/>
      <c r="AR355" s="5"/>
    </row>
    <row r="356" customFormat="false" ht="15" hidden="false" customHeight="false" outlineLevel="0" collapsed="false">
      <c r="Q356" s="5"/>
      <c r="R356" s="5"/>
      <c r="S356" s="5"/>
      <c r="T356" s="86"/>
      <c r="U356" s="61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M356" s="5"/>
      <c r="AO356" s="5"/>
      <c r="AP356" s="5"/>
      <c r="AR356" s="5"/>
    </row>
    <row r="357" customFormat="false" ht="15" hidden="false" customHeight="false" outlineLevel="0" collapsed="false">
      <c r="Q357" s="5"/>
      <c r="R357" s="5"/>
      <c r="S357" s="5"/>
      <c r="T357" s="86"/>
      <c r="U357" s="61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M357" s="5"/>
      <c r="AO357" s="5"/>
      <c r="AP357" s="5"/>
      <c r="AR357" s="5"/>
    </row>
    <row r="358" customFormat="false" ht="15" hidden="false" customHeight="false" outlineLevel="0" collapsed="false">
      <c r="Q358" s="5"/>
      <c r="R358" s="5"/>
      <c r="S358" s="5"/>
      <c r="T358" s="86"/>
      <c r="U358" s="61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M358" s="5"/>
      <c r="AO358" s="5"/>
      <c r="AP358" s="5"/>
      <c r="AR358" s="5"/>
    </row>
    <row r="359" customFormat="false" ht="15" hidden="false" customHeight="false" outlineLevel="0" collapsed="false">
      <c r="Q359" s="5"/>
      <c r="R359" s="5"/>
      <c r="S359" s="5"/>
      <c r="T359" s="86"/>
      <c r="U359" s="61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M359" s="5"/>
      <c r="AO359" s="5"/>
      <c r="AP359" s="5"/>
      <c r="AR359" s="5"/>
    </row>
    <row r="360" customFormat="false" ht="15" hidden="false" customHeight="false" outlineLevel="0" collapsed="false">
      <c r="Q360" s="5"/>
      <c r="R360" s="5"/>
      <c r="S360" s="5"/>
      <c r="T360" s="86"/>
      <c r="U360" s="61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M360" s="5"/>
      <c r="AO360" s="5"/>
      <c r="AP360" s="5"/>
      <c r="AR360" s="5"/>
    </row>
    <row r="361" customFormat="false" ht="15" hidden="false" customHeight="false" outlineLevel="0" collapsed="false">
      <c r="Q361" s="5"/>
      <c r="R361" s="5"/>
      <c r="S361" s="5"/>
      <c r="T361" s="86"/>
      <c r="U361" s="61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M361" s="5"/>
      <c r="AO361" s="5"/>
      <c r="AP361" s="5"/>
      <c r="AR361" s="5"/>
    </row>
    <row r="362" customFormat="false" ht="15" hidden="false" customHeight="false" outlineLevel="0" collapsed="false">
      <c r="Q362" s="5"/>
      <c r="R362" s="5"/>
      <c r="S362" s="5"/>
      <c r="T362" s="86"/>
      <c r="U362" s="61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M362" s="5"/>
      <c r="AO362" s="5"/>
      <c r="AP362" s="5"/>
      <c r="AR362" s="5"/>
    </row>
    <row r="363" customFormat="false" ht="15" hidden="false" customHeight="false" outlineLevel="0" collapsed="false">
      <c r="Q363" s="5"/>
      <c r="R363" s="5"/>
      <c r="S363" s="5"/>
      <c r="T363" s="86"/>
      <c r="U363" s="61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M363" s="5"/>
      <c r="AO363" s="5"/>
      <c r="AP363" s="5"/>
      <c r="AR363" s="5"/>
    </row>
    <row r="364" customFormat="false" ht="15" hidden="false" customHeight="false" outlineLevel="0" collapsed="false">
      <c r="Q364" s="5"/>
      <c r="R364" s="5"/>
      <c r="S364" s="5"/>
      <c r="T364" s="86"/>
      <c r="U364" s="61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M364" s="5"/>
      <c r="AO364" s="5"/>
      <c r="AP364" s="5"/>
      <c r="AR364" s="5"/>
    </row>
    <row r="365" customFormat="false" ht="15" hidden="false" customHeight="false" outlineLevel="0" collapsed="false">
      <c r="Q365" s="5"/>
      <c r="R365" s="5"/>
      <c r="S365" s="5"/>
      <c r="T365" s="86"/>
      <c r="U365" s="61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M365" s="5"/>
      <c r="AO365" s="5"/>
      <c r="AP365" s="5"/>
      <c r="AR365" s="5"/>
    </row>
    <row r="366" customFormat="false" ht="15" hidden="false" customHeight="false" outlineLevel="0" collapsed="false">
      <c r="Q366" s="5"/>
      <c r="R366" s="5"/>
      <c r="S366" s="5"/>
      <c r="T366" s="86"/>
      <c r="U366" s="61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M366" s="5"/>
      <c r="AO366" s="5"/>
      <c r="AP366" s="5"/>
      <c r="AR366" s="5"/>
    </row>
    <row r="367" customFormat="false" ht="15" hidden="false" customHeight="false" outlineLevel="0" collapsed="false">
      <c r="Q367" s="5"/>
      <c r="R367" s="5"/>
      <c r="S367" s="5"/>
      <c r="T367" s="86"/>
      <c r="U367" s="61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M367" s="5"/>
      <c r="AO367" s="5"/>
      <c r="AP367" s="5"/>
      <c r="AR367" s="5"/>
    </row>
    <row r="368" customFormat="false" ht="15" hidden="false" customHeight="false" outlineLevel="0" collapsed="false">
      <c r="Q368" s="5"/>
      <c r="R368" s="5"/>
      <c r="S368" s="5"/>
      <c r="T368" s="86"/>
      <c r="U368" s="61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M368" s="5"/>
      <c r="AO368" s="5"/>
      <c r="AP368" s="5"/>
      <c r="AR368" s="5"/>
    </row>
    <row r="369" customFormat="false" ht="15" hidden="false" customHeight="false" outlineLevel="0" collapsed="false">
      <c r="Q369" s="5"/>
      <c r="R369" s="5"/>
      <c r="S369" s="5"/>
      <c r="T369" s="86"/>
      <c r="U369" s="61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M369" s="5"/>
      <c r="AO369" s="5"/>
      <c r="AP369" s="5"/>
      <c r="AR369" s="5"/>
    </row>
    <row r="370" customFormat="false" ht="15" hidden="false" customHeight="false" outlineLevel="0" collapsed="false">
      <c r="Q370" s="5"/>
      <c r="R370" s="5"/>
      <c r="S370" s="5"/>
      <c r="T370" s="86"/>
      <c r="U370" s="61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M370" s="5"/>
      <c r="AO370" s="5"/>
      <c r="AP370" s="5"/>
      <c r="AR370" s="5"/>
    </row>
    <row r="371" customFormat="false" ht="15" hidden="false" customHeight="false" outlineLevel="0" collapsed="false">
      <c r="Q371" s="5"/>
      <c r="R371" s="5"/>
      <c r="S371" s="5"/>
      <c r="T371" s="86"/>
      <c r="U371" s="61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M371" s="5"/>
      <c r="AO371" s="5"/>
      <c r="AP371" s="5"/>
      <c r="AR371" s="5"/>
    </row>
    <row r="372" customFormat="false" ht="15" hidden="false" customHeight="false" outlineLevel="0" collapsed="false">
      <c r="Q372" s="5"/>
      <c r="R372" s="5"/>
      <c r="S372" s="5"/>
      <c r="T372" s="86"/>
      <c r="U372" s="61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M372" s="5"/>
      <c r="AO372" s="5"/>
      <c r="AP372" s="5"/>
      <c r="AR372" s="5"/>
    </row>
    <row r="373" customFormat="false" ht="15" hidden="false" customHeight="false" outlineLevel="0" collapsed="false">
      <c r="Q373" s="5"/>
      <c r="R373" s="5"/>
      <c r="S373" s="5"/>
      <c r="T373" s="86"/>
      <c r="U373" s="61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M373" s="5"/>
      <c r="AO373" s="5"/>
      <c r="AP373" s="5"/>
      <c r="AR373" s="5"/>
    </row>
    <row r="374" customFormat="false" ht="15" hidden="false" customHeight="false" outlineLevel="0" collapsed="false">
      <c r="Q374" s="5"/>
      <c r="R374" s="5"/>
      <c r="S374" s="5"/>
      <c r="T374" s="86"/>
      <c r="U374" s="61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M374" s="5"/>
      <c r="AO374" s="5"/>
      <c r="AP374" s="5"/>
      <c r="AR374" s="5"/>
    </row>
    <row r="375" customFormat="false" ht="15" hidden="false" customHeight="false" outlineLevel="0" collapsed="false">
      <c r="Q375" s="5"/>
      <c r="R375" s="5"/>
      <c r="S375" s="5"/>
      <c r="T375" s="86"/>
      <c r="U375" s="61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M375" s="5"/>
      <c r="AO375" s="5"/>
      <c r="AP375" s="5"/>
      <c r="AR375" s="5"/>
    </row>
    <row r="376" customFormat="false" ht="15" hidden="false" customHeight="false" outlineLevel="0" collapsed="false">
      <c r="Q376" s="5"/>
      <c r="R376" s="5"/>
      <c r="S376" s="5"/>
      <c r="T376" s="86"/>
      <c r="U376" s="61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M376" s="5"/>
      <c r="AO376" s="5"/>
      <c r="AP376" s="5"/>
      <c r="AR376" s="5"/>
    </row>
    <row r="377" customFormat="false" ht="15" hidden="false" customHeight="false" outlineLevel="0" collapsed="false">
      <c r="Q377" s="5"/>
      <c r="R377" s="5"/>
      <c r="S377" s="5"/>
      <c r="T377" s="86"/>
      <c r="U377" s="61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M377" s="5"/>
      <c r="AO377" s="5"/>
      <c r="AP377" s="5"/>
      <c r="AR377" s="5"/>
    </row>
    <row r="378" customFormat="false" ht="15" hidden="false" customHeight="false" outlineLevel="0" collapsed="false">
      <c r="Q378" s="5"/>
      <c r="R378" s="5"/>
      <c r="S378" s="5"/>
      <c r="T378" s="86"/>
      <c r="U378" s="61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M378" s="5"/>
      <c r="AO378" s="5"/>
      <c r="AP378" s="5"/>
      <c r="AR378" s="5"/>
    </row>
    <row r="379" customFormat="false" ht="15" hidden="false" customHeight="false" outlineLevel="0" collapsed="false">
      <c r="Q379" s="5"/>
      <c r="R379" s="5"/>
      <c r="S379" s="5"/>
      <c r="T379" s="86"/>
      <c r="U379" s="61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M379" s="5"/>
      <c r="AO379" s="5"/>
      <c r="AP379" s="5"/>
      <c r="AR379" s="5"/>
    </row>
    <row r="380" customFormat="false" ht="15" hidden="false" customHeight="false" outlineLevel="0" collapsed="false">
      <c r="Q380" s="5"/>
      <c r="R380" s="5"/>
      <c r="S380" s="5"/>
      <c r="T380" s="86"/>
      <c r="U380" s="61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M380" s="5"/>
      <c r="AO380" s="5"/>
      <c r="AP380" s="5"/>
      <c r="AR380" s="5"/>
    </row>
    <row r="381" customFormat="false" ht="15" hidden="false" customHeight="false" outlineLevel="0" collapsed="false">
      <c r="Q381" s="5"/>
      <c r="R381" s="5"/>
      <c r="S381" s="5"/>
      <c r="T381" s="86"/>
      <c r="U381" s="61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M381" s="5"/>
      <c r="AO381" s="5"/>
      <c r="AP381" s="5"/>
      <c r="AR381" s="5"/>
    </row>
    <row r="382" customFormat="false" ht="15" hidden="false" customHeight="false" outlineLevel="0" collapsed="false">
      <c r="Q382" s="5"/>
      <c r="R382" s="5"/>
      <c r="S382" s="5"/>
      <c r="T382" s="86"/>
      <c r="U382" s="61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M382" s="5"/>
      <c r="AO382" s="5"/>
      <c r="AP382" s="5"/>
      <c r="AR382" s="5"/>
    </row>
    <row r="383" customFormat="false" ht="15" hidden="false" customHeight="false" outlineLevel="0" collapsed="false">
      <c r="Q383" s="5"/>
      <c r="R383" s="5"/>
      <c r="S383" s="5"/>
      <c r="T383" s="86"/>
      <c r="U383" s="61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M383" s="5"/>
      <c r="AO383" s="5"/>
      <c r="AP383" s="5"/>
      <c r="AR383" s="5"/>
    </row>
    <row r="384" customFormat="false" ht="15" hidden="false" customHeight="false" outlineLevel="0" collapsed="false">
      <c r="Q384" s="5"/>
      <c r="R384" s="5"/>
      <c r="S384" s="5"/>
      <c r="T384" s="86"/>
      <c r="U384" s="61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M384" s="5"/>
      <c r="AO384" s="5"/>
      <c r="AP384" s="5"/>
      <c r="AR384" s="5"/>
    </row>
    <row r="385" customFormat="false" ht="15" hidden="false" customHeight="false" outlineLevel="0" collapsed="false">
      <c r="Q385" s="5"/>
      <c r="R385" s="5"/>
      <c r="S385" s="5"/>
      <c r="T385" s="86"/>
      <c r="U385" s="61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M385" s="5"/>
      <c r="AO385" s="5"/>
      <c r="AP385" s="5"/>
      <c r="AR385" s="5"/>
    </row>
    <row r="386" customFormat="false" ht="15" hidden="false" customHeight="false" outlineLevel="0" collapsed="false">
      <c r="Q386" s="5"/>
      <c r="R386" s="5"/>
      <c r="S386" s="5"/>
      <c r="T386" s="86"/>
      <c r="U386" s="61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M386" s="5"/>
      <c r="AO386" s="5"/>
      <c r="AP386" s="5"/>
      <c r="AR386" s="5"/>
    </row>
    <row r="387" customFormat="false" ht="15" hidden="false" customHeight="false" outlineLevel="0" collapsed="false">
      <c r="Q387" s="5"/>
      <c r="R387" s="5"/>
      <c r="S387" s="5"/>
      <c r="T387" s="86"/>
      <c r="U387" s="61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M387" s="5"/>
      <c r="AO387" s="5"/>
      <c r="AP387" s="5"/>
      <c r="AR387" s="5"/>
    </row>
    <row r="388" customFormat="false" ht="15" hidden="false" customHeight="false" outlineLevel="0" collapsed="false">
      <c r="Q388" s="5"/>
      <c r="R388" s="5"/>
      <c r="S388" s="5"/>
      <c r="T388" s="86"/>
      <c r="U388" s="61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M388" s="5"/>
      <c r="AO388" s="5"/>
      <c r="AP388" s="5"/>
      <c r="AR388" s="5"/>
    </row>
    <row r="389" customFormat="false" ht="15" hidden="false" customHeight="false" outlineLevel="0" collapsed="false">
      <c r="Q389" s="5"/>
      <c r="R389" s="5"/>
      <c r="S389" s="5"/>
      <c r="T389" s="86"/>
      <c r="U389" s="61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M389" s="5"/>
      <c r="AO389" s="5"/>
      <c r="AP389" s="5"/>
      <c r="AR389" s="5"/>
    </row>
    <row r="390" customFormat="false" ht="15" hidden="false" customHeight="false" outlineLevel="0" collapsed="false">
      <c r="Q390" s="5"/>
      <c r="R390" s="5"/>
      <c r="S390" s="5"/>
      <c r="T390" s="86"/>
      <c r="U390" s="61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M390" s="5"/>
      <c r="AO390" s="5"/>
      <c r="AP390" s="5"/>
      <c r="AR390" s="5"/>
    </row>
    <row r="391" customFormat="false" ht="15" hidden="false" customHeight="false" outlineLevel="0" collapsed="false">
      <c r="Q391" s="5"/>
      <c r="R391" s="5"/>
      <c r="S391" s="5"/>
      <c r="T391" s="86"/>
      <c r="U391" s="61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M391" s="5"/>
      <c r="AO391" s="5"/>
      <c r="AP391" s="5"/>
      <c r="AR391" s="5"/>
    </row>
    <row r="392" customFormat="false" ht="15" hidden="false" customHeight="false" outlineLevel="0" collapsed="false">
      <c r="Q392" s="5"/>
      <c r="R392" s="5"/>
      <c r="S392" s="5"/>
      <c r="T392" s="86"/>
      <c r="U392" s="61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M392" s="5"/>
      <c r="AO392" s="5"/>
      <c r="AP392" s="5"/>
      <c r="AR392" s="5"/>
    </row>
    <row r="393" customFormat="false" ht="15" hidden="false" customHeight="false" outlineLevel="0" collapsed="false">
      <c r="Q393" s="5"/>
      <c r="R393" s="5"/>
      <c r="S393" s="5"/>
      <c r="T393" s="86"/>
      <c r="U393" s="61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M393" s="5"/>
      <c r="AO393" s="5"/>
      <c r="AP393" s="5"/>
      <c r="AR393" s="5"/>
    </row>
    <row r="394" customFormat="false" ht="15" hidden="false" customHeight="false" outlineLevel="0" collapsed="false">
      <c r="Q394" s="5"/>
      <c r="R394" s="5"/>
      <c r="S394" s="5"/>
      <c r="T394" s="86"/>
      <c r="U394" s="61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M394" s="5"/>
      <c r="AO394" s="5"/>
      <c r="AP394" s="5"/>
      <c r="AR394" s="5"/>
    </row>
    <row r="395" customFormat="false" ht="15" hidden="false" customHeight="false" outlineLevel="0" collapsed="false">
      <c r="Q395" s="5"/>
      <c r="R395" s="5"/>
      <c r="S395" s="5"/>
      <c r="T395" s="86"/>
      <c r="U395" s="61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M395" s="5"/>
      <c r="AO395" s="5"/>
      <c r="AP395" s="5"/>
      <c r="AR395" s="5"/>
    </row>
    <row r="396" customFormat="false" ht="15" hidden="false" customHeight="false" outlineLevel="0" collapsed="false">
      <c r="Q396" s="5"/>
      <c r="R396" s="5"/>
      <c r="S396" s="5"/>
      <c r="T396" s="86"/>
      <c r="U396" s="61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M396" s="5"/>
      <c r="AO396" s="5"/>
      <c r="AP396" s="5"/>
      <c r="AR396" s="5"/>
    </row>
    <row r="397" customFormat="false" ht="15" hidden="false" customHeight="false" outlineLevel="0" collapsed="false">
      <c r="Q397" s="5"/>
      <c r="R397" s="5"/>
      <c r="S397" s="5"/>
      <c r="T397" s="86"/>
      <c r="U397" s="61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M397" s="5"/>
      <c r="AO397" s="5"/>
      <c r="AP397" s="5"/>
      <c r="AR397" s="5"/>
    </row>
    <row r="398" customFormat="false" ht="15" hidden="false" customHeight="false" outlineLevel="0" collapsed="false">
      <c r="Q398" s="5"/>
      <c r="R398" s="5"/>
      <c r="S398" s="5"/>
      <c r="T398" s="86"/>
      <c r="U398" s="61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M398" s="5"/>
      <c r="AO398" s="5"/>
      <c r="AP398" s="5"/>
      <c r="AR398" s="5"/>
    </row>
    <row r="399" customFormat="false" ht="15" hidden="false" customHeight="false" outlineLevel="0" collapsed="false">
      <c r="Q399" s="5"/>
      <c r="R399" s="5"/>
      <c r="S399" s="5"/>
      <c r="T399" s="86"/>
      <c r="U399" s="61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M399" s="5"/>
      <c r="AO399" s="5"/>
      <c r="AP399" s="5"/>
      <c r="AR399" s="5"/>
    </row>
    <row r="400" customFormat="false" ht="15" hidden="false" customHeight="false" outlineLevel="0" collapsed="false">
      <c r="Q400" s="5"/>
      <c r="R400" s="5"/>
      <c r="S400" s="5"/>
      <c r="T400" s="86"/>
      <c r="U400" s="61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M400" s="5"/>
      <c r="AO400" s="5"/>
      <c r="AP400" s="5"/>
      <c r="AR400" s="5"/>
    </row>
    <row r="401" customFormat="false" ht="15" hidden="false" customHeight="false" outlineLevel="0" collapsed="false">
      <c r="Q401" s="5"/>
      <c r="R401" s="5"/>
      <c r="S401" s="5"/>
      <c r="T401" s="86"/>
      <c r="U401" s="61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M401" s="5"/>
      <c r="AO401" s="5"/>
      <c r="AP401" s="5"/>
      <c r="AR401" s="5"/>
    </row>
    <row r="402" customFormat="false" ht="15" hidden="false" customHeight="false" outlineLevel="0" collapsed="false">
      <c r="Q402" s="5"/>
      <c r="R402" s="5"/>
      <c r="S402" s="5"/>
      <c r="T402" s="86"/>
      <c r="U402" s="61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M402" s="5"/>
      <c r="AO402" s="5"/>
      <c r="AP402" s="5"/>
      <c r="AR402" s="5"/>
    </row>
    <row r="403" customFormat="false" ht="15" hidden="false" customHeight="false" outlineLevel="0" collapsed="false">
      <c r="Q403" s="5"/>
      <c r="R403" s="5"/>
      <c r="S403" s="5"/>
      <c r="T403" s="86"/>
      <c r="U403" s="61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M403" s="5"/>
      <c r="AO403" s="5"/>
      <c r="AP403" s="5"/>
      <c r="AR403" s="5"/>
    </row>
    <row r="404" customFormat="false" ht="15" hidden="false" customHeight="false" outlineLevel="0" collapsed="false">
      <c r="Q404" s="5"/>
      <c r="R404" s="5"/>
      <c r="S404" s="5"/>
      <c r="T404" s="86"/>
      <c r="U404" s="61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M404" s="5"/>
      <c r="AO404" s="5"/>
      <c r="AP404" s="5"/>
      <c r="AR404" s="5"/>
    </row>
    <row r="405" customFormat="false" ht="15" hidden="false" customHeight="false" outlineLevel="0" collapsed="false">
      <c r="Q405" s="5"/>
      <c r="R405" s="5"/>
      <c r="S405" s="5"/>
      <c r="T405" s="86"/>
      <c r="U405" s="61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M405" s="5"/>
      <c r="AO405" s="5"/>
      <c r="AP405" s="5"/>
      <c r="AR405" s="5"/>
    </row>
    <row r="406" customFormat="false" ht="15" hidden="false" customHeight="false" outlineLevel="0" collapsed="false">
      <c r="Q406" s="5"/>
      <c r="R406" s="5"/>
      <c r="S406" s="5"/>
      <c r="T406" s="86"/>
      <c r="U406" s="61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M406" s="5"/>
      <c r="AO406" s="5"/>
      <c r="AP406" s="5"/>
      <c r="AR406" s="5"/>
    </row>
    <row r="407" customFormat="false" ht="15" hidden="false" customHeight="false" outlineLevel="0" collapsed="false">
      <c r="Q407" s="5"/>
      <c r="R407" s="5"/>
      <c r="S407" s="5"/>
      <c r="T407" s="86"/>
      <c r="U407" s="61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M407" s="5"/>
      <c r="AO407" s="5"/>
      <c r="AP407" s="5"/>
      <c r="AR407" s="5"/>
    </row>
    <row r="408" customFormat="false" ht="15" hidden="false" customHeight="false" outlineLevel="0" collapsed="false">
      <c r="Q408" s="5"/>
      <c r="R408" s="5"/>
      <c r="S408" s="5"/>
      <c r="T408" s="86"/>
      <c r="U408" s="61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M408" s="5"/>
      <c r="AO408" s="5"/>
      <c r="AP408" s="5"/>
      <c r="AR408" s="5"/>
    </row>
    <row r="409" customFormat="false" ht="15" hidden="false" customHeight="false" outlineLevel="0" collapsed="false">
      <c r="Q409" s="5"/>
      <c r="R409" s="5"/>
      <c r="S409" s="5"/>
      <c r="T409" s="86"/>
      <c r="U409" s="61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M409" s="5"/>
      <c r="AO409" s="5"/>
      <c r="AP409" s="5"/>
      <c r="AR409" s="5"/>
    </row>
    <row r="410" customFormat="false" ht="15" hidden="false" customHeight="false" outlineLevel="0" collapsed="false">
      <c r="Q410" s="5"/>
      <c r="R410" s="5"/>
      <c r="S410" s="5"/>
      <c r="T410" s="86"/>
      <c r="U410" s="61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M410" s="5"/>
      <c r="AO410" s="5"/>
      <c r="AP410" s="5"/>
      <c r="AR410" s="5"/>
    </row>
    <row r="411" customFormat="false" ht="15" hidden="false" customHeight="false" outlineLevel="0" collapsed="false">
      <c r="Q411" s="5"/>
      <c r="R411" s="5"/>
      <c r="S411" s="5"/>
      <c r="T411" s="86"/>
      <c r="U411" s="61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M411" s="5"/>
      <c r="AO411" s="5"/>
      <c r="AP411" s="5"/>
      <c r="AR411" s="5"/>
    </row>
    <row r="412" customFormat="false" ht="15" hidden="false" customHeight="false" outlineLevel="0" collapsed="false">
      <c r="Q412" s="5"/>
      <c r="R412" s="5"/>
      <c r="S412" s="5"/>
      <c r="T412" s="86"/>
      <c r="U412" s="61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M412" s="5"/>
      <c r="AO412" s="5"/>
      <c r="AP412" s="5"/>
      <c r="AR412" s="5"/>
    </row>
    <row r="413" customFormat="false" ht="15" hidden="false" customHeight="false" outlineLevel="0" collapsed="false">
      <c r="Q413" s="5"/>
      <c r="R413" s="5"/>
      <c r="S413" s="5"/>
      <c r="T413" s="86"/>
      <c r="U413" s="61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M413" s="5"/>
      <c r="AO413" s="5"/>
      <c r="AP413" s="5"/>
      <c r="AR413" s="5"/>
    </row>
    <row r="414" customFormat="false" ht="15" hidden="false" customHeight="false" outlineLevel="0" collapsed="false">
      <c r="Q414" s="5"/>
      <c r="R414" s="5"/>
      <c r="S414" s="5"/>
      <c r="T414" s="86"/>
      <c r="U414" s="61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M414" s="5"/>
      <c r="AO414" s="5"/>
      <c r="AP414" s="5"/>
      <c r="AR414" s="5"/>
    </row>
    <row r="415" customFormat="false" ht="15" hidden="false" customHeight="false" outlineLevel="0" collapsed="false">
      <c r="Q415" s="5"/>
      <c r="R415" s="5"/>
      <c r="S415" s="5"/>
      <c r="T415" s="86"/>
      <c r="U415" s="61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M415" s="5"/>
      <c r="AO415" s="5"/>
      <c r="AP415" s="5"/>
      <c r="AR415" s="5"/>
    </row>
    <row r="416" customFormat="false" ht="15" hidden="false" customHeight="false" outlineLevel="0" collapsed="false">
      <c r="Q416" s="5"/>
      <c r="R416" s="5"/>
      <c r="S416" s="5"/>
      <c r="T416" s="86"/>
      <c r="U416" s="61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M416" s="5"/>
      <c r="AO416" s="5"/>
      <c r="AP416" s="5"/>
      <c r="AR416" s="5"/>
    </row>
    <row r="417" customFormat="false" ht="15" hidden="false" customHeight="false" outlineLevel="0" collapsed="false">
      <c r="Q417" s="5"/>
      <c r="R417" s="5"/>
      <c r="S417" s="5"/>
      <c r="T417" s="86"/>
      <c r="U417" s="61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M417" s="5"/>
      <c r="AO417" s="5"/>
      <c r="AP417" s="5"/>
      <c r="AR417" s="5"/>
    </row>
    <row r="418" customFormat="false" ht="15" hidden="false" customHeight="false" outlineLevel="0" collapsed="false">
      <c r="Q418" s="5"/>
      <c r="R418" s="5"/>
      <c r="S418" s="5"/>
      <c r="T418" s="86"/>
      <c r="U418" s="61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M418" s="5"/>
      <c r="AO418" s="5"/>
      <c r="AP418" s="5"/>
      <c r="AR418" s="5"/>
    </row>
    <row r="419" customFormat="false" ht="15" hidden="false" customHeight="false" outlineLevel="0" collapsed="false">
      <c r="Q419" s="5"/>
      <c r="R419" s="5"/>
      <c r="S419" s="5"/>
      <c r="T419" s="86"/>
      <c r="U419" s="61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M419" s="5"/>
      <c r="AO419" s="5"/>
      <c r="AP419" s="5"/>
      <c r="AR419" s="5"/>
    </row>
    <row r="420" customFormat="false" ht="15" hidden="false" customHeight="false" outlineLevel="0" collapsed="false">
      <c r="Q420" s="5"/>
      <c r="R420" s="5"/>
      <c r="S420" s="5"/>
      <c r="T420" s="86"/>
      <c r="U420" s="61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M420" s="5"/>
      <c r="AO420" s="5"/>
      <c r="AP420" s="5"/>
      <c r="AR420" s="5"/>
    </row>
    <row r="421" customFormat="false" ht="15" hidden="false" customHeight="false" outlineLevel="0" collapsed="false">
      <c r="Q421" s="5"/>
      <c r="R421" s="5"/>
      <c r="S421" s="5"/>
      <c r="T421" s="86"/>
      <c r="U421" s="61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M421" s="5"/>
      <c r="AO421" s="5"/>
      <c r="AP421" s="5"/>
      <c r="AR421" s="5"/>
    </row>
    <row r="422" customFormat="false" ht="15" hidden="false" customHeight="false" outlineLevel="0" collapsed="false">
      <c r="Q422" s="5"/>
      <c r="R422" s="5"/>
      <c r="S422" s="5"/>
      <c r="T422" s="86"/>
      <c r="U422" s="61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M422" s="5"/>
      <c r="AO422" s="5"/>
      <c r="AP422" s="5"/>
      <c r="AR422" s="5"/>
    </row>
    <row r="423" customFormat="false" ht="15" hidden="false" customHeight="false" outlineLevel="0" collapsed="false">
      <c r="Q423" s="5"/>
      <c r="R423" s="5"/>
      <c r="S423" s="5"/>
      <c r="T423" s="86"/>
      <c r="U423" s="61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M423" s="5"/>
      <c r="AO423" s="5"/>
      <c r="AP423" s="5"/>
      <c r="AR423" s="5"/>
    </row>
    <row r="424" customFormat="false" ht="15" hidden="false" customHeight="false" outlineLevel="0" collapsed="false">
      <c r="Q424" s="5"/>
      <c r="R424" s="5"/>
      <c r="S424" s="5"/>
      <c r="T424" s="86"/>
      <c r="U424" s="61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M424" s="5"/>
      <c r="AO424" s="5"/>
      <c r="AP424" s="5"/>
      <c r="AR424" s="5"/>
    </row>
    <row r="425" customFormat="false" ht="15" hidden="false" customHeight="false" outlineLevel="0" collapsed="false">
      <c r="Q425" s="5"/>
      <c r="R425" s="5"/>
      <c r="S425" s="5"/>
      <c r="T425" s="86"/>
      <c r="U425" s="61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M425" s="5"/>
      <c r="AO425" s="5"/>
      <c r="AP425" s="5"/>
      <c r="AR425" s="5"/>
    </row>
    <row r="426" customFormat="false" ht="15" hidden="false" customHeight="false" outlineLevel="0" collapsed="false">
      <c r="Q426" s="5"/>
      <c r="R426" s="5"/>
      <c r="S426" s="5"/>
      <c r="T426" s="86"/>
      <c r="U426" s="61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M426" s="5"/>
      <c r="AO426" s="5"/>
      <c r="AP426" s="5"/>
      <c r="AR426" s="5"/>
    </row>
    <row r="427" customFormat="false" ht="15" hidden="false" customHeight="false" outlineLevel="0" collapsed="false">
      <c r="Q427" s="5"/>
      <c r="R427" s="5"/>
      <c r="S427" s="5"/>
      <c r="T427" s="86"/>
      <c r="U427" s="61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M427" s="5"/>
      <c r="AO427" s="5"/>
      <c r="AP427" s="5"/>
      <c r="AR427" s="5"/>
    </row>
    <row r="428" customFormat="false" ht="15" hidden="false" customHeight="false" outlineLevel="0" collapsed="false">
      <c r="Q428" s="5"/>
      <c r="R428" s="5"/>
      <c r="S428" s="5"/>
      <c r="T428" s="86"/>
      <c r="U428" s="61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M428" s="5"/>
      <c r="AO428" s="5"/>
      <c r="AP428" s="5"/>
      <c r="AR428" s="5"/>
    </row>
    <row r="429" customFormat="false" ht="15" hidden="false" customHeight="false" outlineLevel="0" collapsed="false">
      <c r="Q429" s="5"/>
      <c r="R429" s="5"/>
      <c r="S429" s="5"/>
      <c r="T429" s="86"/>
      <c r="U429" s="61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M429" s="5"/>
      <c r="AO429" s="5"/>
      <c r="AP429" s="5"/>
      <c r="AR429" s="5"/>
    </row>
    <row r="430" customFormat="false" ht="15" hidden="false" customHeight="false" outlineLevel="0" collapsed="false">
      <c r="Q430" s="5"/>
      <c r="R430" s="5"/>
      <c r="S430" s="5"/>
      <c r="T430" s="86"/>
      <c r="U430" s="61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M430" s="5"/>
      <c r="AO430" s="5"/>
      <c r="AP430" s="5"/>
      <c r="AR430" s="5"/>
    </row>
    <row r="431" customFormat="false" ht="15" hidden="false" customHeight="false" outlineLevel="0" collapsed="false">
      <c r="Q431" s="5"/>
      <c r="R431" s="5"/>
      <c r="S431" s="5"/>
      <c r="T431" s="86"/>
      <c r="U431" s="61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M431" s="5"/>
      <c r="AO431" s="5"/>
      <c r="AP431" s="5"/>
      <c r="AR431" s="5"/>
    </row>
    <row r="432" customFormat="false" ht="15" hidden="false" customHeight="false" outlineLevel="0" collapsed="false">
      <c r="Q432" s="5"/>
      <c r="R432" s="5"/>
      <c r="S432" s="5"/>
      <c r="T432" s="86"/>
      <c r="U432" s="61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M432" s="5"/>
      <c r="AO432" s="5"/>
      <c r="AP432" s="5"/>
      <c r="AR432" s="5"/>
    </row>
    <row r="433" customFormat="false" ht="15" hidden="false" customHeight="false" outlineLevel="0" collapsed="false">
      <c r="Q433" s="5"/>
      <c r="R433" s="5"/>
      <c r="S433" s="5"/>
      <c r="T433" s="86"/>
      <c r="U433" s="61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M433" s="5"/>
      <c r="AO433" s="5"/>
      <c r="AP433" s="5"/>
      <c r="AR433" s="5"/>
    </row>
    <row r="434" customFormat="false" ht="15" hidden="false" customHeight="false" outlineLevel="0" collapsed="false">
      <c r="Q434" s="5"/>
      <c r="R434" s="5"/>
      <c r="S434" s="5"/>
      <c r="T434" s="86"/>
      <c r="U434" s="61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M434" s="5"/>
      <c r="AO434" s="5"/>
      <c r="AP434" s="5"/>
      <c r="AR434" s="5"/>
    </row>
    <row r="435" customFormat="false" ht="15" hidden="false" customHeight="false" outlineLevel="0" collapsed="false">
      <c r="Q435" s="5"/>
      <c r="R435" s="5"/>
      <c r="S435" s="5"/>
      <c r="T435" s="86"/>
      <c r="U435" s="61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M435" s="5"/>
      <c r="AO435" s="5"/>
      <c r="AP435" s="5"/>
      <c r="AR435" s="5"/>
    </row>
    <row r="436" customFormat="false" ht="15" hidden="false" customHeight="false" outlineLevel="0" collapsed="false">
      <c r="Q436" s="5"/>
      <c r="R436" s="5"/>
      <c r="S436" s="5"/>
      <c r="T436" s="86"/>
      <c r="U436" s="61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M436" s="5"/>
      <c r="AO436" s="5"/>
      <c r="AP436" s="5"/>
      <c r="AR436" s="5"/>
    </row>
    <row r="437" customFormat="false" ht="15" hidden="false" customHeight="false" outlineLevel="0" collapsed="false">
      <c r="Q437" s="5"/>
      <c r="R437" s="5"/>
      <c r="S437" s="5"/>
      <c r="T437" s="86"/>
      <c r="U437" s="61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M437" s="5"/>
      <c r="AO437" s="5"/>
      <c r="AP437" s="5"/>
      <c r="AR437" s="5"/>
    </row>
    <row r="438" customFormat="false" ht="15" hidden="false" customHeight="false" outlineLevel="0" collapsed="false">
      <c r="Q438" s="5"/>
      <c r="R438" s="5"/>
      <c r="S438" s="5"/>
      <c r="T438" s="86"/>
      <c r="U438" s="61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M438" s="5"/>
      <c r="AO438" s="5"/>
      <c r="AP438" s="5"/>
      <c r="AR438" s="5"/>
    </row>
    <row r="439" customFormat="false" ht="15" hidden="false" customHeight="false" outlineLevel="0" collapsed="false">
      <c r="Q439" s="5"/>
      <c r="R439" s="5"/>
      <c r="S439" s="5"/>
      <c r="T439" s="86"/>
      <c r="U439" s="61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M439" s="5"/>
      <c r="AO439" s="5"/>
      <c r="AP439" s="5"/>
      <c r="AR439" s="5"/>
    </row>
    <row r="440" customFormat="false" ht="15" hidden="false" customHeight="false" outlineLevel="0" collapsed="false">
      <c r="Q440" s="5"/>
      <c r="R440" s="5"/>
      <c r="S440" s="5"/>
      <c r="T440" s="86"/>
      <c r="U440" s="61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M440" s="5"/>
      <c r="AO440" s="5"/>
      <c r="AP440" s="5"/>
      <c r="AR440" s="5"/>
    </row>
    <row r="441" customFormat="false" ht="15" hidden="false" customHeight="false" outlineLevel="0" collapsed="false">
      <c r="Q441" s="5"/>
      <c r="R441" s="5"/>
      <c r="S441" s="5"/>
      <c r="T441" s="86"/>
      <c r="U441" s="61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M441" s="5"/>
      <c r="AO441" s="5"/>
      <c r="AP441" s="5"/>
      <c r="AR441" s="5"/>
    </row>
    <row r="442" customFormat="false" ht="15" hidden="false" customHeight="false" outlineLevel="0" collapsed="false">
      <c r="Q442" s="5"/>
      <c r="R442" s="5"/>
      <c r="S442" s="5"/>
      <c r="T442" s="86"/>
      <c r="U442" s="61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M442" s="5"/>
      <c r="AO442" s="5"/>
      <c r="AP442" s="5"/>
      <c r="AR442" s="5"/>
    </row>
    <row r="443" customFormat="false" ht="15" hidden="false" customHeight="false" outlineLevel="0" collapsed="false">
      <c r="Q443" s="5"/>
      <c r="R443" s="5"/>
      <c r="S443" s="5"/>
      <c r="T443" s="86"/>
      <c r="U443" s="61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M443" s="5"/>
      <c r="AO443" s="5"/>
      <c r="AP443" s="5"/>
      <c r="AR443" s="5"/>
    </row>
    <row r="444" customFormat="false" ht="15" hidden="false" customHeight="false" outlineLevel="0" collapsed="false">
      <c r="Q444" s="5"/>
      <c r="R444" s="5"/>
      <c r="S444" s="5"/>
      <c r="T444" s="86"/>
      <c r="U444" s="61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M444" s="5"/>
      <c r="AO444" s="5"/>
      <c r="AP444" s="5"/>
      <c r="AR444" s="5"/>
    </row>
    <row r="445" customFormat="false" ht="15" hidden="false" customHeight="false" outlineLevel="0" collapsed="false">
      <c r="Q445" s="5"/>
      <c r="R445" s="5"/>
      <c r="S445" s="5"/>
      <c r="T445" s="86"/>
      <c r="U445" s="61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M445" s="5"/>
      <c r="AO445" s="5"/>
      <c r="AP445" s="5"/>
      <c r="AR445" s="5"/>
    </row>
    <row r="446" customFormat="false" ht="15" hidden="false" customHeight="false" outlineLevel="0" collapsed="false">
      <c r="Q446" s="5"/>
      <c r="R446" s="5"/>
      <c r="S446" s="5"/>
      <c r="T446" s="86"/>
      <c r="U446" s="61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M446" s="5"/>
      <c r="AO446" s="5"/>
      <c r="AP446" s="5"/>
      <c r="AR446" s="5"/>
    </row>
    <row r="447" customFormat="false" ht="15" hidden="false" customHeight="false" outlineLevel="0" collapsed="false">
      <c r="Q447" s="5"/>
      <c r="R447" s="5"/>
      <c r="S447" s="5"/>
      <c r="T447" s="86"/>
      <c r="U447" s="61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M447" s="5"/>
      <c r="AO447" s="5"/>
      <c r="AP447" s="5"/>
      <c r="AR447" s="5"/>
    </row>
    <row r="448" customFormat="false" ht="15" hidden="false" customHeight="false" outlineLevel="0" collapsed="false">
      <c r="Q448" s="5"/>
      <c r="R448" s="5"/>
      <c r="S448" s="5"/>
      <c r="T448" s="86"/>
      <c r="U448" s="61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M448" s="5"/>
      <c r="AO448" s="5"/>
      <c r="AP448" s="5"/>
      <c r="AR448" s="5"/>
    </row>
    <row r="449" customFormat="false" ht="15" hidden="false" customHeight="false" outlineLevel="0" collapsed="false">
      <c r="Q449" s="5"/>
      <c r="R449" s="5"/>
      <c r="S449" s="5"/>
      <c r="T449" s="86"/>
      <c r="U449" s="61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M449" s="5"/>
      <c r="AO449" s="5"/>
      <c r="AP449" s="5"/>
      <c r="AR449" s="5"/>
    </row>
    <row r="450" customFormat="false" ht="15" hidden="false" customHeight="false" outlineLevel="0" collapsed="false">
      <c r="Q450" s="5"/>
      <c r="R450" s="5"/>
      <c r="S450" s="5"/>
      <c r="T450" s="86"/>
      <c r="U450" s="61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M450" s="5"/>
      <c r="AO450" s="5"/>
      <c r="AP450" s="5"/>
      <c r="AR450" s="5"/>
    </row>
    <row r="451" customFormat="false" ht="15" hidden="false" customHeight="false" outlineLevel="0" collapsed="false">
      <c r="Q451" s="5"/>
      <c r="R451" s="5"/>
      <c r="S451" s="5"/>
      <c r="T451" s="86"/>
      <c r="U451" s="61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M451" s="5"/>
      <c r="AO451" s="5"/>
      <c r="AP451" s="5"/>
      <c r="AR451" s="5"/>
    </row>
    <row r="452" customFormat="false" ht="15" hidden="false" customHeight="false" outlineLevel="0" collapsed="false">
      <c r="Q452" s="5"/>
      <c r="R452" s="5"/>
      <c r="S452" s="5"/>
      <c r="T452" s="86"/>
      <c r="U452" s="61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M452" s="5"/>
      <c r="AO452" s="5"/>
      <c r="AP452" s="5"/>
      <c r="AR452" s="5"/>
    </row>
    <row r="453" customFormat="false" ht="15" hidden="false" customHeight="false" outlineLevel="0" collapsed="false">
      <c r="Q453" s="5"/>
      <c r="R453" s="5"/>
      <c r="S453" s="5"/>
      <c r="T453" s="86"/>
      <c r="U453" s="61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M453" s="5"/>
      <c r="AO453" s="5"/>
      <c r="AP453" s="5"/>
      <c r="AR453" s="5"/>
    </row>
    <row r="454" customFormat="false" ht="15" hidden="false" customHeight="false" outlineLevel="0" collapsed="false">
      <c r="Q454" s="5"/>
      <c r="R454" s="5"/>
      <c r="S454" s="5"/>
      <c r="T454" s="86"/>
      <c r="U454" s="61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M454" s="5"/>
      <c r="AO454" s="5"/>
      <c r="AP454" s="5"/>
      <c r="AR454" s="5"/>
    </row>
    <row r="455" customFormat="false" ht="15" hidden="false" customHeight="false" outlineLevel="0" collapsed="false">
      <c r="Q455" s="5"/>
      <c r="R455" s="5"/>
      <c r="S455" s="5"/>
      <c r="T455" s="86"/>
      <c r="U455" s="61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M455" s="5"/>
      <c r="AO455" s="5"/>
      <c r="AP455" s="5"/>
      <c r="AR455" s="5"/>
    </row>
    <row r="456" customFormat="false" ht="15" hidden="false" customHeight="false" outlineLevel="0" collapsed="false">
      <c r="Q456" s="5"/>
      <c r="R456" s="5"/>
      <c r="S456" s="5"/>
      <c r="T456" s="86"/>
      <c r="U456" s="61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M456" s="5"/>
      <c r="AO456" s="5"/>
      <c r="AP456" s="5"/>
      <c r="AR456" s="5"/>
    </row>
    <row r="457" customFormat="false" ht="15" hidden="false" customHeight="false" outlineLevel="0" collapsed="false">
      <c r="Q457" s="5"/>
      <c r="R457" s="5"/>
      <c r="S457" s="5"/>
      <c r="T457" s="86"/>
      <c r="U457" s="61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M457" s="5"/>
      <c r="AO457" s="5"/>
      <c r="AP457" s="5"/>
      <c r="AR457" s="5"/>
    </row>
    <row r="458" customFormat="false" ht="15" hidden="false" customHeight="false" outlineLevel="0" collapsed="false">
      <c r="Q458" s="5"/>
      <c r="R458" s="5"/>
      <c r="S458" s="5"/>
      <c r="T458" s="86"/>
      <c r="U458" s="61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M458" s="5"/>
      <c r="AO458" s="5"/>
      <c r="AP458" s="5"/>
      <c r="AR458" s="5"/>
    </row>
    <row r="459" customFormat="false" ht="15" hidden="false" customHeight="false" outlineLevel="0" collapsed="false">
      <c r="Q459" s="5"/>
      <c r="R459" s="5"/>
      <c r="S459" s="5"/>
      <c r="T459" s="86"/>
      <c r="U459" s="61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M459" s="5"/>
      <c r="AO459" s="5"/>
      <c r="AP459" s="5"/>
      <c r="AR459" s="5"/>
    </row>
    <row r="460" customFormat="false" ht="15" hidden="false" customHeight="false" outlineLevel="0" collapsed="false">
      <c r="Q460" s="5"/>
      <c r="R460" s="5"/>
      <c r="S460" s="5"/>
      <c r="T460" s="86"/>
      <c r="U460" s="61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M460" s="5"/>
      <c r="AO460" s="5"/>
      <c r="AP460" s="5"/>
      <c r="AR460" s="5"/>
    </row>
    <row r="461" customFormat="false" ht="15" hidden="false" customHeight="false" outlineLevel="0" collapsed="false">
      <c r="Q461" s="5"/>
      <c r="R461" s="5"/>
      <c r="S461" s="5"/>
      <c r="T461" s="86"/>
      <c r="U461" s="61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M461" s="5"/>
      <c r="AO461" s="5"/>
      <c r="AP461" s="5"/>
      <c r="AR461" s="5"/>
    </row>
    <row r="462" customFormat="false" ht="15" hidden="false" customHeight="false" outlineLevel="0" collapsed="false">
      <c r="Q462" s="5"/>
      <c r="R462" s="5"/>
      <c r="S462" s="5"/>
      <c r="T462" s="86"/>
      <c r="U462" s="61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M462" s="5"/>
      <c r="AO462" s="5"/>
      <c r="AP462" s="5"/>
      <c r="AR462" s="5"/>
    </row>
    <row r="463" customFormat="false" ht="15" hidden="false" customHeight="false" outlineLevel="0" collapsed="false">
      <c r="Q463" s="5"/>
      <c r="R463" s="5"/>
      <c r="S463" s="5"/>
      <c r="T463" s="86"/>
      <c r="U463" s="61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M463" s="5"/>
      <c r="AO463" s="5"/>
      <c r="AP463" s="5"/>
      <c r="AR463" s="5"/>
    </row>
    <row r="464" customFormat="false" ht="15" hidden="false" customHeight="false" outlineLevel="0" collapsed="false">
      <c r="Q464" s="5"/>
      <c r="R464" s="5"/>
      <c r="S464" s="5"/>
      <c r="T464" s="86"/>
      <c r="U464" s="61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M464" s="5"/>
      <c r="AO464" s="5"/>
      <c r="AP464" s="5"/>
      <c r="AR464" s="5"/>
    </row>
    <row r="465" customFormat="false" ht="15" hidden="false" customHeight="false" outlineLevel="0" collapsed="false">
      <c r="Q465" s="5"/>
      <c r="R465" s="5"/>
      <c r="S465" s="5"/>
      <c r="T465" s="86"/>
      <c r="U465" s="61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M465" s="5"/>
      <c r="AO465" s="5"/>
      <c r="AP465" s="5"/>
      <c r="AR465" s="5"/>
    </row>
    <row r="466" customFormat="false" ht="15" hidden="false" customHeight="false" outlineLevel="0" collapsed="false">
      <c r="Q466" s="5"/>
      <c r="R466" s="5"/>
      <c r="S466" s="5"/>
      <c r="T466" s="86"/>
      <c r="U466" s="61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M466" s="5"/>
      <c r="AO466" s="5"/>
      <c r="AP466" s="5"/>
      <c r="AR466" s="5"/>
    </row>
    <row r="467" customFormat="false" ht="15" hidden="false" customHeight="false" outlineLevel="0" collapsed="false">
      <c r="Q467" s="5"/>
      <c r="R467" s="5"/>
      <c r="S467" s="5"/>
      <c r="T467" s="86"/>
      <c r="U467" s="61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M467" s="5"/>
      <c r="AO467" s="5"/>
      <c r="AP467" s="5"/>
      <c r="AR467" s="5"/>
    </row>
    <row r="468" customFormat="false" ht="15" hidden="false" customHeight="false" outlineLevel="0" collapsed="false">
      <c r="Q468" s="5"/>
      <c r="R468" s="5"/>
      <c r="S468" s="5"/>
      <c r="T468" s="86"/>
      <c r="U468" s="61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M468" s="5"/>
      <c r="AO468" s="5"/>
      <c r="AP468" s="5"/>
      <c r="AR468" s="5"/>
    </row>
    <row r="469" customFormat="false" ht="15" hidden="false" customHeight="false" outlineLevel="0" collapsed="false">
      <c r="Q469" s="5"/>
      <c r="R469" s="5"/>
      <c r="S469" s="5"/>
      <c r="T469" s="86"/>
      <c r="U469" s="61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M469" s="5"/>
      <c r="AO469" s="5"/>
      <c r="AP469" s="5"/>
      <c r="AR469" s="5"/>
    </row>
    <row r="470" customFormat="false" ht="15" hidden="false" customHeight="false" outlineLevel="0" collapsed="false">
      <c r="Q470" s="5"/>
      <c r="R470" s="5"/>
      <c r="S470" s="5"/>
      <c r="T470" s="86"/>
      <c r="U470" s="61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M470" s="5"/>
      <c r="AO470" s="5"/>
      <c r="AP470" s="5"/>
      <c r="AR470" s="5"/>
    </row>
    <row r="471" customFormat="false" ht="15" hidden="false" customHeight="false" outlineLevel="0" collapsed="false">
      <c r="Q471" s="5"/>
      <c r="R471" s="5"/>
      <c r="S471" s="5"/>
      <c r="T471" s="86"/>
      <c r="U471" s="61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M471" s="5"/>
      <c r="AO471" s="5"/>
      <c r="AP471" s="5"/>
      <c r="AR471" s="5"/>
    </row>
    <row r="472" customFormat="false" ht="15" hidden="false" customHeight="false" outlineLevel="0" collapsed="false">
      <c r="Q472" s="5"/>
      <c r="R472" s="5"/>
      <c r="S472" s="5"/>
      <c r="T472" s="86"/>
      <c r="U472" s="61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M472" s="5"/>
      <c r="AO472" s="5"/>
      <c r="AP472" s="5"/>
      <c r="AR472" s="5"/>
    </row>
    <row r="473" customFormat="false" ht="15" hidden="false" customHeight="false" outlineLevel="0" collapsed="false">
      <c r="Q473" s="5"/>
      <c r="R473" s="5"/>
      <c r="S473" s="5"/>
      <c r="T473" s="86"/>
      <c r="U473" s="61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M473" s="5"/>
      <c r="AO473" s="5"/>
      <c r="AP473" s="5"/>
      <c r="AR473" s="5"/>
    </row>
    <row r="474" customFormat="false" ht="15" hidden="false" customHeight="false" outlineLevel="0" collapsed="false">
      <c r="Q474" s="5"/>
      <c r="R474" s="5"/>
      <c r="S474" s="5"/>
      <c r="T474" s="86"/>
      <c r="U474" s="61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M474" s="5"/>
      <c r="AO474" s="5"/>
      <c r="AP474" s="5"/>
      <c r="AR474" s="5"/>
    </row>
    <row r="475" customFormat="false" ht="15" hidden="false" customHeight="false" outlineLevel="0" collapsed="false">
      <c r="Q475" s="5"/>
      <c r="R475" s="5"/>
      <c r="S475" s="5"/>
      <c r="T475" s="86"/>
      <c r="U475" s="61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M475" s="5"/>
      <c r="AO475" s="5"/>
      <c r="AP475" s="5"/>
      <c r="AR475" s="5"/>
    </row>
    <row r="476" customFormat="false" ht="15" hidden="false" customHeight="false" outlineLevel="0" collapsed="false">
      <c r="Q476" s="5"/>
      <c r="R476" s="5"/>
      <c r="S476" s="5"/>
      <c r="T476" s="86"/>
      <c r="U476" s="61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M476" s="5"/>
      <c r="AO476" s="5"/>
      <c r="AP476" s="5"/>
      <c r="AR476" s="5"/>
    </row>
    <row r="477" customFormat="false" ht="15" hidden="false" customHeight="false" outlineLevel="0" collapsed="false">
      <c r="Q477" s="5"/>
      <c r="R477" s="5"/>
      <c r="S477" s="5"/>
      <c r="T477" s="86"/>
      <c r="U477" s="61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M477" s="5"/>
      <c r="AO477" s="5"/>
      <c r="AP477" s="5"/>
      <c r="AR477" s="5"/>
    </row>
    <row r="478" customFormat="false" ht="15" hidden="false" customHeight="false" outlineLevel="0" collapsed="false">
      <c r="Q478" s="5"/>
      <c r="R478" s="5"/>
      <c r="S478" s="5"/>
      <c r="T478" s="86"/>
      <c r="U478" s="61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M478" s="5"/>
      <c r="AO478" s="5"/>
      <c r="AP478" s="5"/>
      <c r="AR478" s="5"/>
    </row>
    <row r="479" customFormat="false" ht="15" hidden="false" customHeight="false" outlineLevel="0" collapsed="false">
      <c r="Q479" s="5"/>
      <c r="R479" s="5"/>
      <c r="S479" s="5"/>
      <c r="T479" s="86"/>
      <c r="U479" s="61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M479" s="5"/>
      <c r="AO479" s="5"/>
      <c r="AP479" s="5"/>
      <c r="AR479" s="5"/>
    </row>
    <row r="480" customFormat="false" ht="15" hidden="false" customHeight="false" outlineLevel="0" collapsed="false">
      <c r="Q480" s="5"/>
      <c r="R480" s="5"/>
      <c r="S480" s="5"/>
      <c r="T480" s="86"/>
      <c r="U480" s="61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M480" s="5"/>
      <c r="AO480" s="5"/>
      <c r="AP480" s="5"/>
      <c r="AR480" s="5"/>
    </row>
    <row r="481" customFormat="false" ht="15" hidden="false" customHeight="false" outlineLevel="0" collapsed="false">
      <c r="Q481" s="5"/>
      <c r="R481" s="5"/>
      <c r="S481" s="5"/>
      <c r="T481" s="86"/>
      <c r="U481" s="61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M481" s="5"/>
      <c r="AO481" s="5"/>
      <c r="AP481" s="5"/>
      <c r="AR481" s="5"/>
    </row>
    <row r="482" customFormat="false" ht="15" hidden="false" customHeight="false" outlineLevel="0" collapsed="false">
      <c r="Q482" s="5"/>
      <c r="R482" s="5"/>
      <c r="S482" s="5"/>
      <c r="T482" s="86"/>
      <c r="U482" s="61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M482" s="5"/>
      <c r="AO482" s="5"/>
      <c r="AP482" s="5"/>
      <c r="AR482" s="5"/>
    </row>
    <row r="483" customFormat="false" ht="15" hidden="false" customHeight="false" outlineLevel="0" collapsed="false">
      <c r="Q483" s="5"/>
      <c r="R483" s="5"/>
      <c r="S483" s="5"/>
      <c r="T483" s="86"/>
      <c r="U483" s="61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M483" s="5"/>
      <c r="AO483" s="5"/>
      <c r="AP483" s="5"/>
      <c r="AR483" s="5"/>
    </row>
    <row r="484" customFormat="false" ht="15" hidden="false" customHeight="false" outlineLevel="0" collapsed="false">
      <c r="Q484" s="5"/>
      <c r="R484" s="5"/>
      <c r="S484" s="5"/>
      <c r="T484" s="86"/>
      <c r="U484" s="61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M484" s="5"/>
      <c r="AO484" s="5"/>
      <c r="AP484" s="5"/>
      <c r="AR484" s="5"/>
    </row>
    <row r="485" customFormat="false" ht="15" hidden="false" customHeight="false" outlineLevel="0" collapsed="false">
      <c r="Q485" s="5"/>
      <c r="R485" s="5"/>
      <c r="S485" s="5"/>
      <c r="T485" s="86"/>
      <c r="U485" s="61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M485" s="5"/>
      <c r="AO485" s="5"/>
      <c r="AP485" s="5"/>
      <c r="AR485" s="5"/>
    </row>
    <row r="486" customFormat="false" ht="15" hidden="false" customHeight="false" outlineLevel="0" collapsed="false">
      <c r="Q486" s="5"/>
      <c r="R486" s="5"/>
      <c r="S486" s="5"/>
      <c r="T486" s="86"/>
      <c r="U486" s="61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M486" s="5"/>
      <c r="AO486" s="5"/>
      <c r="AP486" s="5"/>
      <c r="AR486" s="5"/>
    </row>
    <row r="487" customFormat="false" ht="15" hidden="false" customHeight="false" outlineLevel="0" collapsed="false">
      <c r="Q487" s="5"/>
      <c r="R487" s="5"/>
      <c r="S487" s="5"/>
      <c r="T487" s="86"/>
      <c r="U487" s="61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M487" s="5"/>
      <c r="AO487" s="5"/>
      <c r="AP487" s="5"/>
      <c r="AR487" s="5"/>
    </row>
    <row r="488" customFormat="false" ht="15" hidden="false" customHeight="false" outlineLevel="0" collapsed="false">
      <c r="Q488" s="5"/>
      <c r="R488" s="5"/>
      <c r="S488" s="5"/>
      <c r="T488" s="86"/>
      <c r="U488" s="61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M488" s="5"/>
      <c r="AO488" s="5"/>
      <c r="AP488" s="5"/>
      <c r="AR488" s="5"/>
    </row>
    <row r="489" customFormat="false" ht="15" hidden="false" customHeight="false" outlineLevel="0" collapsed="false">
      <c r="Q489" s="5"/>
      <c r="R489" s="5"/>
      <c r="S489" s="5"/>
      <c r="T489" s="86"/>
      <c r="U489" s="61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M489" s="5"/>
      <c r="AO489" s="5"/>
      <c r="AP489" s="5"/>
      <c r="AR489" s="5"/>
    </row>
    <row r="490" customFormat="false" ht="15" hidden="false" customHeight="false" outlineLevel="0" collapsed="false">
      <c r="Q490" s="5"/>
      <c r="R490" s="5"/>
      <c r="S490" s="5"/>
      <c r="T490" s="86"/>
      <c r="U490" s="61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M490" s="5"/>
      <c r="AO490" s="5"/>
      <c r="AP490" s="5"/>
      <c r="AR490" s="5"/>
    </row>
    <row r="491" customFormat="false" ht="15" hidden="false" customHeight="false" outlineLevel="0" collapsed="false">
      <c r="Q491" s="5"/>
      <c r="R491" s="5"/>
      <c r="S491" s="5"/>
      <c r="T491" s="86"/>
      <c r="U491" s="61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M491" s="5"/>
      <c r="AO491" s="5"/>
      <c r="AP491" s="5"/>
      <c r="AR491" s="5"/>
    </row>
    <row r="492" customFormat="false" ht="15" hidden="false" customHeight="false" outlineLevel="0" collapsed="false">
      <c r="Q492" s="5"/>
      <c r="R492" s="5"/>
      <c r="S492" s="5"/>
      <c r="T492" s="86"/>
      <c r="U492" s="61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M492" s="5"/>
      <c r="AO492" s="5"/>
      <c r="AP492" s="5"/>
      <c r="AR492" s="5"/>
    </row>
    <row r="493" customFormat="false" ht="15" hidden="false" customHeight="false" outlineLevel="0" collapsed="false">
      <c r="Q493" s="5"/>
      <c r="R493" s="5"/>
      <c r="S493" s="5"/>
      <c r="T493" s="86"/>
      <c r="U493" s="61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M493" s="5"/>
      <c r="AO493" s="5"/>
      <c r="AP493" s="5"/>
      <c r="AR493" s="5"/>
    </row>
    <row r="494" customFormat="false" ht="15" hidden="false" customHeight="false" outlineLevel="0" collapsed="false">
      <c r="Q494" s="5"/>
      <c r="R494" s="5"/>
      <c r="S494" s="5"/>
      <c r="T494" s="86"/>
      <c r="U494" s="61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M494" s="5"/>
      <c r="AO494" s="5"/>
      <c r="AP494" s="5"/>
      <c r="AR494" s="5"/>
    </row>
    <row r="495" customFormat="false" ht="15" hidden="false" customHeight="false" outlineLevel="0" collapsed="false">
      <c r="Q495" s="5"/>
      <c r="R495" s="5"/>
      <c r="S495" s="5"/>
      <c r="T495" s="86"/>
      <c r="U495" s="61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M495" s="5"/>
      <c r="AO495" s="5"/>
      <c r="AP495" s="5"/>
      <c r="AR495" s="5"/>
    </row>
    <row r="496" customFormat="false" ht="15" hidden="false" customHeight="false" outlineLevel="0" collapsed="false">
      <c r="Q496" s="5"/>
      <c r="R496" s="5"/>
      <c r="S496" s="5"/>
      <c r="T496" s="86"/>
      <c r="U496" s="61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M496" s="5"/>
      <c r="AO496" s="5"/>
      <c r="AP496" s="5"/>
      <c r="AR496" s="5"/>
    </row>
    <row r="497" customFormat="false" ht="15" hidden="false" customHeight="false" outlineLevel="0" collapsed="false">
      <c r="Q497" s="5"/>
      <c r="R497" s="5"/>
      <c r="S497" s="5"/>
      <c r="T497" s="86"/>
      <c r="U497" s="61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M497" s="5"/>
      <c r="AO497" s="5"/>
      <c r="AP497" s="5"/>
      <c r="AR497" s="5"/>
    </row>
    <row r="498" customFormat="false" ht="15" hidden="false" customHeight="false" outlineLevel="0" collapsed="false">
      <c r="Q498" s="5"/>
      <c r="R498" s="5"/>
      <c r="S498" s="5"/>
      <c r="T498" s="86"/>
      <c r="U498" s="61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M498" s="5"/>
      <c r="AO498" s="5"/>
      <c r="AP498" s="5"/>
      <c r="AR498" s="5"/>
    </row>
    <row r="499" customFormat="false" ht="15" hidden="false" customHeight="false" outlineLevel="0" collapsed="false">
      <c r="Q499" s="5"/>
      <c r="R499" s="5"/>
      <c r="S499" s="5"/>
      <c r="T499" s="86"/>
      <c r="U499" s="61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M499" s="5"/>
      <c r="AO499" s="5"/>
      <c r="AP499" s="5"/>
      <c r="AR499" s="5"/>
    </row>
    <row r="500" customFormat="false" ht="15" hidden="false" customHeight="false" outlineLevel="0" collapsed="false">
      <c r="Q500" s="5"/>
      <c r="R500" s="5"/>
      <c r="S500" s="5"/>
      <c r="T500" s="86"/>
      <c r="U500" s="61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M500" s="5"/>
      <c r="AO500" s="5"/>
      <c r="AP500" s="5"/>
      <c r="AR500" s="5"/>
    </row>
    <row r="501" customFormat="false" ht="15" hidden="false" customHeight="false" outlineLevel="0" collapsed="false">
      <c r="Q501" s="5"/>
      <c r="R501" s="5"/>
      <c r="S501" s="5"/>
      <c r="T501" s="86"/>
      <c r="U501" s="61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M501" s="5"/>
      <c r="AO501" s="5"/>
      <c r="AP501" s="5"/>
      <c r="AR501" s="5"/>
    </row>
    <row r="502" customFormat="false" ht="15" hidden="false" customHeight="false" outlineLevel="0" collapsed="false">
      <c r="Q502" s="5"/>
      <c r="R502" s="5"/>
      <c r="S502" s="5"/>
      <c r="T502" s="86"/>
      <c r="U502" s="61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M502" s="5"/>
      <c r="AO502" s="5"/>
      <c r="AP502" s="5"/>
      <c r="AR502" s="5"/>
    </row>
    <row r="503" customFormat="false" ht="15" hidden="false" customHeight="false" outlineLevel="0" collapsed="false">
      <c r="Q503" s="5"/>
      <c r="R503" s="5"/>
      <c r="S503" s="5"/>
      <c r="T503" s="86"/>
      <c r="U503" s="61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M503" s="5"/>
      <c r="AO503" s="5"/>
      <c r="AP503" s="5"/>
      <c r="AR503" s="5"/>
    </row>
    <row r="504" customFormat="false" ht="15" hidden="false" customHeight="false" outlineLevel="0" collapsed="false">
      <c r="Q504" s="5"/>
      <c r="R504" s="5"/>
      <c r="S504" s="5"/>
      <c r="T504" s="86"/>
      <c r="U504" s="61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M504" s="5"/>
      <c r="AO504" s="5"/>
      <c r="AP504" s="5"/>
      <c r="AR504" s="5"/>
    </row>
    <row r="505" customFormat="false" ht="15" hidden="false" customHeight="false" outlineLevel="0" collapsed="false">
      <c r="Q505" s="5"/>
      <c r="R505" s="5"/>
      <c r="S505" s="5"/>
      <c r="T505" s="86"/>
      <c r="U505" s="61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M505" s="5"/>
      <c r="AO505" s="5"/>
      <c r="AP505" s="5"/>
      <c r="AR505" s="5"/>
    </row>
    <row r="506" customFormat="false" ht="15" hidden="false" customHeight="false" outlineLevel="0" collapsed="false">
      <c r="Q506" s="5"/>
      <c r="R506" s="5"/>
      <c r="S506" s="5"/>
      <c r="T506" s="86"/>
      <c r="U506" s="61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M506" s="5"/>
      <c r="AO506" s="5"/>
      <c r="AP506" s="5"/>
      <c r="AR506" s="5"/>
    </row>
    <row r="507" customFormat="false" ht="15" hidden="false" customHeight="false" outlineLevel="0" collapsed="false">
      <c r="Q507" s="5"/>
      <c r="R507" s="5"/>
      <c r="S507" s="5"/>
      <c r="T507" s="86"/>
      <c r="U507" s="61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M507" s="5"/>
      <c r="AO507" s="5"/>
      <c r="AP507" s="5"/>
      <c r="AR507" s="5"/>
    </row>
    <row r="508" customFormat="false" ht="15" hidden="false" customHeight="false" outlineLevel="0" collapsed="false">
      <c r="Q508" s="5"/>
      <c r="R508" s="5"/>
      <c r="S508" s="5"/>
      <c r="T508" s="86"/>
      <c r="U508" s="61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M508" s="5"/>
      <c r="AO508" s="5"/>
      <c r="AP508" s="5"/>
      <c r="AR508" s="5"/>
    </row>
    <row r="509" customFormat="false" ht="15" hidden="false" customHeight="false" outlineLevel="0" collapsed="false">
      <c r="Q509" s="5"/>
      <c r="R509" s="5"/>
      <c r="S509" s="5"/>
      <c r="T509" s="86"/>
      <c r="U509" s="61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M509" s="5"/>
      <c r="AO509" s="5"/>
      <c r="AP509" s="5"/>
      <c r="AR509" s="5"/>
    </row>
    <row r="510" customFormat="false" ht="15" hidden="false" customHeight="false" outlineLevel="0" collapsed="false">
      <c r="Q510" s="5"/>
      <c r="R510" s="5"/>
      <c r="S510" s="5"/>
      <c r="T510" s="86"/>
      <c r="U510" s="61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M510" s="5"/>
      <c r="AO510" s="5"/>
      <c r="AP510" s="5"/>
      <c r="AR510" s="5"/>
    </row>
    <row r="511" customFormat="false" ht="15" hidden="false" customHeight="false" outlineLevel="0" collapsed="false">
      <c r="Q511" s="5"/>
      <c r="R511" s="5"/>
      <c r="S511" s="5"/>
      <c r="T511" s="86"/>
      <c r="U511" s="61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M511" s="5"/>
      <c r="AO511" s="5"/>
      <c r="AP511" s="5"/>
      <c r="AR511" s="5"/>
    </row>
    <row r="512" customFormat="false" ht="15" hidden="false" customHeight="false" outlineLevel="0" collapsed="false">
      <c r="Q512" s="5"/>
      <c r="R512" s="5"/>
      <c r="S512" s="5"/>
      <c r="T512" s="86"/>
      <c r="U512" s="61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M512" s="5"/>
      <c r="AO512" s="5"/>
      <c r="AP512" s="5"/>
      <c r="AR512" s="5"/>
    </row>
    <row r="513" customFormat="false" ht="15" hidden="false" customHeight="false" outlineLevel="0" collapsed="false">
      <c r="Q513" s="5"/>
      <c r="R513" s="5"/>
      <c r="S513" s="5"/>
      <c r="T513" s="86"/>
      <c r="U513" s="61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M513" s="5"/>
      <c r="AO513" s="5"/>
      <c r="AP513" s="5"/>
      <c r="AR513" s="5"/>
    </row>
    <row r="514" customFormat="false" ht="15" hidden="false" customHeight="false" outlineLevel="0" collapsed="false">
      <c r="Q514" s="5"/>
      <c r="R514" s="5"/>
      <c r="S514" s="5"/>
      <c r="T514" s="86"/>
      <c r="U514" s="61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M514" s="5"/>
      <c r="AO514" s="5"/>
      <c r="AP514" s="5"/>
      <c r="AR514" s="5"/>
    </row>
    <row r="515" customFormat="false" ht="15" hidden="false" customHeight="false" outlineLevel="0" collapsed="false">
      <c r="Q515" s="5"/>
      <c r="R515" s="5"/>
      <c r="S515" s="5"/>
      <c r="T515" s="86"/>
      <c r="U515" s="61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M515" s="5"/>
      <c r="AO515" s="5"/>
      <c r="AP515" s="5"/>
      <c r="AR515" s="5"/>
    </row>
    <row r="516" customFormat="false" ht="15" hidden="false" customHeight="false" outlineLevel="0" collapsed="false">
      <c r="Q516" s="5"/>
      <c r="R516" s="5"/>
      <c r="S516" s="5"/>
      <c r="T516" s="86"/>
      <c r="U516" s="61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M516" s="5"/>
      <c r="AO516" s="5"/>
      <c r="AP516" s="5"/>
      <c r="AR516" s="5"/>
    </row>
    <row r="517" customFormat="false" ht="15" hidden="false" customHeight="false" outlineLevel="0" collapsed="false">
      <c r="Q517" s="5"/>
      <c r="R517" s="5"/>
      <c r="S517" s="5"/>
      <c r="T517" s="86"/>
      <c r="U517" s="61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M517" s="5"/>
      <c r="AO517" s="5"/>
      <c r="AP517" s="5"/>
      <c r="AR517" s="5"/>
    </row>
    <row r="518" customFormat="false" ht="15" hidden="false" customHeight="false" outlineLevel="0" collapsed="false">
      <c r="Q518" s="5"/>
      <c r="R518" s="5"/>
      <c r="S518" s="5"/>
      <c r="T518" s="86"/>
      <c r="U518" s="61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M518" s="5"/>
      <c r="AO518" s="5"/>
      <c r="AP518" s="5"/>
      <c r="AR518" s="5"/>
    </row>
    <row r="519" customFormat="false" ht="15" hidden="false" customHeight="false" outlineLevel="0" collapsed="false">
      <c r="Q519" s="5"/>
      <c r="R519" s="5"/>
      <c r="S519" s="5"/>
      <c r="T519" s="86"/>
      <c r="U519" s="61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M519" s="5"/>
      <c r="AO519" s="5"/>
      <c r="AP519" s="5"/>
      <c r="AR519" s="5"/>
    </row>
    <row r="520" customFormat="false" ht="15" hidden="false" customHeight="false" outlineLevel="0" collapsed="false">
      <c r="Q520" s="5"/>
      <c r="R520" s="5"/>
      <c r="S520" s="5"/>
      <c r="T520" s="86"/>
      <c r="U520" s="61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M520" s="5"/>
      <c r="AO520" s="5"/>
      <c r="AP520" s="5"/>
      <c r="AR520" s="5"/>
    </row>
    <row r="521" customFormat="false" ht="15" hidden="false" customHeight="false" outlineLevel="0" collapsed="false">
      <c r="Q521" s="5"/>
      <c r="R521" s="5"/>
      <c r="S521" s="5"/>
      <c r="T521" s="86"/>
      <c r="U521" s="61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M521" s="5"/>
      <c r="AO521" s="5"/>
      <c r="AP521" s="5"/>
      <c r="AR521" s="5"/>
    </row>
    <row r="522" customFormat="false" ht="15" hidden="false" customHeight="false" outlineLevel="0" collapsed="false">
      <c r="Q522" s="5"/>
      <c r="R522" s="5"/>
      <c r="S522" s="5"/>
      <c r="T522" s="86"/>
      <c r="U522" s="61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M522" s="5"/>
      <c r="AO522" s="5"/>
      <c r="AP522" s="5"/>
      <c r="AR522" s="5"/>
    </row>
    <row r="523" customFormat="false" ht="15" hidden="false" customHeight="false" outlineLevel="0" collapsed="false">
      <c r="Q523" s="5"/>
      <c r="R523" s="5"/>
      <c r="S523" s="5"/>
      <c r="T523" s="86"/>
      <c r="U523" s="61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M523" s="5"/>
      <c r="AO523" s="5"/>
      <c r="AP523" s="5"/>
      <c r="AR523" s="5"/>
    </row>
    <row r="524" customFormat="false" ht="15" hidden="false" customHeight="false" outlineLevel="0" collapsed="false">
      <c r="Q524" s="5"/>
      <c r="R524" s="5"/>
      <c r="S524" s="5"/>
      <c r="T524" s="86"/>
      <c r="U524" s="61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M524" s="5"/>
      <c r="AO524" s="5"/>
      <c r="AP524" s="5"/>
      <c r="AR524" s="5"/>
    </row>
    <row r="525" customFormat="false" ht="15" hidden="false" customHeight="false" outlineLevel="0" collapsed="false">
      <c r="Q525" s="5"/>
      <c r="R525" s="5"/>
      <c r="S525" s="5"/>
      <c r="T525" s="86"/>
      <c r="U525" s="61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M525" s="5"/>
      <c r="AO525" s="5"/>
      <c r="AP525" s="5"/>
      <c r="AR525" s="5"/>
    </row>
    <row r="526" customFormat="false" ht="15" hidden="false" customHeight="false" outlineLevel="0" collapsed="false">
      <c r="Q526" s="5"/>
      <c r="R526" s="5"/>
      <c r="S526" s="5"/>
      <c r="T526" s="86"/>
      <c r="U526" s="61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M526" s="5"/>
      <c r="AO526" s="5"/>
      <c r="AP526" s="5"/>
      <c r="AR526" s="5"/>
    </row>
    <row r="527" customFormat="false" ht="15" hidden="false" customHeight="false" outlineLevel="0" collapsed="false">
      <c r="Q527" s="5"/>
      <c r="R527" s="5"/>
      <c r="S527" s="5"/>
      <c r="T527" s="86"/>
      <c r="U527" s="61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M527" s="5"/>
      <c r="AO527" s="5"/>
      <c r="AP527" s="5"/>
      <c r="AR527" s="5"/>
    </row>
    <row r="528" customFormat="false" ht="15" hidden="false" customHeight="false" outlineLevel="0" collapsed="false">
      <c r="Q528" s="5"/>
      <c r="R528" s="5"/>
      <c r="S528" s="5"/>
      <c r="T528" s="86"/>
      <c r="U528" s="61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M528" s="5"/>
      <c r="AO528" s="5"/>
      <c r="AP528" s="5"/>
      <c r="AR528" s="5"/>
    </row>
    <row r="529" customFormat="false" ht="15" hidden="false" customHeight="false" outlineLevel="0" collapsed="false">
      <c r="Q529" s="5"/>
      <c r="R529" s="5"/>
      <c r="S529" s="5"/>
      <c r="T529" s="86"/>
      <c r="U529" s="61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M529" s="5"/>
      <c r="AO529" s="5"/>
      <c r="AP529" s="5"/>
      <c r="AR529" s="5"/>
    </row>
    <row r="530" customFormat="false" ht="15" hidden="false" customHeight="false" outlineLevel="0" collapsed="false">
      <c r="Q530" s="5"/>
      <c r="R530" s="5"/>
      <c r="S530" s="5"/>
      <c r="T530" s="86"/>
      <c r="U530" s="61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M530" s="5"/>
      <c r="AO530" s="5"/>
      <c r="AP530" s="5"/>
      <c r="AR530" s="5"/>
    </row>
    <row r="531" customFormat="false" ht="15" hidden="false" customHeight="false" outlineLevel="0" collapsed="false">
      <c r="Q531" s="5"/>
      <c r="R531" s="5"/>
      <c r="S531" s="5"/>
      <c r="T531" s="86"/>
      <c r="U531" s="61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M531" s="5"/>
      <c r="AO531" s="5"/>
      <c r="AP531" s="5"/>
      <c r="AR531" s="5"/>
    </row>
    <row r="532" customFormat="false" ht="15" hidden="false" customHeight="false" outlineLevel="0" collapsed="false">
      <c r="Q532" s="5"/>
      <c r="R532" s="5"/>
      <c r="S532" s="5"/>
      <c r="T532" s="86"/>
      <c r="U532" s="61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M532" s="5"/>
      <c r="AO532" s="5"/>
      <c r="AP532" s="5"/>
      <c r="AR532" s="5"/>
    </row>
    <row r="533" customFormat="false" ht="15" hidden="false" customHeight="false" outlineLevel="0" collapsed="false">
      <c r="Q533" s="5"/>
      <c r="R533" s="5"/>
      <c r="S533" s="5"/>
      <c r="T533" s="86"/>
      <c r="U533" s="61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M533" s="5"/>
      <c r="AO533" s="5"/>
      <c r="AP533" s="5"/>
      <c r="AR533" s="5"/>
    </row>
    <row r="534" customFormat="false" ht="15" hidden="false" customHeight="false" outlineLevel="0" collapsed="false">
      <c r="Q534" s="5"/>
      <c r="R534" s="5"/>
      <c r="S534" s="5"/>
      <c r="T534" s="86"/>
      <c r="U534" s="61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M534" s="5"/>
      <c r="AO534" s="5"/>
      <c r="AP534" s="5"/>
      <c r="AR534" s="5"/>
    </row>
    <row r="535" customFormat="false" ht="15" hidden="false" customHeight="false" outlineLevel="0" collapsed="false">
      <c r="Q535" s="5"/>
      <c r="R535" s="5"/>
      <c r="S535" s="5"/>
      <c r="T535" s="86"/>
      <c r="U535" s="61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M535" s="5"/>
      <c r="AO535" s="5"/>
      <c r="AP535" s="5"/>
      <c r="AR535" s="5"/>
    </row>
    <row r="536" customFormat="false" ht="15" hidden="false" customHeight="false" outlineLevel="0" collapsed="false">
      <c r="Q536" s="5"/>
      <c r="R536" s="5"/>
      <c r="S536" s="5"/>
      <c r="T536" s="86"/>
      <c r="U536" s="61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M536" s="5"/>
      <c r="AO536" s="5"/>
      <c r="AP536" s="5"/>
      <c r="AR536" s="5"/>
    </row>
    <row r="537" customFormat="false" ht="15" hidden="false" customHeight="false" outlineLevel="0" collapsed="false">
      <c r="Q537" s="5"/>
      <c r="R537" s="5"/>
      <c r="S537" s="5"/>
      <c r="T537" s="86"/>
      <c r="U537" s="61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M537" s="5"/>
      <c r="AO537" s="5"/>
      <c r="AP537" s="5"/>
      <c r="AR537" s="5"/>
    </row>
    <row r="538" customFormat="false" ht="15" hidden="false" customHeight="false" outlineLevel="0" collapsed="false">
      <c r="Q538" s="5"/>
      <c r="R538" s="5"/>
      <c r="S538" s="5"/>
      <c r="T538" s="86"/>
      <c r="U538" s="61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M538" s="5"/>
      <c r="AO538" s="5"/>
      <c r="AP538" s="5"/>
      <c r="AR538" s="5"/>
    </row>
    <row r="539" customFormat="false" ht="15" hidden="false" customHeight="false" outlineLevel="0" collapsed="false">
      <c r="Q539" s="5"/>
      <c r="R539" s="5"/>
      <c r="S539" s="5"/>
      <c r="T539" s="86"/>
      <c r="U539" s="61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M539" s="5"/>
      <c r="AO539" s="5"/>
      <c r="AP539" s="5"/>
      <c r="AR539" s="5"/>
    </row>
    <row r="540" customFormat="false" ht="15" hidden="false" customHeight="false" outlineLevel="0" collapsed="false">
      <c r="Q540" s="5"/>
      <c r="R540" s="5"/>
      <c r="S540" s="5"/>
      <c r="T540" s="86"/>
      <c r="U540" s="61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M540" s="5"/>
      <c r="AO540" s="5"/>
      <c r="AP540" s="5"/>
      <c r="AR540" s="5"/>
    </row>
    <row r="541" customFormat="false" ht="15" hidden="false" customHeight="false" outlineLevel="0" collapsed="false">
      <c r="Q541" s="5"/>
      <c r="R541" s="5"/>
      <c r="S541" s="5"/>
      <c r="T541" s="86"/>
      <c r="U541" s="61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M541" s="5"/>
      <c r="AO541" s="5"/>
      <c r="AP541" s="5"/>
      <c r="AR541" s="5"/>
    </row>
    <row r="542" customFormat="false" ht="15" hidden="false" customHeight="false" outlineLevel="0" collapsed="false">
      <c r="Q542" s="5"/>
      <c r="R542" s="5"/>
      <c r="S542" s="5"/>
      <c r="T542" s="86"/>
      <c r="U542" s="61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M542" s="5"/>
      <c r="AO542" s="5"/>
      <c r="AP542" s="5"/>
      <c r="AR542" s="5"/>
    </row>
    <row r="543" customFormat="false" ht="15" hidden="false" customHeight="false" outlineLevel="0" collapsed="false">
      <c r="Q543" s="5"/>
      <c r="R543" s="5"/>
      <c r="S543" s="5"/>
      <c r="T543" s="86"/>
      <c r="U543" s="61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M543" s="5"/>
      <c r="AO543" s="5"/>
      <c r="AP543" s="5"/>
      <c r="AR543" s="5"/>
    </row>
    <row r="544" customFormat="false" ht="15" hidden="false" customHeight="false" outlineLevel="0" collapsed="false">
      <c r="Q544" s="5"/>
      <c r="R544" s="5"/>
      <c r="S544" s="5"/>
      <c r="T544" s="86"/>
      <c r="U544" s="61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M544" s="5"/>
      <c r="AO544" s="5"/>
      <c r="AP544" s="5"/>
      <c r="AR544" s="5"/>
    </row>
    <row r="545" customFormat="false" ht="15" hidden="false" customHeight="false" outlineLevel="0" collapsed="false">
      <c r="Q545" s="5"/>
      <c r="R545" s="5"/>
      <c r="S545" s="5"/>
      <c r="T545" s="86"/>
      <c r="U545" s="61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M545" s="5"/>
      <c r="AO545" s="5"/>
      <c r="AP545" s="5"/>
      <c r="AR545" s="5"/>
    </row>
    <row r="546" customFormat="false" ht="15" hidden="false" customHeight="false" outlineLevel="0" collapsed="false">
      <c r="Q546" s="5"/>
      <c r="R546" s="5"/>
      <c r="S546" s="5"/>
      <c r="T546" s="86"/>
      <c r="U546" s="61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M546" s="5"/>
      <c r="AO546" s="5"/>
      <c r="AP546" s="5"/>
      <c r="AR546" s="5"/>
    </row>
    <row r="547" customFormat="false" ht="15" hidden="false" customHeight="false" outlineLevel="0" collapsed="false">
      <c r="Q547" s="5"/>
      <c r="R547" s="5"/>
      <c r="S547" s="5"/>
      <c r="T547" s="86"/>
      <c r="U547" s="61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M547" s="5"/>
      <c r="AO547" s="5"/>
      <c r="AP547" s="5"/>
      <c r="AR547" s="5"/>
    </row>
    <row r="548" customFormat="false" ht="15" hidden="false" customHeight="false" outlineLevel="0" collapsed="false">
      <c r="Q548" s="5"/>
      <c r="R548" s="5"/>
      <c r="S548" s="5"/>
      <c r="T548" s="86"/>
      <c r="U548" s="61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M548" s="5"/>
      <c r="AO548" s="5"/>
      <c r="AP548" s="5"/>
      <c r="AR548" s="5"/>
    </row>
    <row r="549" customFormat="false" ht="15" hidden="false" customHeight="false" outlineLevel="0" collapsed="false">
      <c r="Q549" s="5"/>
      <c r="R549" s="5"/>
      <c r="S549" s="5"/>
      <c r="T549" s="86"/>
      <c r="U549" s="61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M549" s="5"/>
      <c r="AO549" s="5"/>
      <c r="AP549" s="5"/>
      <c r="AR549" s="5"/>
    </row>
    <row r="550" customFormat="false" ht="15" hidden="false" customHeight="false" outlineLevel="0" collapsed="false">
      <c r="Q550" s="5"/>
      <c r="R550" s="5"/>
      <c r="S550" s="5"/>
      <c r="T550" s="86"/>
      <c r="U550" s="61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M550" s="5"/>
      <c r="AO550" s="5"/>
      <c r="AP550" s="5"/>
      <c r="AR550" s="5"/>
    </row>
    <row r="551" customFormat="false" ht="15" hidden="false" customHeight="false" outlineLevel="0" collapsed="false">
      <c r="Q551" s="5"/>
      <c r="R551" s="5"/>
      <c r="S551" s="5"/>
      <c r="T551" s="86"/>
      <c r="U551" s="61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M551" s="5"/>
      <c r="AO551" s="5"/>
      <c r="AP551" s="5"/>
      <c r="AR551" s="5"/>
    </row>
    <row r="552" customFormat="false" ht="15" hidden="false" customHeight="false" outlineLevel="0" collapsed="false">
      <c r="Q552" s="5"/>
      <c r="R552" s="5"/>
      <c r="S552" s="5"/>
      <c r="T552" s="86"/>
      <c r="U552" s="61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M552" s="5"/>
      <c r="AO552" s="5"/>
      <c r="AP552" s="5"/>
      <c r="AR552" s="5"/>
    </row>
    <row r="553" customFormat="false" ht="15" hidden="false" customHeight="false" outlineLevel="0" collapsed="false">
      <c r="Q553" s="5"/>
      <c r="R553" s="5"/>
      <c r="S553" s="5"/>
      <c r="T553" s="86"/>
      <c r="U553" s="61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M553" s="5"/>
      <c r="AO553" s="5"/>
      <c r="AP553" s="5"/>
      <c r="AR553" s="5"/>
    </row>
    <row r="554" customFormat="false" ht="15" hidden="false" customHeight="false" outlineLevel="0" collapsed="false">
      <c r="Q554" s="5"/>
      <c r="R554" s="5"/>
      <c r="S554" s="5"/>
      <c r="T554" s="86"/>
      <c r="U554" s="61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M554" s="5"/>
      <c r="AO554" s="5"/>
      <c r="AP554" s="5"/>
      <c r="AR554" s="5"/>
    </row>
    <row r="555" customFormat="false" ht="15" hidden="false" customHeight="false" outlineLevel="0" collapsed="false">
      <c r="Q555" s="5"/>
      <c r="R555" s="5"/>
      <c r="S555" s="5"/>
      <c r="T555" s="86"/>
      <c r="U555" s="61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M555" s="5"/>
      <c r="AO555" s="5"/>
      <c r="AP555" s="5"/>
      <c r="AR555" s="5"/>
    </row>
    <row r="556" customFormat="false" ht="15" hidden="false" customHeight="false" outlineLevel="0" collapsed="false">
      <c r="Q556" s="5"/>
      <c r="R556" s="5"/>
      <c r="S556" s="5"/>
      <c r="T556" s="86"/>
      <c r="U556" s="61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M556" s="5"/>
      <c r="AO556" s="5"/>
      <c r="AP556" s="5"/>
      <c r="AR556" s="5"/>
    </row>
    <row r="557" customFormat="false" ht="15" hidden="false" customHeight="false" outlineLevel="0" collapsed="false">
      <c r="Q557" s="5"/>
      <c r="R557" s="5"/>
      <c r="S557" s="5"/>
      <c r="T557" s="86"/>
      <c r="U557" s="61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M557" s="5"/>
      <c r="AO557" s="5"/>
      <c r="AP557" s="5"/>
      <c r="AR557" s="5"/>
    </row>
    <row r="558" customFormat="false" ht="15" hidden="false" customHeight="false" outlineLevel="0" collapsed="false">
      <c r="Q558" s="5"/>
      <c r="R558" s="5"/>
      <c r="S558" s="5"/>
      <c r="T558" s="86"/>
      <c r="U558" s="61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M558" s="5"/>
      <c r="AO558" s="5"/>
      <c r="AP558" s="5"/>
      <c r="AR558" s="5"/>
    </row>
    <row r="559" customFormat="false" ht="15" hidden="false" customHeight="false" outlineLevel="0" collapsed="false">
      <c r="Q559" s="5"/>
      <c r="R559" s="5"/>
      <c r="S559" s="5"/>
      <c r="T559" s="86"/>
      <c r="U559" s="61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M559" s="5"/>
      <c r="AO559" s="5"/>
      <c r="AP559" s="5"/>
      <c r="AR559" s="5"/>
    </row>
    <row r="560" customFormat="false" ht="15" hidden="false" customHeight="false" outlineLevel="0" collapsed="false">
      <c r="Q560" s="5"/>
      <c r="R560" s="5"/>
      <c r="S560" s="5"/>
      <c r="T560" s="86"/>
      <c r="U560" s="61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M560" s="5"/>
      <c r="AO560" s="5"/>
      <c r="AP560" s="5"/>
      <c r="AR560" s="5"/>
    </row>
    <row r="561" customFormat="false" ht="15" hidden="false" customHeight="false" outlineLevel="0" collapsed="false">
      <c r="Q561" s="5"/>
      <c r="R561" s="5"/>
      <c r="S561" s="5"/>
      <c r="T561" s="86"/>
      <c r="U561" s="61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M561" s="5"/>
      <c r="AO561" s="5"/>
      <c r="AP561" s="5"/>
      <c r="AR561" s="5"/>
    </row>
    <row r="562" customFormat="false" ht="15" hidden="false" customHeight="false" outlineLevel="0" collapsed="false">
      <c r="Q562" s="5"/>
      <c r="R562" s="5"/>
      <c r="S562" s="5"/>
      <c r="T562" s="86"/>
      <c r="U562" s="61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M562" s="5"/>
      <c r="AO562" s="5"/>
      <c r="AP562" s="5"/>
      <c r="AR562" s="5"/>
    </row>
    <row r="563" customFormat="false" ht="15" hidden="false" customHeight="false" outlineLevel="0" collapsed="false">
      <c r="Q563" s="5"/>
      <c r="R563" s="5"/>
      <c r="S563" s="5"/>
      <c r="T563" s="86"/>
      <c r="U563" s="61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M563" s="5"/>
      <c r="AO563" s="5"/>
      <c r="AP563" s="5"/>
      <c r="AR563" s="5"/>
    </row>
    <row r="564" customFormat="false" ht="15" hidden="false" customHeight="false" outlineLevel="0" collapsed="false">
      <c r="Q564" s="5"/>
      <c r="R564" s="5"/>
      <c r="S564" s="5"/>
      <c r="T564" s="86"/>
      <c r="U564" s="61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M564" s="5"/>
      <c r="AO564" s="5"/>
      <c r="AP564" s="5"/>
      <c r="AR564" s="5"/>
    </row>
    <row r="565" customFormat="false" ht="15" hidden="false" customHeight="false" outlineLevel="0" collapsed="false">
      <c r="Q565" s="5"/>
      <c r="R565" s="5"/>
      <c r="S565" s="5"/>
      <c r="T565" s="86"/>
      <c r="U565" s="61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M565" s="5"/>
      <c r="AO565" s="5"/>
      <c r="AP565" s="5"/>
      <c r="AR565" s="5"/>
    </row>
    <row r="566" customFormat="false" ht="15" hidden="false" customHeight="false" outlineLevel="0" collapsed="false">
      <c r="Q566" s="5"/>
      <c r="R566" s="5"/>
      <c r="S566" s="5"/>
      <c r="T566" s="86"/>
      <c r="U566" s="61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M566" s="5"/>
      <c r="AO566" s="5"/>
      <c r="AP566" s="5"/>
      <c r="AR566" s="5"/>
    </row>
    <row r="567" customFormat="false" ht="15" hidden="false" customHeight="false" outlineLevel="0" collapsed="false">
      <c r="Q567" s="5"/>
      <c r="R567" s="5"/>
      <c r="S567" s="5"/>
      <c r="T567" s="86"/>
      <c r="U567" s="61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M567" s="5"/>
      <c r="AO567" s="5"/>
      <c r="AP567" s="5"/>
      <c r="AR567" s="5"/>
    </row>
    <row r="568" customFormat="false" ht="15" hidden="false" customHeight="false" outlineLevel="0" collapsed="false">
      <c r="Q568" s="5"/>
      <c r="R568" s="5"/>
      <c r="S568" s="5"/>
      <c r="T568" s="86"/>
      <c r="U568" s="61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M568" s="5"/>
      <c r="AO568" s="5"/>
      <c r="AP568" s="5"/>
      <c r="AR568" s="5"/>
    </row>
    <row r="569" customFormat="false" ht="15" hidden="false" customHeight="false" outlineLevel="0" collapsed="false">
      <c r="Q569" s="5"/>
      <c r="R569" s="5"/>
      <c r="S569" s="5"/>
      <c r="T569" s="86"/>
      <c r="U569" s="61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M569" s="5"/>
      <c r="AO569" s="5"/>
      <c r="AP569" s="5"/>
      <c r="AR569" s="5"/>
    </row>
    <row r="570" customFormat="false" ht="15" hidden="false" customHeight="false" outlineLevel="0" collapsed="false">
      <c r="Q570" s="5"/>
      <c r="R570" s="5"/>
      <c r="S570" s="5"/>
      <c r="T570" s="86"/>
      <c r="U570" s="61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M570" s="5"/>
      <c r="AO570" s="5"/>
      <c r="AP570" s="5"/>
      <c r="AR570" s="5"/>
    </row>
    <row r="571" customFormat="false" ht="15" hidden="false" customHeight="false" outlineLevel="0" collapsed="false">
      <c r="Q571" s="5"/>
      <c r="R571" s="5"/>
      <c r="S571" s="5"/>
      <c r="T571" s="86"/>
      <c r="U571" s="61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M571" s="5"/>
      <c r="AO571" s="5"/>
      <c r="AP571" s="5"/>
      <c r="AR571" s="5"/>
    </row>
    <row r="572" customFormat="false" ht="15" hidden="false" customHeight="false" outlineLevel="0" collapsed="false">
      <c r="Q572" s="5"/>
      <c r="R572" s="5"/>
      <c r="S572" s="5"/>
      <c r="T572" s="86"/>
      <c r="U572" s="61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M572" s="5"/>
      <c r="AO572" s="5"/>
      <c r="AP572" s="5"/>
      <c r="AR572" s="5"/>
    </row>
    <row r="573" customFormat="false" ht="15" hidden="false" customHeight="false" outlineLevel="0" collapsed="false">
      <c r="Q573" s="5"/>
      <c r="R573" s="5"/>
      <c r="S573" s="5"/>
      <c r="T573" s="86"/>
      <c r="U573" s="61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M573" s="5"/>
      <c r="AO573" s="5"/>
      <c r="AP573" s="5"/>
      <c r="AR573" s="5"/>
    </row>
    <row r="574" customFormat="false" ht="15" hidden="false" customHeight="false" outlineLevel="0" collapsed="false">
      <c r="Q574" s="5"/>
      <c r="R574" s="5"/>
      <c r="S574" s="5"/>
      <c r="T574" s="86"/>
      <c r="U574" s="61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M574" s="5"/>
      <c r="AO574" s="5"/>
      <c r="AP574" s="5"/>
      <c r="AR574" s="5"/>
    </row>
    <row r="575" customFormat="false" ht="15" hidden="false" customHeight="false" outlineLevel="0" collapsed="false">
      <c r="Q575" s="5"/>
      <c r="R575" s="5"/>
      <c r="S575" s="5"/>
      <c r="T575" s="86"/>
      <c r="U575" s="61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M575" s="5"/>
      <c r="AO575" s="5"/>
      <c r="AP575" s="5"/>
      <c r="AR575" s="5"/>
    </row>
    <row r="576" customFormat="false" ht="15" hidden="false" customHeight="false" outlineLevel="0" collapsed="false">
      <c r="Q576" s="5"/>
      <c r="R576" s="5"/>
      <c r="S576" s="5"/>
      <c r="T576" s="86"/>
      <c r="U576" s="61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M576" s="5"/>
      <c r="AO576" s="5"/>
      <c r="AP576" s="5"/>
      <c r="AR576" s="5"/>
    </row>
    <row r="577" customFormat="false" ht="15" hidden="false" customHeight="false" outlineLevel="0" collapsed="false">
      <c r="Q577" s="5"/>
      <c r="R577" s="5"/>
      <c r="S577" s="5"/>
      <c r="T577" s="86"/>
      <c r="U577" s="61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M577" s="5"/>
      <c r="AO577" s="5"/>
      <c r="AP577" s="5"/>
      <c r="AR577" s="5"/>
    </row>
    <row r="578" customFormat="false" ht="15" hidden="false" customHeight="false" outlineLevel="0" collapsed="false">
      <c r="Q578" s="5"/>
      <c r="R578" s="5"/>
      <c r="S578" s="5"/>
      <c r="T578" s="86"/>
      <c r="U578" s="61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M578" s="5"/>
      <c r="AO578" s="5"/>
      <c r="AP578" s="5"/>
      <c r="AR578" s="5"/>
    </row>
    <row r="579" customFormat="false" ht="15" hidden="false" customHeight="false" outlineLevel="0" collapsed="false">
      <c r="Q579" s="5"/>
      <c r="R579" s="5"/>
      <c r="S579" s="5"/>
      <c r="T579" s="86"/>
      <c r="U579" s="61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M579" s="5"/>
      <c r="AO579" s="5"/>
      <c r="AP579" s="5"/>
      <c r="AR579" s="5"/>
    </row>
    <row r="580" customFormat="false" ht="15" hidden="false" customHeight="false" outlineLevel="0" collapsed="false">
      <c r="Q580" s="5"/>
      <c r="R580" s="5"/>
      <c r="S580" s="5"/>
      <c r="T580" s="86"/>
      <c r="U580" s="61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M580" s="5"/>
      <c r="AO580" s="5"/>
      <c r="AP580" s="5"/>
      <c r="AR580" s="5"/>
    </row>
    <row r="581" customFormat="false" ht="15" hidden="false" customHeight="false" outlineLevel="0" collapsed="false">
      <c r="Q581" s="5"/>
      <c r="R581" s="5"/>
      <c r="S581" s="5"/>
      <c r="T581" s="86"/>
      <c r="U581" s="61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M581" s="5"/>
      <c r="AO581" s="5"/>
      <c r="AP581" s="5"/>
      <c r="AR581" s="5"/>
    </row>
    <row r="582" customFormat="false" ht="15" hidden="false" customHeight="false" outlineLevel="0" collapsed="false">
      <c r="Q582" s="5"/>
      <c r="R582" s="5"/>
      <c r="S582" s="5"/>
      <c r="T582" s="86"/>
      <c r="U582" s="61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M582" s="5"/>
      <c r="AO582" s="5"/>
      <c r="AP582" s="5"/>
      <c r="AR582" s="5"/>
    </row>
    <row r="583" customFormat="false" ht="15" hidden="false" customHeight="false" outlineLevel="0" collapsed="false">
      <c r="Q583" s="5"/>
      <c r="R583" s="5"/>
      <c r="S583" s="5"/>
      <c r="T583" s="86"/>
      <c r="U583" s="61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M583" s="5"/>
      <c r="AO583" s="5"/>
      <c r="AP583" s="5"/>
      <c r="AR583" s="5"/>
    </row>
    <row r="584" customFormat="false" ht="15" hidden="false" customHeight="false" outlineLevel="0" collapsed="false">
      <c r="Q584" s="5"/>
      <c r="R584" s="5"/>
      <c r="S584" s="5"/>
      <c r="T584" s="86"/>
      <c r="U584" s="61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M584" s="5"/>
      <c r="AO584" s="5"/>
      <c r="AP584" s="5"/>
      <c r="AR584" s="5"/>
    </row>
    <row r="585" customFormat="false" ht="15" hidden="false" customHeight="false" outlineLevel="0" collapsed="false">
      <c r="Q585" s="5"/>
      <c r="R585" s="5"/>
      <c r="S585" s="5"/>
      <c r="T585" s="86"/>
      <c r="U585" s="61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M585" s="5"/>
      <c r="AO585" s="5"/>
      <c r="AP585" s="5"/>
      <c r="AR585" s="5"/>
    </row>
    <row r="586" customFormat="false" ht="15" hidden="false" customHeight="false" outlineLevel="0" collapsed="false">
      <c r="Q586" s="5"/>
      <c r="R586" s="5"/>
      <c r="S586" s="5"/>
      <c r="T586" s="86"/>
      <c r="U586" s="61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M586" s="5"/>
      <c r="AO586" s="5"/>
      <c r="AP586" s="5"/>
      <c r="AR586" s="5"/>
    </row>
    <row r="587" customFormat="false" ht="15" hidden="false" customHeight="false" outlineLevel="0" collapsed="false">
      <c r="Q587" s="5"/>
      <c r="R587" s="5"/>
      <c r="S587" s="5"/>
      <c r="T587" s="86"/>
      <c r="U587" s="61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M587" s="5"/>
      <c r="AO587" s="5"/>
      <c r="AP587" s="5"/>
      <c r="AR587" s="5"/>
    </row>
    <row r="588" customFormat="false" ht="15" hidden="false" customHeight="false" outlineLevel="0" collapsed="false">
      <c r="Q588" s="5"/>
      <c r="R588" s="5"/>
      <c r="S588" s="5"/>
      <c r="T588" s="86"/>
      <c r="U588" s="61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M588" s="5"/>
      <c r="AO588" s="5"/>
      <c r="AP588" s="5"/>
      <c r="AR588" s="5"/>
    </row>
    <row r="589" customFormat="false" ht="15" hidden="false" customHeight="false" outlineLevel="0" collapsed="false">
      <c r="Q589" s="5"/>
      <c r="R589" s="5"/>
      <c r="S589" s="5"/>
      <c r="T589" s="86"/>
      <c r="U589" s="61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M589" s="5"/>
      <c r="AO589" s="5"/>
      <c r="AP589" s="5"/>
      <c r="AR589" s="5"/>
    </row>
    <row r="590" customFormat="false" ht="15" hidden="false" customHeight="false" outlineLevel="0" collapsed="false">
      <c r="Q590" s="5"/>
      <c r="R590" s="5"/>
      <c r="S590" s="5"/>
      <c r="T590" s="86"/>
      <c r="U590" s="61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M590" s="5"/>
      <c r="AO590" s="5"/>
      <c r="AP590" s="5"/>
      <c r="AR590" s="5"/>
    </row>
    <row r="591" customFormat="false" ht="15" hidden="false" customHeight="false" outlineLevel="0" collapsed="false">
      <c r="Q591" s="5"/>
      <c r="R591" s="5"/>
      <c r="S591" s="5"/>
      <c r="T591" s="86"/>
      <c r="U591" s="61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M591" s="5"/>
      <c r="AO591" s="5"/>
      <c r="AP591" s="5"/>
      <c r="AR591" s="5"/>
    </row>
    <row r="592" customFormat="false" ht="15" hidden="false" customHeight="false" outlineLevel="0" collapsed="false">
      <c r="Q592" s="5"/>
      <c r="R592" s="5"/>
      <c r="S592" s="5"/>
      <c r="T592" s="86"/>
      <c r="U592" s="61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M592" s="5"/>
      <c r="AO592" s="5"/>
      <c r="AP592" s="5"/>
      <c r="AR592" s="5"/>
    </row>
    <row r="593" customFormat="false" ht="15" hidden="false" customHeight="false" outlineLevel="0" collapsed="false">
      <c r="Q593" s="5"/>
      <c r="R593" s="5"/>
      <c r="S593" s="5"/>
      <c r="T593" s="86"/>
      <c r="U593" s="61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M593" s="5"/>
      <c r="AO593" s="5"/>
      <c r="AP593" s="5"/>
      <c r="AR593" s="5"/>
    </row>
    <row r="594" customFormat="false" ht="15" hidden="false" customHeight="false" outlineLevel="0" collapsed="false">
      <c r="Q594" s="5"/>
      <c r="R594" s="5"/>
      <c r="S594" s="5"/>
      <c r="T594" s="86"/>
      <c r="U594" s="61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M594" s="5"/>
      <c r="AO594" s="5"/>
      <c r="AP594" s="5"/>
      <c r="AR594" s="5"/>
    </row>
    <row r="595" customFormat="false" ht="15" hidden="false" customHeight="false" outlineLevel="0" collapsed="false">
      <c r="Q595" s="5"/>
      <c r="R595" s="5"/>
      <c r="S595" s="5"/>
      <c r="T595" s="86"/>
      <c r="U595" s="61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M595" s="5"/>
      <c r="AO595" s="5"/>
      <c r="AP595" s="5"/>
      <c r="AR595" s="5"/>
    </row>
    <row r="596" customFormat="false" ht="15" hidden="false" customHeight="false" outlineLevel="0" collapsed="false">
      <c r="Q596" s="5"/>
      <c r="R596" s="5"/>
      <c r="S596" s="5"/>
      <c r="T596" s="86"/>
      <c r="U596" s="61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M596" s="5"/>
      <c r="AO596" s="5"/>
      <c r="AP596" s="5"/>
      <c r="AR596" s="5"/>
    </row>
    <row r="597" customFormat="false" ht="15" hidden="false" customHeight="false" outlineLevel="0" collapsed="false">
      <c r="Q597" s="5"/>
      <c r="R597" s="5"/>
      <c r="S597" s="5"/>
      <c r="T597" s="86"/>
      <c r="U597" s="61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M597" s="5"/>
      <c r="AO597" s="5"/>
      <c r="AP597" s="5"/>
      <c r="AR597" s="5"/>
    </row>
    <row r="598" customFormat="false" ht="15" hidden="false" customHeight="false" outlineLevel="0" collapsed="false">
      <c r="Q598" s="5"/>
      <c r="R598" s="5"/>
      <c r="S598" s="5"/>
      <c r="T598" s="86"/>
      <c r="U598" s="61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M598" s="5"/>
      <c r="AO598" s="5"/>
      <c r="AP598" s="5"/>
      <c r="AR598" s="5"/>
    </row>
    <row r="599" customFormat="false" ht="15" hidden="false" customHeight="false" outlineLevel="0" collapsed="false">
      <c r="Q599" s="5"/>
      <c r="R599" s="5"/>
      <c r="S599" s="5"/>
      <c r="T599" s="86"/>
      <c r="U599" s="61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M599" s="5"/>
      <c r="AO599" s="5"/>
      <c r="AP599" s="5"/>
      <c r="AR599" s="5"/>
    </row>
    <row r="600" customFormat="false" ht="15" hidden="false" customHeight="false" outlineLevel="0" collapsed="false">
      <c r="Q600" s="5"/>
      <c r="R600" s="5"/>
      <c r="S600" s="5"/>
      <c r="T600" s="86"/>
      <c r="U600" s="61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M600" s="5"/>
      <c r="AO600" s="5"/>
      <c r="AP600" s="5"/>
      <c r="AR600" s="5"/>
    </row>
    <row r="601" customFormat="false" ht="15" hidden="false" customHeight="false" outlineLevel="0" collapsed="false">
      <c r="Q601" s="5"/>
      <c r="R601" s="5"/>
      <c r="S601" s="5"/>
      <c r="T601" s="86"/>
      <c r="U601" s="61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M601" s="5"/>
      <c r="AO601" s="5"/>
      <c r="AP601" s="5"/>
      <c r="AR601" s="5"/>
    </row>
    <row r="602" customFormat="false" ht="15" hidden="false" customHeight="false" outlineLevel="0" collapsed="false">
      <c r="Q602" s="5"/>
      <c r="R602" s="5"/>
      <c r="S602" s="5"/>
      <c r="T602" s="86"/>
      <c r="U602" s="61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M602" s="5"/>
      <c r="AO602" s="5"/>
      <c r="AP602" s="5"/>
      <c r="AR602" s="5"/>
    </row>
    <row r="603" customFormat="false" ht="15" hidden="false" customHeight="false" outlineLevel="0" collapsed="false">
      <c r="Q603" s="5"/>
      <c r="R603" s="5"/>
      <c r="S603" s="5"/>
      <c r="T603" s="86"/>
      <c r="U603" s="61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M603" s="5"/>
      <c r="AO603" s="5"/>
      <c r="AP603" s="5"/>
      <c r="AR603" s="5"/>
    </row>
    <row r="604" customFormat="false" ht="15" hidden="false" customHeight="false" outlineLevel="0" collapsed="false">
      <c r="Q604" s="5"/>
      <c r="R604" s="5"/>
      <c r="S604" s="5"/>
      <c r="T604" s="86"/>
      <c r="U604" s="61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M604" s="5"/>
      <c r="AO604" s="5"/>
      <c r="AP604" s="5"/>
      <c r="AR604" s="5"/>
    </row>
    <row r="605" customFormat="false" ht="15" hidden="false" customHeight="false" outlineLevel="0" collapsed="false">
      <c r="Q605" s="5"/>
      <c r="R605" s="5"/>
      <c r="S605" s="5"/>
      <c r="T605" s="86"/>
      <c r="U605" s="61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M605" s="5"/>
      <c r="AO605" s="5"/>
      <c r="AP605" s="5"/>
      <c r="AR605" s="5"/>
    </row>
    <row r="606" customFormat="false" ht="15" hidden="false" customHeight="false" outlineLevel="0" collapsed="false">
      <c r="Q606" s="5"/>
      <c r="R606" s="5"/>
      <c r="S606" s="5"/>
      <c r="T606" s="86"/>
      <c r="U606" s="61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M606" s="5"/>
      <c r="AO606" s="5"/>
      <c r="AP606" s="5"/>
      <c r="AR606" s="5"/>
    </row>
    <row r="607" customFormat="false" ht="15" hidden="false" customHeight="false" outlineLevel="0" collapsed="false">
      <c r="Q607" s="5"/>
      <c r="R607" s="5"/>
      <c r="S607" s="5"/>
      <c r="T607" s="86"/>
      <c r="U607" s="61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M607" s="5"/>
      <c r="AO607" s="5"/>
      <c r="AP607" s="5"/>
      <c r="AR607" s="5"/>
    </row>
    <row r="608" customFormat="false" ht="15" hidden="false" customHeight="false" outlineLevel="0" collapsed="false">
      <c r="Q608" s="5"/>
      <c r="R608" s="5"/>
      <c r="S608" s="5"/>
      <c r="T608" s="86"/>
      <c r="U608" s="61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M608" s="5"/>
      <c r="AO608" s="5"/>
      <c r="AP608" s="5"/>
      <c r="AR608" s="5"/>
    </row>
    <row r="609" customFormat="false" ht="15" hidden="false" customHeight="false" outlineLevel="0" collapsed="false">
      <c r="Q609" s="5"/>
      <c r="R609" s="5"/>
      <c r="S609" s="5"/>
      <c r="T609" s="86"/>
      <c r="U609" s="61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M609" s="5"/>
      <c r="AO609" s="5"/>
      <c r="AP609" s="5"/>
      <c r="AR609" s="5"/>
    </row>
    <row r="610" customFormat="false" ht="15" hidden="false" customHeight="false" outlineLevel="0" collapsed="false">
      <c r="Q610" s="5"/>
      <c r="R610" s="5"/>
      <c r="S610" s="5"/>
      <c r="T610" s="86"/>
      <c r="U610" s="61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M610" s="5"/>
      <c r="AO610" s="5"/>
      <c r="AP610" s="5"/>
      <c r="AR610" s="5"/>
    </row>
    <row r="611" customFormat="false" ht="15" hidden="false" customHeight="false" outlineLevel="0" collapsed="false">
      <c r="Q611" s="5"/>
      <c r="R611" s="5"/>
      <c r="S611" s="5"/>
      <c r="T611" s="86"/>
      <c r="U611" s="61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M611" s="5"/>
      <c r="AO611" s="5"/>
      <c r="AP611" s="5"/>
      <c r="AR611" s="5"/>
    </row>
    <row r="612" customFormat="false" ht="15" hidden="false" customHeight="false" outlineLevel="0" collapsed="false">
      <c r="Q612" s="5"/>
      <c r="R612" s="5"/>
      <c r="S612" s="5"/>
      <c r="T612" s="86"/>
      <c r="U612" s="61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M612" s="5"/>
      <c r="AO612" s="5"/>
      <c r="AP612" s="5"/>
      <c r="AR612" s="5"/>
    </row>
    <row r="613" customFormat="false" ht="15" hidden="false" customHeight="false" outlineLevel="0" collapsed="false">
      <c r="Q613" s="5"/>
      <c r="R613" s="5"/>
      <c r="S613" s="5"/>
      <c r="T613" s="86"/>
      <c r="U613" s="61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M613" s="5"/>
      <c r="AO613" s="5"/>
      <c r="AP613" s="5"/>
      <c r="AR613" s="5"/>
    </row>
    <row r="614" customFormat="false" ht="15" hidden="false" customHeight="false" outlineLevel="0" collapsed="false">
      <c r="Q614" s="5"/>
      <c r="R614" s="5"/>
      <c r="S614" s="5"/>
      <c r="T614" s="86"/>
      <c r="U614" s="61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M614" s="5"/>
      <c r="AO614" s="5"/>
      <c r="AP614" s="5"/>
      <c r="AR614" s="5"/>
    </row>
    <row r="615" customFormat="false" ht="15" hidden="false" customHeight="false" outlineLevel="0" collapsed="false">
      <c r="Q615" s="5"/>
      <c r="R615" s="5"/>
      <c r="S615" s="5"/>
      <c r="T615" s="86"/>
      <c r="U615" s="61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M615" s="5"/>
      <c r="AO615" s="5"/>
      <c r="AP615" s="5"/>
      <c r="AR615" s="5"/>
    </row>
    <row r="616" customFormat="false" ht="15" hidden="false" customHeight="false" outlineLevel="0" collapsed="false">
      <c r="Q616" s="5"/>
      <c r="R616" s="5"/>
      <c r="S616" s="5"/>
      <c r="T616" s="86"/>
      <c r="U616" s="61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M616" s="5"/>
      <c r="AO616" s="5"/>
      <c r="AP616" s="5"/>
      <c r="AR616" s="5"/>
    </row>
    <row r="617" customFormat="false" ht="15" hidden="false" customHeight="false" outlineLevel="0" collapsed="false">
      <c r="Q617" s="5"/>
      <c r="R617" s="5"/>
      <c r="S617" s="5"/>
      <c r="T617" s="86"/>
      <c r="U617" s="61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M617" s="5"/>
      <c r="AO617" s="5"/>
      <c r="AP617" s="5"/>
      <c r="AR617" s="5"/>
    </row>
    <row r="618" customFormat="false" ht="15" hidden="false" customHeight="false" outlineLevel="0" collapsed="false">
      <c r="Q618" s="5"/>
      <c r="R618" s="5"/>
      <c r="S618" s="5"/>
      <c r="T618" s="86"/>
      <c r="U618" s="61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M618" s="5"/>
      <c r="AO618" s="5"/>
      <c r="AP618" s="5"/>
      <c r="AR618" s="5"/>
    </row>
    <row r="619" customFormat="false" ht="15" hidden="false" customHeight="false" outlineLevel="0" collapsed="false">
      <c r="Q619" s="5"/>
      <c r="R619" s="5"/>
      <c r="S619" s="5"/>
      <c r="T619" s="86"/>
      <c r="U619" s="61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M619" s="5"/>
      <c r="AO619" s="5"/>
      <c r="AP619" s="5"/>
      <c r="AR619" s="5"/>
    </row>
    <row r="620" customFormat="false" ht="15" hidden="false" customHeight="false" outlineLevel="0" collapsed="false">
      <c r="Q620" s="5"/>
      <c r="R620" s="5"/>
      <c r="S620" s="5"/>
      <c r="T620" s="86"/>
      <c r="U620" s="61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M620" s="5"/>
      <c r="AO620" s="5"/>
      <c r="AP620" s="5"/>
      <c r="AR620" s="5"/>
    </row>
    <row r="621" customFormat="false" ht="15" hidden="false" customHeight="false" outlineLevel="0" collapsed="false">
      <c r="Q621" s="5"/>
      <c r="R621" s="5"/>
      <c r="S621" s="5"/>
      <c r="T621" s="86"/>
      <c r="U621" s="61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M621" s="5"/>
      <c r="AO621" s="5"/>
      <c r="AP621" s="5"/>
      <c r="AR621" s="5"/>
    </row>
    <row r="622" customFormat="false" ht="15" hidden="false" customHeight="false" outlineLevel="0" collapsed="false">
      <c r="Q622" s="5"/>
      <c r="R622" s="5"/>
      <c r="S622" s="5"/>
      <c r="T622" s="86"/>
      <c r="U622" s="61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M622" s="5"/>
      <c r="AO622" s="5"/>
      <c r="AP622" s="5"/>
      <c r="AR622" s="5"/>
    </row>
    <row r="623" customFormat="false" ht="15" hidden="false" customHeight="false" outlineLevel="0" collapsed="false">
      <c r="Q623" s="5"/>
      <c r="R623" s="5"/>
      <c r="S623" s="5"/>
      <c r="T623" s="86"/>
      <c r="U623" s="61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M623" s="5"/>
      <c r="AO623" s="5"/>
      <c r="AP623" s="5"/>
      <c r="AR623" s="5"/>
    </row>
    <row r="624" customFormat="false" ht="15" hidden="false" customHeight="false" outlineLevel="0" collapsed="false">
      <c r="Q624" s="5"/>
      <c r="R624" s="5"/>
      <c r="S624" s="5"/>
      <c r="T624" s="86"/>
      <c r="U624" s="61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M624" s="5"/>
      <c r="AO624" s="5"/>
      <c r="AP624" s="5"/>
      <c r="AR624" s="5"/>
    </row>
    <row r="625" customFormat="false" ht="15" hidden="false" customHeight="false" outlineLevel="0" collapsed="false">
      <c r="Q625" s="5"/>
      <c r="R625" s="5"/>
      <c r="S625" s="5"/>
      <c r="T625" s="86"/>
      <c r="U625" s="61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M625" s="5"/>
      <c r="AO625" s="5"/>
      <c r="AP625" s="5"/>
      <c r="AR625" s="5"/>
    </row>
    <row r="626" customFormat="false" ht="15" hidden="false" customHeight="false" outlineLevel="0" collapsed="false">
      <c r="Q626" s="5"/>
      <c r="R626" s="5"/>
      <c r="S626" s="5"/>
      <c r="T626" s="86"/>
      <c r="U626" s="61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M626" s="5"/>
      <c r="AO626" s="5"/>
      <c r="AP626" s="5"/>
      <c r="AR626" s="5"/>
    </row>
    <row r="627" customFormat="false" ht="15" hidden="false" customHeight="false" outlineLevel="0" collapsed="false">
      <c r="Q627" s="5"/>
      <c r="R627" s="5"/>
      <c r="S627" s="5"/>
      <c r="T627" s="86"/>
      <c r="U627" s="61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M627" s="5"/>
      <c r="AO627" s="5"/>
      <c r="AP627" s="5"/>
      <c r="AR627" s="5"/>
    </row>
    <row r="628" customFormat="false" ht="15" hidden="false" customHeight="false" outlineLevel="0" collapsed="false">
      <c r="Q628" s="5"/>
      <c r="R628" s="5"/>
      <c r="S628" s="5"/>
      <c r="T628" s="86"/>
      <c r="U628" s="61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M628" s="5"/>
      <c r="AO628" s="5"/>
      <c r="AP628" s="5"/>
      <c r="AR628" s="5"/>
    </row>
    <row r="629" customFormat="false" ht="15" hidden="false" customHeight="false" outlineLevel="0" collapsed="false">
      <c r="Q629" s="5"/>
      <c r="R629" s="5"/>
      <c r="S629" s="5"/>
      <c r="T629" s="86"/>
      <c r="U629" s="61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M629" s="5"/>
      <c r="AO629" s="5"/>
      <c r="AP629" s="5"/>
      <c r="AR629" s="5"/>
    </row>
    <row r="630" customFormat="false" ht="15" hidden="false" customHeight="false" outlineLevel="0" collapsed="false">
      <c r="Q630" s="5"/>
      <c r="R630" s="5"/>
      <c r="S630" s="5"/>
      <c r="T630" s="86"/>
      <c r="U630" s="61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M630" s="5"/>
      <c r="AO630" s="5"/>
      <c r="AP630" s="5"/>
      <c r="AR630" s="5"/>
    </row>
    <row r="631" customFormat="false" ht="15" hidden="false" customHeight="false" outlineLevel="0" collapsed="false">
      <c r="Q631" s="5"/>
      <c r="R631" s="5"/>
      <c r="S631" s="5"/>
      <c r="T631" s="86"/>
      <c r="U631" s="61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M631" s="5"/>
      <c r="AO631" s="5"/>
      <c r="AP631" s="5"/>
      <c r="AR631" s="5"/>
    </row>
    <row r="632" customFormat="false" ht="15" hidden="false" customHeight="false" outlineLevel="0" collapsed="false">
      <c r="Q632" s="5"/>
      <c r="R632" s="5"/>
      <c r="S632" s="5"/>
      <c r="T632" s="86"/>
      <c r="U632" s="61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M632" s="5"/>
      <c r="AO632" s="5"/>
      <c r="AP632" s="5"/>
      <c r="AR632" s="5"/>
    </row>
    <row r="633" customFormat="false" ht="15" hidden="false" customHeight="false" outlineLevel="0" collapsed="false">
      <c r="Q633" s="5"/>
      <c r="R633" s="5"/>
      <c r="S633" s="5"/>
      <c r="T633" s="86"/>
      <c r="U633" s="61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M633" s="5"/>
      <c r="AO633" s="5"/>
      <c r="AP633" s="5"/>
      <c r="AR633" s="5"/>
    </row>
    <row r="634" customFormat="false" ht="15" hidden="false" customHeight="false" outlineLevel="0" collapsed="false">
      <c r="Q634" s="5"/>
      <c r="R634" s="5"/>
      <c r="S634" s="5"/>
      <c r="T634" s="86"/>
      <c r="U634" s="61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M634" s="5"/>
      <c r="AO634" s="5"/>
      <c r="AP634" s="5"/>
      <c r="AR634" s="5"/>
    </row>
    <row r="635" customFormat="false" ht="15" hidden="false" customHeight="false" outlineLevel="0" collapsed="false">
      <c r="Q635" s="5"/>
      <c r="R635" s="5"/>
      <c r="S635" s="5"/>
      <c r="T635" s="86"/>
      <c r="U635" s="61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M635" s="5"/>
      <c r="AO635" s="5"/>
      <c r="AP635" s="5"/>
      <c r="AR635" s="5"/>
    </row>
    <row r="636" customFormat="false" ht="15" hidden="false" customHeight="false" outlineLevel="0" collapsed="false">
      <c r="Q636" s="5"/>
      <c r="R636" s="5"/>
      <c r="S636" s="5"/>
      <c r="T636" s="86"/>
      <c r="U636" s="61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M636" s="5"/>
      <c r="AO636" s="5"/>
      <c r="AP636" s="5"/>
      <c r="AR636" s="5"/>
    </row>
    <row r="637" customFormat="false" ht="15" hidden="false" customHeight="false" outlineLevel="0" collapsed="false">
      <c r="Q637" s="5"/>
      <c r="R637" s="5"/>
      <c r="S637" s="5"/>
      <c r="T637" s="86"/>
      <c r="U637" s="61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M637" s="5"/>
      <c r="AO637" s="5"/>
      <c r="AP637" s="5"/>
      <c r="AR637" s="5"/>
    </row>
    <row r="638" customFormat="false" ht="15" hidden="false" customHeight="false" outlineLevel="0" collapsed="false">
      <c r="Q638" s="5"/>
      <c r="R638" s="5"/>
      <c r="S638" s="5"/>
      <c r="T638" s="86"/>
      <c r="U638" s="61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M638" s="5"/>
      <c r="AO638" s="5"/>
      <c r="AP638" s="5"/>
      <c r="AR638" s="5"/>
    </row>
    <row r="639" customFormat="false" ht="15" hidden="false" customHeight="false" outlineLevel="0" collapsed="false">
      <c r="Q639" s="5"/>
      <c r="R639" s="5"/>
      <c r="S639" s="5"/>
      <c r="T639" s="86"/>
      <c r="U639" s="61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M639" s="5"/>
      <c r="AO639" s="5"/>
      <c r="AP639" s="5"/>
      <c r="AR639" s="5"/>
    </row>
    <row r="640" customFormat="false" ht="15" hidden="false" customHeight="false" outlineLevel="0" collapsed="false">
      <c r="Q640" s="5"/>
      <c r="R640" s="5"/>
      <c r="S640" s="5"/>
      <c r="T640" s="86"/>
      <c r="U640" s="61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M640" s="5"/>
      <c r="AO640" s="5"/>
      <c r="AP640" s="5"/>
      <c r="AR640" s="5"/>
    </row>
    <row r="641" customFormat="false" ht="15" hidden="false" customHeight="false" outlineLevel="0" collapsed="false">
      <c r="Q641" s="5"/>
      <c r="R641" s="5"/>
      <c r="S641" s="5"/>
      <c r="T641" s="86"/>
      <c r="U641" s="61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M641" s="5"/>
      <c r="AO641" s="5"/>
      <c r="AP641" s="5"/>
      <c r="AR641" s="5"/>
    </row>
    <row r="642" customFormat="false" ht="15" hidden="false" customHeight="false" outlineLevel="0" collapsed="false">
      <c r="Q642" s="5"/>
      <c r="R642" s="5"/>
      <c r="S642" s="5"/>
      <c r="T642" s="86"/>
      <c r="U642" s="61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M642" s="5"/>
      <c r="AO642" s="5"/>
      <c r="AP642" s="5"/>
      <c r="AR642" s="5"/>
    </row>
    <row r="643" customFormat="false" ht="15" hidden="false" customHeight="false" outlineLevel="0" collapsed="false">
      <c r="Q643" s="5"/>
      <c r="R643" s="5"/>
      <c r="S643" s="5"/>
      <c r="T643" s="86"/>
      <c r="U643" s="61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M643" s="5"/>
      <c r="AO643" s="5"/>
      <c r="AP643" s="5"/>
      <c r="AR643" s="5"/>
    </row>
    <row r="644" customFormat="false" ht="15" hidden="false" customHeight="false" outlineLevel="0" collapsed="false">
      <c r="Q644" s="5"/>
      <c r="R644" s="5"/>
      <c r="S644" s="5"/>
      <c r="T644" s="86"/>
      <c r="U644" s="61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M644" s="5"/>
      <c r="AO644" s="5"/>
      <c r="AP644" s="5"/>
      <c r="AR644" s="5"/>
    </row>
    <row r="645" customFormat="false" ht="15" hidden="false" customHeight="false" outlineLevel="0" collapsed="false">
      <c r="Q645" s="5"/>
      <c r="R645" s="5"/>
      <c r="S645" s="5"/>
      <c r="T645" s="86"/>
      <c r="U645" s="61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M645" s="5"/>
      <c r="AO645" s="5"/>
      <c r="AP645" s="5"/>
      <c r="AR645" s="5"/>
    </row>
    <row r="646" customFormat="false" ht="15" hidden="false" customHeight="false" outlineLevel="0" collapsed="false">
      <c r="Q646" s="5"/>
      <c r="R646" s="5"/>
      <c r="S646" s="5"/>
      <c r="T646" s="86"/>
      <c r="U646" s="61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M646" s="5"/>
      <c r="AO646" s="5"/>
      <c r="AP646" s="5"/>
      <c r="AR646" s="5"/>
    </row>
    <row r="647" customFormat="false" ht="15" hidden="false" customHeight="false" outlineLevel="0" collapsed="false">
      <c r="Q647" s="5"/>
      <c r="R647" s="5"/>
      <c r="S647" s="5"/>
      <c r="T647" s="86"/>
      <c r="U647" s="61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M647" s="5"/>
      <c r="AO647" s="5"/>
      <c r="AP647" s="5"/>
      <c r="AR647" s="5"/>
    </row>
    <row r="648" customFormat="false" ht="15" hidden="false" customHeight="false" outlineLevel="0" collapsed="false">
      <c r="Q648" s="5"/>
      <c r="R648" s="5"/>
      <c r="S648" s="5"/>
      <c r="T648" s="86"/>
      <c r="U648" s="61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M648" s="5"/>
      <c r="AO648" s="5"/>
      <c r="AP648" s="5"/>
      <c r="AR648" s="5"/>
    </row>
    <row r="649" customFormat="false" ht="15" hidden="false" customHeight="false" outlineLevel="0" collapsed="false">
      <c r="Q649" s="5"/>
      <c r="R649" s="5"/>
      <c r="S649" s="5"/>
      <c r="T649" s="86"/>
      <c r="U649" s="61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M649" s="5"/>
      <c r="AO649" s="5"/>
      <c r="AP649" s="5"/>
      <c r="AR649" s="5"/>
    </row>
    <row r="650" customFormat="false" ht="15" hidden="false" customHeight="false" outlineLevel="0" collapsed="false">
      <c r="Q650" s="5"/>
      <c r="R650" s="5"/>
      <c r="S650" s="5"/>
      <c r="T650" s="86"/>
      <c r="U650" s="61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M650" s="5"/>
      <c r="AO650" s="5"/>
      <c r="AP650" s="5"/>
      <c r="AR650" s="5"/>
    </row>
    <row r="651" customFormat="false" ht="15" hidden="false" customHeight="false" outlineLevel="0" collapsed="false">
      <c r="Q651" s="5"/>
      <c r="R651" s="5"/>
      <c r="S651" s="5"/>
      <c r="T651" s="86"/>
      <c r="U651" s="61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M651" s="5"/>
      <c r="AO651" s="5"/>
      <c r="AP651" s="5"/>
      <c r="AR651" s="5"/>
    </row>
    <row r="652" customFormat="false" ht="15" hidden="false" customHeight="false" outlineLevel="0" collapsed="false">
      <c r="Q652" s="5"/>
      <c r="R652" s="5"/>
      <c r="S652" s="5"/>
      <c r="T652" s="86"/>
      <c r="U652" s="61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M652" s="5"/>
      <c r="AO652" s="5"/>
      <c r="AP652" s="5"/>
      <c r="AR652" s="5"/>
    </row>
    <row r="653" customFormat="false" ht="15" hidden="false" customHeight="false" outlineLevel="0" collapsed="false">
      <c r="Q653" s="5"/>
      <c r="R653" s="5"/>
      <c r="S653" s="5"/>
      <c r="T653" s="86"/>
      <c r="U653" s="61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M653" s="5"/>
      <c r="AO653" s="5"/>
      <c r="AP653" s="5"/>
      <c r="AR653" s="5"/>
    </row>
    <row r="654" customFormat="false" ht="15" hidden="false" customHeight="false" outlineLevel="0" collapsed="false">
      <c r="Q654" s="5"/>
      <c r="R654" s="5"/>
      <c r="S654" s="5"/>
      <c r="T654" s="86"/>
      <c r="U654" s="61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M654" s="5"/>
      <c r="AO654" s="5"/>
      <c r="AP654" s="5"/>
      <c r="AR654" s="5"/>
    </row>
    <row r="655" customFormat="false" ht="15" hidden="false" customHeight="false" outlineLevel="0" collapsed="false">
      <c r="Q655" s="5"/>
      <c r="R655" s="5"/>
      <c r="S655" s="5"/>
      <c r="T655" s="86"/>
      <c r="U655" s="61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M655" s="5"/>
      <c r="AO655" s="5"/>
      <c r="AP655" s="5"/>
      <c r="AR655" s="5"/>
    </row>
    <row r="656" customFormat="false" ht="15" hidden="false" customHeight="false" outlineLevel="0" collapsed="false">
      <c r="Q656" s="5"/>
      <c r="R656" s="5"/>
      <c r="S656" s="5"/>
      <c r="T656" s="86"/>
      <c r="U656" s="61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M656" s="5"/>
      <c r="AO656" s="5"/>
      <c r="AP656" s="5"/>
      <c r="AR656" s="5"/>
    </row>
    <row r="657" customFormat="false" ht="15" hidden="false" customHeight="false" outlineLevel="0" collapsed="false">
      <c r="Q657" s="5"/>
      <c r="R657" s="5"/>
      <c r="S657" s="5"/>
      <c r="T657" s="86"/>
      <c r="U657" s="61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M657" s="5"/>
      <c r="AO657" s="5"/>
      <c r="AP657" s="5"/>
      <c r="AR657" s="5"/>
    </row>
    <row r="658" customFormat="false" ht="15" hidden="false" customHeight="false" outlineLevel="0" collapsed="false">
      <c r="Q658" s="5"/>
      <c r="R658" s="5"/>
      <c r="S658" s="5"/>
      <c r="T658" s="86"/>
      <c r="U658" s="61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M658" s="5"/>
      <c r="AO658" s="5"/>
      <c r="AP658" s="5"/>
      <c r="AR658" s="5"/>
    </row>
    <row r="659" customFormat="false" ht="15" hidden="false" customHeight="false" outlineLevel="0" collapsed="false">
      <c r="Q659" s="5"/>
      <c r="R659" s="5"/>
      <c r="S659" s="5"/>
      <c r="T659" s="86"/>
      <c r="U659" s="61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M659" s="5"/>
      <c r="AO659" s="5"/>
      <c r="AP659" s="5"/>
      <c r="AR659" s="5"/>
    </row>
    <row r="660" customFormat="false" ht="15" hidden="false" customHeight="false" outlineLevel="0" collapsed="false">
      <c r="Q660" s="5"/>
      <c r="R660" s="5"/>
      <c r="S660" s="5"/>
      <c r="T660" s="86"/>
      <c r="U660" s="61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M660" s="5"/>
      <c r="AO660" s="5"/>
      <c r="AP660" s="5"/>
      <c r="AR660" s="5"/>
    </row>
    <row r="661" customFormat="false" ht="15" hidden="false" customHeight="false" outlineLevel="0" collapsed="false">
      <c r="Q661" s="5"/>
      <c r="R661" s="5"/>
      <c r="S661" s="5"/>
      <c r="T661" s="86"/>
      <c r="U661" s="61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M661" s="5"/>
      <c r="AO661" s="5"/>
      <c r="AP661" s="5"/>
      <c r="AR661" s="5"/>
    </row>
    <row r="662" customFormat="false" ht="15" hidden="false" customHeight="false" outlineLevel="0" collapsed="false">
      <c r="Q662" s="5"/>
      <c r="R662" s="5"/>
      <c r="S662" s="5"/>
      <c r="T662" s="86"/>
      <c r="U662" s="61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M662" s="5"/>
      <c r="AO662" s="5"/>
      <c r="AP662" s="5"/>
      <c r="AR662" s="5"/>
    </row>
    <row r="663" customFormat="false" ht="15" hidden="false" customHeight="false" outlineLevel="0" collapsed="false">
      <c r="Q663" s="5"/>
      <c r="R663" s="5"/>
      <c r="S663" s="5"/>
      <c r="T663" s="86"/>
      <c r="U663" s="61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M663" s="5"/>
      <c r="AO663" s="5"/>
      <c r="AP663" s="5"/>
      <c r="AR663" s="5"/>
    </row>
    <row r="664" customFormat="false" ht="15" hidden="false" customHeight="false" outlineLevel="0" collapsed="false">
      <c r="Q664" s="5"/>
      <c r="R664" s="5"/>
      <c r="S664" s="5"/>
      <c r="T664" s="86"/>
      <c r="U664" s="61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M664" s="5"/>
      <c r="AO664" s="5"/>
      <c r="AP664" s="5"/>
      <c r="AR664" s="5"/>
    </row>
    <row r="665" customFormat="false" ht="15" hidden="false" customHeight="false" outlineLevel="0" collapsed="false">
      <c r="Q665" s="5"/>
      <c r="R665" s="5"/>
      <c r="S665" s="5"/>
      <c r="T665" s="86"/>
      <c r="U665" s="61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M665" s="5"/>
      <c r="AO665" s="5"/>
      <c r="AP665" s="5"/>
      <c r="AR665" s="5"/>
    </row>
    <row r="666" customFormat="false" ht="15" hidden="false" customHeight="false" outlineLevel="0" collapsed="false">
      <c r="Q666" s="5"/>
      <c r="R666" s="5"/>
      <c r="S666" s="5"/>
      <c r="T666" s="86"/>
      <c r="U666" s="61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M666" s="5"/>
      <c r="AO666" s="5"/>
      <c r="AP666" s="5"/>
      <c r="AR666" s="5"/>
    </row>
    <row r="667" customFormat="false" ht="15" hidden="false" customHeight="false" outlineLevel="0" collapsed="false">
      <c r="Q667" s="5"/>
      <c r="R667" s="5"/>
      <c r="S667" s="5"/>
      <c r="T667" s="86"/>
      <c r="U667" s="61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M667" s="5"/>
      <c r="AO667" s="5"/>
      <c r="AP667" s="5"/>
      <c r="AR667" s="5"/>
    </row>
    <row r="668" customFormat="false" ht="15" hidden="false" customHeight="false" outlineLevel="0" collapsed="false">
      <c r="Q668" s="5"/>
      <c r="R668" s="5"/>
      <c r="S668" s="5"/>
      <c r="T668" s="86"/>
      <c r="U668" s="61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M668" s="5"/>
      <c r="AO668" s="5"/>
      <c r="AP668" s="5"/>
      <c r="AR668" s="5"/>
    </row>
    <row r="669" customFormat="false" ht="15" hidden="false" customHeight="false" outlineLevel="0" collapsed="false">
      <c r="Q669" s="5"/>
      <c r="R669" s="5"/>
      <c r="S669" s="5"/>
      <c r="T669" s="86"/>
      <c r="U669" s="61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M669" s="5"/>
      <c r="AO669" s="5"/>
      <c r="AP669" s="5"/>
      <c r="AR669" s="5"/>
    </row>
    <row r="670" customFormat="false" ht="15" hidden="false" customHeight="false" outlineLevel="0" collapsed="false">
      <c r="Q670" s="5"/>
      <c r="R670" s="5"/>
      <c r="S670" s="5"/>
      <c r="T670" s="86"/>
      <c r="U670" s="61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M670" s="5"/>
      <c r="AO670" s="5"/>
      <c r="AP670" s="5"/>
      <c r="AR670" s="5"/>
    </row>
    <row r="671" customFormat="false" ht="15" hidden="false" customHeight="false" outlineLevel="0" collapsed="false">
      <c r="Q671" s="5"/>
      <c r="R671" s="5"/>
      <c r="S671" s="5"/>
      <c r="T671" s="86"/>
      <c r="U671" s="61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M671" s="5"/>
      <c r="AO671" s="5"/>
      <c r="AP671" s="5"/>
      <c r="AR671" s="5"/>
    </row>
    <row r="672" customFormat="false" ht="15" hidden="false" customHeight="false" outlineLevel="0" collapsed="false">
      <c r="Q672" s="5"/>
      <c r="R672" s="5"/>
      <c r="S672" s="5"/>
      <c r="T672" s="86"/>
      <c r="U672" s="61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M672" s="5"/>
      <c r="AO672" s="5"/>
      <c r="AP672" s="5"/>
      <c r="AR672" s="5"/>
    </row>
    <row r="673" customFormat="false" ht="15" hidden="false" customHeight="false" outlineLevel="0" collapsed="false">
      <c r="Q673" s="5"/>
      <c r="R673" s="5"/>
      <c r="S673" s="5"/>
      <c r="T673" s="86"/>
      <c r="U673" s="61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M673" s="5"/>
      <c r="AO673" s="5"/>
      <c r="AP673" s="5"/>
      <c r="AR673" s="5"/>
    </row>
    <row r="674" customFormat="false" ht="15" hidden="false" customHeight="false" outlineLevel="0" collapsed="false">
      <c r="Q674" s="5"/>
      <c r="R674" s="5"/>
      <c r="S674" s="5"/>
      <c r="T674" s="86"/>
      <c r="U674" s="61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M674" s="5"/>
      <c r="AO674" s="5"/>
      <c r="AP674" s="5"/>
      <c r="AR674" s="5"/>
    </row>
    <row r="675" customFormat="false" ht="15" hidden="false" customHeight="false" outlineLevel="0" collapsed="false">
      <c r="Q675" s="5"/>
      <c r="R675" s="5"/>
      <c r="S675" s="5"/>
      <c r="T675" s="86"/>
      <c r="U675" s="61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M675" s="5"/>
      <c r="AO675" s="5"/>
      <c r="AP675" s="5"/>
      <c r="AR675" s="5"/>
    </row>
    <row r="676" customFormat="false" ht="15" hidden="false" customHeight="false" outlineLevel="0" collapsed="false">
      <c r="Q676" s="5"/>
      <c r="R676" s="5"/>
      <c r="S676" s="5"/>
      <c r="T676" s="86"/>
      <c r="U676" s="61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M676" s="5"/>
      <c r="AO676" s="5"/>
      <c r="AP676" s="5"/>
      <c r="AR676" s="5"/>
    </row>
    <row r="677" customFormat="false" ht="15" hidden="false" customHeight="false" outlineLevel="0" collapsed="false">
      <c r="Q677" s="5"/>
      <c r="R677" s="5"/>
      <c r="S677" s="5"/>
      <c r="T677" s="86"/>
      <c r="U677" s="61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M677" s="5"/>
      <c r="AO677" s="5"/>
      <c r="AP677" s="5"/>
      <c r="AR677" s="5"/>
    </row>
    <row r="678" customFormat="false" ht="15" hidden="false" customHeight="false" outlineLevel="0" collapsed="false">
      <c r="Q678" s="5"/>
      <c r="R678" s="5"/>
      <c r="S678" s="5"/>
      <c r="T678" s="86"/>
      <c r="U678" s="61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M678" s="5"/>
      <c r="AO678" s="5"/>
      <c r="AP678" s="5"/>
      <c r="AR678" s="5"/>
    </row>
    <row r="679" customFormat="false" ht="15" hidden="false" customHeight="false" outlineLevel="0" collapsed="false">
      <c r="Q679" s="5"/>
      <c r="R679" s="5"/>
      <c r="S679" s="5"/>
      <c r="T679" s="86"/>
      <c r="U679" s="61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M679" s="5"/>
      <c r="AO679" s="5"/>
      <c r="AP679" s="5"/>
      <c r="AR679" s="5"/>
    </row>
    <row r="680" customFormat="false" ht="15" hidden="false" customHeight="false" outlineLevel="0" collapsed="false">
      <c r="Q680" s="5"/>
      <c r="R680" s="5"/>
      <c r="S680" s="5"/>
      <c r="T680" s="86"/>
      <c r="U680" s="61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M680" s="5"/>
      <c r="AO680" s="5"/>
      <c r="AP680" s="5"/>
      <c r="AR680" s="5"/>
    </row>
    <row r="681" customFormat="false" ht="15" hidden="false" customHeight="false" outlineLevel="0" collapsed="false">
      <c r="Q681" s="5"/>
      <c r="R681" s="5"/>
      <c r="S681" s="5"/>
      <c r="T681" s="86"/>
      <c r="U681" s="61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M681" s="5"/>
      <c r="AO681" s="5"/>
      <c r="AP681" s="5"/>
      <c r="AR681" s="5"/>
    </row>
    <row r="682" customFormat="false" ht="15" hidden="false" customHeight="false" outlineLevel="0" collapsed="false">
      <c r="Q682" s="5"/>
      <c r="R682" s="5"/>
      <c r="S682" s="5"/>
      <c r="T682" s="86"/>
      <c r="U682" s="61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M682" s="5"/>
      <c r="AO682" s="5"/>
      <c r="AP682" s="5"/>
      <c r="AR682" s="5"/>
    </row>
    <row r="683" customFormat="false" ht="15" hidden="false" customHeight="false" outlineLevel="0" collapsed="false">
      <c r="Q683" s="5"/>
      <c r="R683" s="5"/>
      <c r="S683" s="5"/>
      <c r="T683" s="86"/>
      <c r="U683" s="61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M683" s="5"/>
      <c r="AO683" s="5"/>
      <c r="AP683" s="5"/>
      <c r="AR683" s="5"/>
    </row>
    <row r="684" customFormat="false" ht="15" hidden="false" customHeight="false" outlineLevel="0" collapsed="false">
      <c r="Q684" s="5"/>
      <c r="R684" s="5"/>
      <c r="S684" s="5"/>
      <c r="T684" s="86"/>
      <c r="U684" s="61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M684" s="5"/>
      <c r="AO684" s="5"/>
      <c r="AP684" s="5"/>
      <c r="AR684" s="5"/>
    </row>
    <row r="685" customFormat="false" ht="15" hidden="false" customHeight="false" outlineLevel="0" collapsed="false">
      <c r="Q685" s="5"/>
      <c r="R685" s="5"/>
      <c r="S685" s="5"/>
      <c r="T685" s="86"/>
      <c r="U685" s="61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M685" s="5"/>
      <c r="AO685" s="5"/>
      <c r="AP685" s="5"/>
      <c r="AR685" s="5"/>
    </row>
    <row r="686" customFormat="false" ht="15" hidden="false" customHeight="false" outlineLevel="0" collapsed="false">
      <c r="Q686" s="5"/>
      <c r="R686" s="5"/>
      <c r="S686" s="5"/>
      <c r="T686" s="86"/>
      <c r="U686" s="61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M686" s="5"/>
      <c r="AO686" s="5"/>
      <c r="AP686" s="5"/>
      <c r="AR686" s="5"/>
    </row>
    <row r="687" customFormat="false" ht="15" hidden="false" customHeight="false" outlineLevel="0" collapsed="false">
      <c r="Q687" s="5"/>
      <c r="R687" s="5"/>
      <c r="S687" s="5"/>
      <c r="T687" s="86"/>
      <c r="U687" s="61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M687" s="5"/>
      <c r="AO687" s="5"/>
      <c r="AP687" s="5"/>
      <c r="AR687" s="5"/>
    </row>
    <row r="688" customFormat="false" ht="15" hidden="false" customHeight="false" outlineLevel="0" collapsed="false">
      <c r="Q688" s="5"/>
      <c r="R688" s="5"/>
      <c r="S688" s="5"/>
      <c r="T688" s="86"/>
      <c r="U688" s="61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M688" s="5"/>
      <c r="AO688" s="5"/>
      <c r="AP688" s="5"/>
      <c r="AR688" s="5"/>
    </row>
    <row r="689" customFormat="false" ht="15" hidden="false" customHeight="false" outlineLevel="0" collapsed="false">
      <c r="Q689" s="5"/>
      <c r="R689" s="5"/>
      <c r="S689" s="5"/>
      <c r="T689" s="86"/>
      <c r="U689" s="61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M689" s="5"/>
      <c r="AO689" s="5"/>
      <c r="AP689" s="5"/>
      <c r="AR689" s="5"/>
    </row>
    <row r="690" customFormat="false" ht="15" hidden="false" customHeight="false" outlineLevel="0" collapsed="false">
      <c r="Q690" s="5"/>
      <c r="R690" s="5"/>
      <c r="S690" s="5"/>
      <c r="T690" s="86"/>
      <c r="U690" s="61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M690" s="5"/>
      <c r="AO690" s="5"/>
      <c r="AP690" s="5"/>
      <c r="AR690" s="5"/>
    </row>
    <row r="691" customFormat="false" ht="15" hidden="false" customHeight="false" outlineLevel="0" collapsed="false">
      <c r="Q691" s="5"/>
      <c r="R691" s="5"/>
      <c r="S691" s="5"/>
      <c r="T691" s="86"/>
      <c r="U691" s="61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M691" s="5"/>
      <c r="AO691" s="5"/>
      <c r="AP691" s="5"/>
      <c r="AR691" s="5"/>
    </row>
    <row r="692" customFormat="false" ht="15" hidden="false" customHeight="false" outlineLevel="0" collapsed="false">
      <c r="Q692" s="5"/>
      <c r="R692" s="5"/>
      <c r="S692" s="5"/>
      <c r="T692" s="86"/>
      <c r="U692" s="61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M692" s="5"/>
      <c r="AO692" s="5"/>
      <c r="AP692" s="5"/>
      <c r="AR692" s="5"/>
    </row>
    <row r="693" customFormat="false" ht="15" hidden="false" customHeight="false" outlineLevel="0" collapsed="false">
      <c r="Q693" s="5"/>
      <c r="R693" s="5"/>
      <c r="S693" s="5"/>
      <c r="T693" s="86"/>
      <c r="U693" s="61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M693" s="5"/>
      <c r="AO693" s="5"/>
      <c r="AP693" s="5"/>
      <c r="AR693" s="5"/>
    </row>
    <row r="694" customFormat="false" ht="15" hidden="false" customHeight="false" outlineLevel="0" collapsed="false">
      <c r="Q694" s="5"/>
      <c r="R694" s="5"/>
      <c r="S694" s="5"/>
      <c r="T694" s="86"/>
      <c r="U694" s="61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M694" s="5"/>
      <c r="AO694" s="5"/>
      <c r="AP694" s="5"/>
      <c r="AR694" s="5"/>
    </row>
    <row r="695" customFormat="false" ht="15" hidden="false" customHeight="false" outlineLevel="0" collapsed="false">
      <c r="Q695" s="5"/>
      <c r="R695" s="5"/>
      <c r="S695" s="5"/>
      <c r="T695" s="86"/>
      <c r="U695" s="61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M695" s="5"/>
      <c r="AO695" s="5"/>
      <c r="AP695" s="5"/>
      <c r="AR695" s="5"/>
    </row>
    <row r="696" customFormat="false" ht="15" hidden="false" customHeight="false" outlineLevel="0" collapsed="false">
      <c r="Q696" s="5"/>
      <c r="R696" s="5"/>
      <c r="S696" s="5"/>
      <c r="T696" s="86"/>
      <c r="U696" s="61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M696" s="5"/>
      <c r="AO696" s="5"/>
      <c r="AP696" s="5"/>
      <c r="AR696" s="5"/>
    </row>
    <row r="697" customFormat="false" ht="15" hidden="false" customHeight="false" outlineLevel="0" collapsed="false">
      <c r="Q697" s="5"/>
      <c r="R697" s="5"/>
      <c r="S697" s="5"/>
      <c r="T697" s="86"/>
      <c r="U697" s="61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M697" s="5"/>
      <c r="AO697" s="5"/>
      <c r="AP697" s="5"/>
      <c r="AR697" s="5"/>
    </row>
    <row r="698" customFormat="false" ht="15" hidden="false" customHeight="false" outlineLevel="0" collapsed="false">
      <c r="Q698" s="5"/>
      <c r="R698" s="5"/>
      <c r="S698" s="5"/>
      <c r="T698" s="86"/>
      <c r="U698" s="61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M698" s="5"/>
      <c r="AO698" s="5"/>
      <c r="AP698" s="5"/>
      <c r="AR698" s="5"/>
    </row>
    <row r="699" customFormat="false" ht="15" hidden="false" customHeight="false" outlineLevel="0" collapsed="false">
      <c r="Q699" s="5"/>
      <c r="R699" s="5"/>
      <c r="S699" s="5"/>
      <c r="T699" s="86"/>
      <c r="U699" s="61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M699" s="5"/>
      <c r="AO699" s="5"/>
      <c r="AP699" s="5"/>
      <c r="AR699" s="5"/>
    </row>
    <row r="700" customFormat="false" ht="15" hidden="false" customHeight="false" outlineLevel="0" collapsed="false">
      <c r="Q700" s="5"/>
      <c r="R700" s="5"/>
      <c r="S700" s="5"/>
      <c r="T700" s="86"/>
      <c r="U700" s="61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M700" s="5"/>
      <c r="AO700" s="5"/>
      <c r="AP700" s="5"/>
      <c r="AR700" s="5"/>
    </row>
    <row r="701" customFormat="false" ht="15" hidden="false" customHeight="false" outlineLevel="0" collapsed="false">
      <c r="Q701" s="5"/>
      <c r="R701" s="5"/>
      <c r="S701" s="5"/>
      <c r="T701" s="86"/>
      <c r="U701" s="61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M701" s="5"/>
      <c r="AO701" s="5"/>
      <c r="AP701" s="5"/>
      <c r="AR701" s="5"/>
    </row>
    <row r="702" customFormat="false" ht="15" hidden="false" customHeight="false" outlineLevel="0" collapsed="false">
      <c r="Q702" s="5"/>
      <c r="R702" s="5"/>
      <c r="S702" s="5"/>
      <c r="T702" s="86"/>
      <c r="U702" s="61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M702" s="5"/>
      <c r="AO702" s="5"/>
      <c r="AP702" s="5"/>
      <c r="AR702" s="5"/>
    </row>
    <row r="703" customFormat="false" ht="15" hidden="false" customHeight="false" outlineLevel="0" collapsed="false">
      <c r="Q703" s="5"/>
      <c r="R703" s="5"/>
      <c r="S703" s="5"/>
      <c r="T703" s="86"/>
      <c r="U703" s="61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M703" s="5"/>
      <c r="AO703" s="5"/>
      <c r="AP703" s="5"/>
      <c r="AR703" s="5"/>
    </row>
    <row r="704" customFormat="false" ht="15" hidden="false" customHeight="false" outlineLevel="0" collapsed="false">
      <c r="Q704" s="5"/>
      <c r="R704" s="5"/>
      <c r="S704" s="5"/>
      <c r="T704" s="86"/>
      <c r="U704" s="61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M704" s="5"/>
      <c r="AO704" s="5"/>
      <c r="AP704" s="5"/>
      <c r="AR704" s="5"/>
    </row>
    <row r="705" customFormat="false" ht="15" hidden="false" customHeight="false" outlineLevel="0" collapsed="false">
      <c r="Q705" s="5"/>
      <c r="R705" s="5"/>
      <c r="S705" s="5"/>
      <c r="T705" s="86"/>
      <c r="U705" s="61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M705" s="5"/>
      <c r="AO705" s="5"/>
      <c r="AP705" s="5"/>
      <c r="AR705" s="5"/>
    </row>
    <row r="706" customFormat="false" ht="15" hidden="false" customHeight="false" outlineLevel="0" collapsed="false">
      <c r="Q706" s="5"/>
      <c r="R706" s="5"/>
      <c r="S706" s="5"/>
      <c r="T706" s="86"/>
      <c r="U706" s="61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M706" s="5"/>
      <c r="AO706" s="5"/>
      <c r="AP706" s="5"/>
      <c r="AR706" s="5"/>
    </row>
    <row r="707" customFormat="false" ht="15" hidden="false" customHeight="false" outlineLevel="0" collapsed="false">
      <c r="Q707" s="5"/>
      <c r="R707" s="5"/>
      <c r="S707" s="5"/>
      <c r="T707" s="86"/>
      <c r="U707" s="61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M707" s="5"/>
      <c r="AO707" s="5"/>
      <c r="AP707" s="5"/>
      <c r="AR707" s="5"/>
    </row>
    <row r="708" customFormat="false" ht="15" hidden="false" customHeight="false" outlineLevel="0" collapsed="false">
      <c r="Q708" s="5"/>
      <c r="R708" s="5"/>
      <c r="S708" s="5"/>
      <c r="T708" s="86"/>
      <c r="U708" s="61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M708" s="5"/>
      <c r="AO708" s="5"/>
      <c r="AP708" s="5"/>
      <c r="AR708" s="5"/>
    </row>
    <row r="709" customFormat="false" ht="15" hidden="false" customHeight="false" outlineLevel="0" collapsed="false">
      <c r="Q709" s="5"/>
      <c r="R709" s="5"/>
      <c r="S709" s="5"/>
      <c r="T709" s="86"/>
      <c r="U709" s="61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M709" s="5"/>
      <c r="AO709" s="5"/>
      <c r="AP709" s="5"/>
      <c r="AR709" s="5"/>
    </row>
    <row r="710" customFormat="false" ht="15" hidden="false" customHeight="false" outlineLevel="0" collapsed="false">
      <c r="Q710" s="5"/>
      <c r="R710" s="5"/>
      <c r="S710" s="5"/>
      <c r="T710" s="86"/>
      <c r="U710" s="61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M710" s="5"/>
      <c r="AO710" s="5"/>
      <c r="AP710" s="5"/>
      <c r="AR710" s="5"/>
    </row>
    <row r="711" customFormat="false" ht="15" hidden="false" customHeight="false" outlineLevel="0" collapsed="false">
      <c r="Q711" s="5"/>
      <c r="R711" s="5"/>
      <c r="S711" s="5"/>
      <c r="T711" s="86"/>
      <c r="U711" s="61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M711" s="5"/>
      <c r="AO711" s="5"/>
      <c r="AP711" s="5"/>
      <c r="AR711" s="5"/>
    </row>
    <row r="712" customFormat="false" ht="15" hidden="false" customHeight="false" outlineLevel="0" collapsed="false">
      <c r="Q712" s="5"/>
      <c r="R712" s="5"/>
      <c r="S712" s="5"/>
      <c r="T712" s="86"/>
      <c r="U712" s="61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M712" s="5"/>
      <c r="AO712" s="5"/>
      <c r="AP712" s="5"/>
      <c r="AR712" s="5"/>
    </row>
    <row r="713" customFormat="false" ht="15" hidden="false" customHeight="false" outlineLevel="0" collapsed="false">
      <c r="Q713" s="5"/>
      <c r="R713" s="5"/>
      <c r="S713" s="5"/>
      <c r="T713" s="86"/>
      <c r="U713" s="61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M713" s="5"/>
      <c r="AO713" s="5"/>
      <c r="AP713" s="5"/>
      <c r="AR713" s="5"/>
    </row>
    <row r="714" customFormat="false" ht="15" hidden="false" customHeight="false" outlineLevel="0" collapsed="false">
      <c r="Q714" s="5"/>
      <c r="R714" s="5"/>
      <c r="S714" s="5"/>
      <c r="T714" s="86"/>
      <c r="U714" s="61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M714" s="5"/>
      <c r="AO714" s="5"/>
      <c r="AP714" s="5"/>
      <c r="AR714" s="5"/>
    </row>
    <row r="715" customFormat="false" ht="15" hidden="false" customHeight="false" outlineLevel="0" collapsed="false">
      <c r="Q715" s="5"/>
      <c r="R715" s="5"/>
      <c r="S715" s="5"/>
      <c r="T715" s="86"/>
      <c r="U715" s="61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M715" s="5"/>
      <c r="AO715" s="5"/>
      <c r="AP715" s="5"/>
      <c r="AR715" s="5"/>
    </row>
    <row r="716" customFormat="false" ht="15" hidden="false" customHeight="false" outlineLevel="0" collapsed="false">
      <c r="Q716" s="5"/>
      <c r="R716" s="5"/>
      <c r="S716" s="5"/>
      <c r="T716" s="86"/>
      <c r="U716" s="61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M716" s="5"/>
      <c r="AO716" s="5"/>
      <c r="AP716" s="5"/>
      <c r="AR716" s="5"/>
    </row>
    <row r="717" customFormat="false" ht="15" hidden="false" customHeight="false" outlineLevel="0" collapsed="false">
      <c r="Q717" s="5"/>
      <c r="R717" s="5"/>
      <c r="S717" s="5"/>
      <c r="T717" s="86"/>
      <c r="U717" s="61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M717" s="5"/>
      <c r="AO717" s="5"/>
      <c r="AP717" s="5"/>
      <c r="AR717" s="5"/>
    </row>
    <row r="718" customFormat="false" ht="15" hidden="false" customHeight="false" outlineLevel="0" collapsed="false">
      <c r="Q718" s="5"/>
      <c r="R718" s="5"/>
      <c r="S718" s="5"/>
      <c r="T718" s="86"/>
      <c r="U718" s="61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M718" s="5"/>
      <c r="AO718" s="5"/>
      <c r="AP718" s="5"/>
      <c r="AR718" s="5"/>
    </row>
    <row r="719" customFormat="false" ht="15" hidden="false" customHeight="false" outlineLevel="0" collapsed="false">
      <c r="Q719" s="5"/>
      <c r="R719" s="5"/>
      <c r="S719" s="5"/>
      <c r="T719" s="86"/>
      <c r="U719" s="61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M719" s="5"/>
      <c r="AO719" s="5"/>
      <c r="AP719" s="5"/>
      <c r="AR719" s="5"/>
    </row>
    <row r="720" customFormat="false" ht="15" hidden="false" customHeight="false" outlineLevel="0" collapsed="false">
      <c r="Q720" s="5"/>
      <c r="R720" s="5"/>
      <c r="S720" s="5"/>
      <c r="T720" s="86"/>
      <c r="U720" s="61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M720" s="5"/>
      <c r="AO720" s="5"/>
      <c r="AP720" s="5"/>
      <c r="AR720" s="5"/>
    </row>
    <row r="721" customFormat="false" ht="15" hidden="false" customHeight="false" outlineLevel="0" collapsed="false">
      <c r="Q721" s="5"/>
      <c r="R721" s="5"/>
      <c r="S721" s="5"/>
      <c r="T721" s="86"/>
      <c r="U721" s="61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M721" s="5"/>
      <c r="AO721" s="5"/>
      <c r="AP721" s="5"/>
      <c r="AR721" s="5"/>
    </row>
    <row r="722" customFormat="false" ht="15" hidden="false" customHeight="false" outlineLevel="0" collapsed="false">
      <c r="Q722" s="5"/>
      <c r="R722" s="5"/>
      <c r="S722" s="5"/>
      <c r="T722" s="86"/>
      <c r="U722" s="61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M722" s="5"/>
      <c r="AO722" s="5"/>
      <c r="AP722" s="5"/>
      <c r="AR722" s="5"/>
    </row>
    <row r="723" customFormat="false" ht="15" hidden="false" customHeight="false" outlineLevel="0" collapsed="false">
      <c r="Q723" s="5"/>
      <c r="R723" s="5"/>
      <c r="S723" s="5"/>
      <c r="T723" s="86"/>
      <c r="U723" s="61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M723" s="5"/>
      <c r="AO723" s="5"/>
      <c r="AP723" s="5"/>
      <c r="AR723" s="5"/>
    </row>
    <row r="724" customFormat="false" ht="15" hidden="false" customHeight="false" outlineLevel="0" collapsed="false">
      <c r="Q724" s="5"/>
      <c r="R724" s="5"/>
      <c r="S724" s="5"/>
      <c r="T724" s="86"/>
      <c r="U724" s="61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M724" s="5"/>
      <c r="AO724" s="5"/>
      <c r="AP724" s="5"/>
      <c r="AR724" s="5"/>
    </row>
    <row r="725" customFormat="false" ht="15" hidden="false" customHeight="false" outlineLevel="0" collapsed="false">
      <c r="Q725" s="5"/>
      <c r="R725" s="5"/>
      <c r="S725" s="5"/>
      <c r="T725" s="86"/>
      <c r="U725" s="61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M725" s="5"/>
      <c r="AO725" s="5"/>
      <c r="AP725" s="5"/>
      <c r="AR725" s="5"/>
    </row>
    <row r="726" customFormat="false" ht="15" hidden="false" customHeight="false" outlineLevel="0" collapsed="false">
      <c r="Q726" s="5"/>
      <c r="R726" s="5"/>
      <c r="S726" s="5"/>
      <c r="T726" s="86"/>
      <c r="U726" s="61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M726" s="5"/>
      <c r="AO726" s="5"/>
      <c r="AP726" s="5"/>
      <c r="AR726" s="5"/>
    </row>
    <row r="727" customFormat="false" ht="15" hidden="false" customHeight="false" outlineLevel="0" collapsed="false">
      <c r="Q727" s="5"/>
      <c r="R727" s="5"/>
      <c r="S727" s="5"/>
      <c r="T727" s="86"/>
      <c r="U727" s="61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M727" s="5"/>
      <c r="AO727" s="5"/>
      <c r="AP727" s="5"/>
      <c r="AR727" s="5"/>
    </row>
    <row r="728" customFormat="false" ht="15" hidden="false" customHeight="false" outlineLevel="0" collapsed="false">
      <c r="Q728" s="5"/>
      <c r="R728" s="5"/>
      <c r="S728" s="5"/>
      <c r="T728" s="86"/>
      <c r="U728" s="61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M728" s="5"/>
      <c r="AO728" s="5"/>
      <c r="AP728" s="5"/>
      <c r="AR728" s="5"/>
    </row>
    <row r="729" customFormat="false" ht="15" hidden="false" customHeight="false" outlineLevel="0" collapsed="false">
      <c r="Q729" s="5"/>
      <c r="R729" s="5"/>
      <c r="S729" s="5"/>
      <c r="T729" s="86"/>
      <c r="U729" s="61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M729" s="5"/>
      <c r="AO729" s="5"/>
      <c r="AP729" s="5"/>
      <c r="AR729" s="5"/>
    </row>
    <row r="730" customFormat="false" ht="15" hidden="false" customHeight="false" outlineLevel="0" collapsed="false">
      <c r="Q730" s="5"/>
      <c r="R730" s="5"/>
      <c r="S730" s="5"/>
      <c r="T730" s="86"/>
      <c r="U730" s="61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M730" s="5"/>
      <c r="AO730" s="5"/>
      <c r="AP730" s="5"/>
      <c r="AR730" s="5"/>
    </row>
    <row r="731" customFormat="false" ht="15" hidden="false" customHeight="false" outlineLevel="0" collapsed="false">
      <c r="Q731" s="5"/>
      <c r="R731" s="5"/>
      <c r="S731" s="5"/>
      <c r="T731" s="86"/>
      <c r="U731" s="61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M731" s="5"/>
      <c r="AO731" s="5"/>
      <c r="AP731" s="5"/>
      <c r="AR731" s="5"/>
    </row>
    <row r="732" customFormat="false" ht="15" hidden="false" customHeight="false" outlineLevel="0" collapsed="false">
      <c r="Q732" s="5"/>
      <c r="R732" s="5"/>
      <c r="S732" s="5"/>
      <c r="T732" s="86"/>
      <c r="U732" s="61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M732" s="5"/>
      <c r="AO732" s="5"/>
      <c r="AP732" s="5"/>
      <c r="AR732" s="5"/>
    </row>
    <row r="733" customFormat="false" ht="15" hidden="false" customHeight="false" outlineLevel="0" collapsed="false">
      <c r="Q733" s="5"/>
      <c r="R733" s="5"/>
      <c r="S733" s="5"/>
      <c r="T733" s="86"/>
      <c r="U733" s="61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M733" s="5"/>
      <c r="AO733" s="5"/>
      <c r="AP733" s="5"/>
      <c r="AR733" s="5"/>
    </row>
    <row r="734" customFormat="false" ht="15" hidden="false" customHeight="false" outlineLevel="0" collapsed="false">
      <c r="Q734" s="5"/>
      <c r="R734" s="5"/>
      <c r="S734" s="5"/>
      <c r="T734" s="86"/>
      <c r="U734" s="61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M734" s="5"/>
      <c r="AO734" s="5"/>
      <c r="AP734" s="5"/>
      <c r="AR734" s="5"/>
    </row>
    <row r="735" customFormat="false" ht="15" hidden="false" customHeight="false" outlineLevel="0" collapsed="false">
      <c r="Q735" s="5"/>
      <c r="R735" s="5"/>
      <c r="S735" s="5"/>
      <c r="T735" s="86"/>
      <c r="U735" s="61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M735" s="5"/>
      <c r="AO735" s="5"/>
      <c r="AP735" s="5"/>
      <c r="AR735" s="5"/>
    </row>
    <row r="736" customFormat="false" ht="15" hidden="false" customHeight="false" outlineLevel="0" collapsed="false">
      <c r="Q736" s="5"/>
      <c r="R736" s="5"/>
      <c r="S736" s="5"/>
      <c r="T736" s="86"/>
      <c r="U736" s="61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M736" s="5"/>
      <c r="AO736" s="5"/>
      <c r="AP736" s="5"/>
      <c r="AR736" s="5"/>
    </row>
    <row r="737" customFormat="false" ht="15" hidden="false" customHeight="false" outlineLevel="0" collapsed="false">
      <c r="Q737" s="5"/>
      <c r="R737" s="5"/>
      <c r="S737" s="5"/>
      <c r="T737" s="86"/>
      <c r="U737" s="61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M737" s="5"/>
      <c r="AO737" s="5"/>
      <c r="AP737" s="5"/>
      <c r="AR737" s="5"/>
    </row>
    <row r="738" customFormat="false" ht="15" hidden="false" customHeight="false" outlineLevel="0" collapsed="false">
      <c r="Q738" s="5"/>
      <c r="R738" s="5"/>
      <c r="S738" s="5"/>
      <c r="T738" s="86"/>
      <c r="U738" s="61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M738" s="5"/>
      <c r="AO738" s="5"/>
      <c r="AP738" s="5"/>
      <c r="AR738" s="5"/>
    </row>
    <row r="739" customFormat="false" ht="15" hidden="false" customHeight="false" outlineLevel="0" collapsed="false">
      <c r="Q739" s="5"/>
      <c r="R739" s="5"/>
      <c r="S739" s="5"/>
      <c r="T739" s="86"/>
      <c r="U739" s="61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M739" s="5"/>
      <c r="AO739" s="5"/>
      <c r="AP739" s="5"/>
      <c r="AR739" s="5"/>
    </row>
    <row r="740" customFormat="false" ht="15" hidden="false" customHeight="false" outlineLevel="0" collapsed="false">
      <c r="Q740" s="5"/>
      <c r="R740" s="5"/>
      <c r="S740" s="5"/>
      <c r="T740" s="86"/>
      <c r="U740" s="61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M740" s="5"/>
      <c r="AO740" s="5"/>
      <c r="AP740" s="5"/>
      <c r="AR740" s="5"/>
    </row>
    <row r="741" customFormat="false" ht="15" hidden="false" customHeight="false" outlineLevel="0" collapsed="false">
      <c r="Q741" s="5"/>
      <c r="R741" s="5"/>
      <c r="S741" s="5"/>
      <c r="T741" s="86"/>
      <c r="U741" s="61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M741" s="5"/>
      <c r="AO741" s="5"/>
      <c r="AP741" s="5"/>
      <c r="AR741" s="5"/>
    </row>
    <row r="742" customFormat="false" ht="15" hidden="false" customHeight="false" outlineLevel="0" collapsed="false">
      <c r="Q742" s="5"/>
      <c r="R742" s="5"/>
      <c r="S742" s="5"/>
      <c r="T742" s="86"/>
      <c r="U742" s="61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M742" s="5"/>
      <c r="AO742" s="5"/>
      <c r="AP742" s="5"/>
      <c r="AR742" s="5"/>
    </row>
    <row r="743" customFormat="false" ht="15" hidden="false" customHeight="false" outlineLevel="0" collapsed="false">
      <c r="Q743" s="5"/>
      <c r="R743" s="5"/>
      <c r="S743" s="5"/>
      <c r="T743" s="86"/>
      <c r="U743" s="61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M743" s="5"/>
      <c r="AO743" s="5"/>
      <c r="AP743" s="5"/>
      <c r="AR743" s="5"/>
    </row>
    <row r="744" customFormat="false" ht="15" hidden="false" customHeight="false" outlineLevel="0" collapsed="false">
      <c r="Q744" s="5"/>
      <c r="R744" s="5"/>
      <c r="S744" s="5"/>
      <c r="T744" s="86"/>
      <c r="U744" s="61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M744" s="5"/>
      <c r="AO744" s="5"/>
      <c r="AP744" s="5"/>
      <c r="AR744" s="5"/>
    </row>
    <row r="745" customFormat="false" ht="15" hidden="false" customHeight="false" outlineLevel="0" collapsed="false">
      <c r="Q745" s="5"/>
      <c r="R745" s="5"/>
      <c r="S745" s="5"/>
      <c r="T745" s="86"/>
      <c r="U745" s="61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M745" s="5"/>
      <c r="AO745" s="5"/>
      <c r="AP745" s="5"/>
      <c r="AR745" s="5"/>
    </row>
    <row r="746" customFormat="false" ht="15" hidden="false" customHeight="false" outlineLevel="0" collapsed="false">
      <c r="Q746" s="5"/>
      <c r="R746" s="5"/>
      <c r="S746" s="5"/>
      <c r="T746" s="86"/>
      <c r="U746" s="61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M746" s="5"/>
      <c r="AO746" s="5"/>
      <c r="AP746" s="5"/>
      <c r="AR746" s="5"/>
    </row>
    <row r="747" customFormat="false" ht="15" hidden="false" customHeight="false" outlineLevel="0" collapsed="false">
      <c r="Q747" s="5"/>
      <c r="R747" s="5"/>
      <c r="S747" s="5"/>
      <c r="T747" s="86"/>
      <c r="U747" s="61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M747" s="5"/>
      <c r="AO747" s="5"/>
      <c r="AP747" s="5"/>
      <c r="AR747" s="5"/>
    </row>
    <row r="748" customFormat="false" ht="15" hidden="false" customHeight="false" outlineLevel="0" collapsed="false">
      <c r="Q748" s="5"/>
      <c r="R748" s="5"/>
      <c r="S748" s="5"/>
      <c r="T748" s="86"/>
      <c r="U748" s="61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M748" s="5"/>
      <c r="AO748" s="5"/>
      <c r="AP748" s="5"/>
      <c r="AR748" s="5"/>
    </row>
    <row r="749" customFormat="false" ht="15" hidden="false" customHeight="false" outlineLevel="0" collapsed="false">
      <c r="Q749" s="5"/>
      <c r="R749" s="5"/>
      <c r="S749" s="5"/>
      <c r="T749" s="86"/>
      <c r="U749" s="61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M749" s="5"/>
      <c r="AO749" s="5"/>
      <c r="AP749" s="5"/>
      <c r="AR749" s="5"/>
    </row>
    <row r="750" customFormat="false" ht="15" hidden="false" customHeight="false" outlineLevel="0" collapsed="false">
      <c r="Q750" s="5"/>
      <c r="R750" s="5"/>
      <c r="S750" s="5"/>
      <c r="T750" s="86"/>
      <c r="U750" s="61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M750" s="5"/>
      <c r="AO750" s="5"/>
      <c r="AP750" s="5"/>
      <c r="AR750" s="5"/>
    </row>
    <row r="751" customFormat="false" ht="15" hidden="false" customHeight="false" outlineLevel="0" collapsed="false">
      <c r="Q751" s="5"/>
      <c r="R751" s="5"/>
      <c r="S751" s="5"/>
      <c r="T751" s="86"/>
      <c r="U751" s="61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M751" s="5"/>
      <c r="AO751" s="5"/>
      <c r="AP751" s="5"/>
      <c r="AR751" s="5"/>
    </row>
    <row r="752" customFormat="false" ht="15" hidden="false" customHeight="false" outlineLevel="0" collapsed="false">
      <c r="Q752" s="5"/>
      <c r="R752" s="5"/>
      <c r="S752" s="5"/>
      <c r="T752" s="86"/>
      <c r="U752" s="61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M752" s="5"/>
      <c r="AO752" s="5"/>
      <c r="AP752" s="5"/>
      <c r="AR752" s="5"/>
    </row>
    <row r="753" customFormat="false" ht="15" hidden="false" customHeight="false" outlineLevel="0" collapsed="false">
      <c r="Q753" s="5"/>
      <c r="R753" s="5"/>
      <c r="S753" s="5"/>
      <c r="T753" s="86"/>
      <c r="U753" s="61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M753" s="5"/>
      <c r="AO753" s="5"/>
      <c r="AP753" s="5"/>
      <c r="AR753" s="5"/>
    </row>
    <row r="754" customFormat="false" ht="15" hidden="false" customHeight="false" outlineLevel="0" collapsed="false">
      <c r="Q754" s="5"/>
      <c r="R754" s="5"/>
      <c r="S754" s="5"/>
      <c r="T754" s="86"/>
      <c r="U754" s="61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M754" s="5"/>
      <c r="AO754" s="5"/>
      <c r="AP754" s="5"/>
      <c r="AR754" s="5"/>
    </row>
    <row r="755" customFormat="false" ht="15" hidden="false" customHeight="false" outlineLevel="0" collapsed="false">
      <c r="Q755" s="5"/>
      <c r="R755" s="5"/>
      <c r="S755" s="5"/>
      <c r="T755" s="86"/>
      <c r="U755" s="61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M755" s="5"/>
      <c r="AO755" s="5"/>
      <c r="AP755" s="5"/>
      <c r="AR755" s="5"/>
    </row>
    <row r="756" customFormat="false" ht="15" hidden="false" customHeight="false" outlineLevel="0" collapsed="false">
      <c r="Q756" s="5"/>
      <c r="R756" s="5"/>
      <c r="S756" s="5"/>
      <c r="T756" s="86"/>
      <c r="U756" s="61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M756" s="5"/>
      <c r="AO756" s="5"/>
      <c r="AP756" s="5"/>
      <c r="AR756" s="5"/>
    </row>
    <row r="757" customFormat="false" ht="15" hidden="false" customHeight="false" outlineLevel="0" collapsed="false">
      <c r="Q757" s="5"/>
      <c r="R757" s="5"/>
      <c r="S757" s="5"/>
      <c r="T757" s="86"/>
      <c r="U757" s="61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M757" s="5"/>
      <c r="AO757" s="5"/>
      <c r="AP757" s="5"/>
      <c r="AR757" s="5"/>
    </row>
    <row r="758" customFormat="false" ht="15" hidden="false" customHeight="false" outlineLevel="0" collapsed="false">
      <c r="Q758" s="5"/>
      <c r="R758" s="5"/>
      <c r="S758" s="5"/>
      <c r="T758" s="86"/>
      <c r="U758" s="61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M758" s="5"/>
      <c r="AO758" s="5"/>
      <c r="AP758" s="5"/>
      <c r="AR758" s="5"/>
    </row>
    <row r="759" customFormat="false" ht="15" hidden="false" customHeight="false" outlineLevel="0" collapsed="false">
      <c r="Q759" s="5"/>
      <c r="R759" s="5"/>
      <c r="S759" s="5"/>
      <c r="T759" s="86"/>
      <c r="U759" s="61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M759" s="5"/>
      <c r="AO759" s="5"/>
      <c r="AP759" s="5"/>
      <c r="AR759" s="5"/>
    </row>
    <row r="760" customFormat="false" ht="15" hidden="false" customHeight="false" outlineLevel="0" collapsed="false">
      <c r="Q760" s="5"/>
      <c r="R760" s="5"/>
      <c r="S760" s="5"/>
      <c r="T760" s="86"/>
      <c r="U760" s="61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M760" s="5"/>
      <c r="AO760" s="5"/>
      <c r="AP760" s="5"/>
      <c r="AR760" s="5"/>
    </row>
    <row r="761" customFormat="false" ht="15" hidden="false" customHeight="false" outlineLevel="0" collapsed="false">
      <c r="Q761" s="5"/>
      <c r="R761" s="5"/>
      <c r="S761" s="5"/>
      <c r="T761" s="86"/>
      <c r="U761" s="61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M761" s="5"/>
      <c r="AO761" s="5"/>
      <c r="AP761" s="5"/>
      <c r="AR761" s="5"/>
    </row>
    <row r="762" customFormat="false" ht="15" hidden="false" customHeight="false" outlineLevel="0" collapsed="false">
      <c r="Q762" s="5"/>
      <c r="R762" s="5"/>
      <c r="S762" s="5"/>
      <c r="T762" s="86"/>
      <c r="U762" s="61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M762" s="5"/>
      <c r="AO762" s="5"/>
      <c r="AP762" s="5"/>
      <c r="AR762" s="5"/>
    </row>
    <row r="763" customFormat="false" ht="15" hidden="false" customHeight="false" outlineLevel="0" collapsed="false">
      <c r="Q763" s="5"/>
      <c r="R763" s="5"/>
      <c r="S763" s="5"/>
      <c r="T763" s="86"/>
      <c r="U763" s="61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M763" s="5"/>
      <c r="AO763" s="5"/>
      <c r="AP763" s="5"/>
      <c r="AR763" s="5"/>
    </row>
    <row r="764" customFormat="false" ht="15" hidden="false" customHeight="false" outlineLevel="0" collapsed="false">
      <c r="Q764" s="5"/>
      <c r="R764" s="5"/>
      <c r="S764" s="5"/>
      <c r="T764" s="86"/>
      <c r="U764" s="61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M764" s="5"/>
      <c r="AO764" s="5"/>
      <c r="AP764" s="5"/>
      <c r="AR764" s="5"/>
    </row>
    <row r="765" customFormat="false" ht="15" hidden="false" customHeight="false" outlineLevel="0" collapsed="false">
      <c r="Q765" s="5"/>
      <c r="R765" s="5"/>
      <c r="S765" s="5"/>
      <c r="T765" s="86"/>
      <c r="U765" s="61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M765" s="5"/>
      <c r="AO765" s="5"/>
      <c r="AP765" s="5"/>
      <c r="AR765" s="5"/>
    </row>
    <row r="766" customFormat="false" ht="15" hidden="false" customHeight="false" outlineLevel="0" collapsed="false">
      <c r="Q766" s="5"/>
      <c r="R766" s="5"/>
      <c r="S766" s="5"/>
      <c r="T766" s="86"/>
      <c r="U766" s="61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M766" s="5"/>
      <c r="AO766" s="5"/>
      <c r="AP766" s="5"/>
      <c r="AR766" s="5"/>
    </row>
    <row r="767" customFormat="false" ht="15" hidden="false" customHeight="false" outlineLevel="0" collapsed="false">
      <c r="Q767" s="5"/>
      <c r="R767" s="5"/>
      <c r="S767" s="5"/>
      <c r="T767" s="86"/>
      <c r="U767" s="61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M767" s="5"/>
      <c r="AO767" s="5"/>
      <c r="AP767" s="5"/>
      <c r="AR767" s="5"/>
    </row>
    <row r="768" customFormat="false" ht="15" hidden="false" customHeight="false" outlineLevel="0" collapsed="false">
      <c r="Q768" s="5"/>
      <c r="R768" s="5"/>
      <c r="S768" s="5"/>
      <c r="T768" s="86"/>
      <c r="U768" s="61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M768" s="5"/>
      <c r="AO768" s="5"/>
      <c r="AP768" s="5"/>
      <c r="AR768" s="5"/>
    </row>
    <row r="769" customFormat="false" ht="15" hidden="false" customHeight="false" outlineLevel="0" collapsed="false">
      <c r="Q769" s="5"/>
      <c r="R769" s="5"/>
      <c r="S769" s="5"/>
      <c r="T769" s="86"/>
      <c r="U769" s="61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M769" s="5"/>
      <c r="AO769" s="5"/>
      <c r="AP769" s="5"/>
      <c r="AR769" s="5"/>
    </row>
    <row r="770" customFormat="false" ht="15" hidden="false" customHeight="false" outlineLevel="0" collapsed="false">
      <c r="Q770" s="5"/>
      <c r="R770" s="5"/>
      <c r="S770" s="5"/>
      <c r="T770" s="86"/>
      <c r="U770" s="61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M770" s="5"/>
      <c r="AO770" s="5"/>
      <c r="AP770" s="5"/>
      <c r="AR770" s="5"/>
    </row>
    <row r="771" customFormat="false" ht="15" hidden="false" customHeight="false" outlineLevel="0" collapsed="false">
      <c r="Q771" s="5"/>
      <c r="R771" s="5"/>
      <c r="S771" s="5"/>
      <c r="T771" s="86"/>
      <c r="U771" s="61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M771" s="5"/>
      <c r="AO771" s="5"/>
      <c r="AP771" s="5"/>
      <c r="AR771" s="5"/>
    </row>
    <row r="772" customFormat="false" ht="15" hidden="false" customHeight="false" outlineLevel="0" collapsed="false">
      <c r="Q772" s="5"/>
      <c r="R772" s="5"/>
      <c r="S772" s="5"/>
      <c r="T772" s="86"/>
      <c r="U772" s="61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M772" s="5"/>
      <c r="AO772" s="5"/>
      <c r="AP772" s="5"/>
      <c r="AR772" s="5"/>
    </row>
    <row r="773" customFormat="false" ht="15" hidden="false" customHeight="false" outlineLevel="0" collapsed="false">
      <c r="Q773" s="5"/>
      <c r="R773" s="5"/>
      <c r="S773" s="5"/>
      <c r="T773" s="86"/>
      <c r="U773" s="61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M773" s="5"/>
      <c r="AO773" s="5"/>
      <c r="AP773" s="5"/>
      <c r="AR773" s="5"/>
    </row>
    <row r="774" customFormat="false" ht="15" hidden="false" customHeight="false" outlineLevel="0" collapsed="false">
      <c r="Q774" s="5"/>
      <c r="R774" s="5"/>
      <c r="S774" s="5"/>
      <c r="T774" s="86"/>
      <c r="U774" s="61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M774" s="5"/>
      <c r="AO774" s="5"/>
      <c r="AP774" s="5"/>
      <c r="AR774" s="5"/>
    </row>
    <row r="775" customFormat="false" ht="15" hidden="false" customHeight="false" outlineLevel="0" collapsed="false">
      <c r="Q775" s="5"/>
      <c r="R775" s="5"/>
      <c r="S775" s="5"/>
      <c r="T775" s="86"/>
      <c r="U775" s="61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M775" s="5"/>
      <c r="AO775" s="5"/>
      <c r="AP775" s="5"/>
      <c r="AR775" s="5"/>
    </row>
    <row r="776" customFormat="false" ht="15" hidden="false" customHeight="false" outlineLevel="0" collapsed="false">
      <c r="Q776" s="5"/>
      <c r="R776" s="5"/>
      <c r="S776" s="5"/>
      <c r="T776" s="86"/>
      <c r="U776" s="61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M776" s="5"/>
      <c r="AO776" s="5"/>
      <c r="AP776" s="5"/>
      <c r="AR776" s="5"/>
    </row>
    <row r="777" customFormat="false" ht="15" hidden="false" customHeight="false" outlineLevel="0" collapsed="false">
      <c r="Q777" s="5"/>
      <c r="R777" s="5"/>
      <c r="S777" s="5"/>
      <c r="T777" s="86"/>
      <c r="U777" s="61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M777" s="5"/>
      <c r="AO777" s="5"/>
      <c r="AP777" s="5"/>
      <c r="AR777" s="5"/>
    </row>
    <row r="778" customFormat="false" ht="15" hidden="false" customHeight="false" outlineLevel="0" collapsed="false">
      <c r="Q778" s="5"/>
      <c r="R778" s="5"/>
      <c r="S778" s="5"/>
      <c r="T778" s="86"/>
      <c r="U778" s="61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M778" s="5"/>
      <c r="AO778" s="5"/>
      <c r="AP778" s="5"/>
      <c r="AR778" s="5"/>
    </row>
    <row r="779" customFormat="false" ht="15" hidden="false" customHeight="false" outlineLevel="0" collapsed="false">
      <c r="Q779" s="5"/>
      <c r="R779" s="5"/>
      <c r="S779" s="5"/>
      <c r="T779" s="86"/>
      <c r="U779" s="61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M779" s="5"/>
      <c r="AO779" s="5"/>
      <c r="AP779" s="5"/>
      <c r="AR779" s="5"/>
    </row>
    <row r="780" customFormat="false" ht="15" hidden="false" customHeight="false" outlineLevel="0" collapsed="false">
      <c r="Q780" s="5"/>
      <c r="R780" s="5"/>
      <c r="S780" s="5"/>
      <c r="T780" s="86"/>
      <c r="U780" s="61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M780" s="5"/>
      <c r="AO780" s="5"/>
      <c r="AP780" s="5"/>
      <c r="AR780" s="5"/>
    </row>
    <row r="781" customFormat="false" ht="15" hidden="false" customHeight="false" outlineLevel="0" collapsed="false">
      <c r="Q781" s="5"/>
      <c r="R781" s="5"/>
      <c r="S781" s="5"/>
      <c r="T781" s="86"/>
      <c r="U781" s="61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M781" s="5"/>
      <c r="AO781" s="5"/>
      <c r="AP781" s="5"/>
      <c r="AR781" s="5"/>
    </row>
    <row r="782" customFormat="false" ht="15" hidden="false" customHeight="false" outlineLevel="0" collapsed="false">
      <c r="Q782" s="5"/>
      <c r="R782" s="5"/>
      <c r="S782" s="5"/>
      <c r="T782" s="86"/>
      <c r="U782" s="61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M782" s="5"/>
      <c r="AO782" s="5"/>
      <c r="AP782" s="5"/>
      <c r="AR782" s="5"/>
    </row>
    <row r="783" customFormat="false" ht="15" hidden="false" customHeight="false" outlineLevel="0" collapsed="false">
      <c r="Q783" s="5"/>
      <c r="R783" s="5"/>
      <c r="S783" s="5"/>
      <c r="T783" s="86"/>
      <c r="U783" s="61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M783" s="5"/>
      <c r="AO783" s="5"/>
      <c r="AP783" s="5"/>
      <c r="AR783" s="5"/>
    </row>
    <row r="784" customFormat="false" ht="15" hidden="false" customHeight="false" outlineLevel="0" collapsed="false">
      <c r="Q784" s="5"/>
      <c r="R784" s="5"/>
      <c r="S784" s="5"/>
      <c r="T784" s="86"/>
      <c r="U784" s="61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M784" s="5"/>
      <c r="AO784" s="5"/>
      <c r="AP784" s="5"/>
      <c r="AR784" s="5"/>
    </row>
    <row r="785" customFormat="false" ht="15" hidden="false" customHeight="false" outlineLevel="0" collapsed="false">
      <c r="Q785" s="5"/>
      <c r="R785" s="5"/>
      <c r="S785" s="5"/>
      <c r="T785" s="86"/>
      <c r="U785" s="61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M785" s="5"/>
      <c r="AO785" s="5"/>
      <c r="AP785" s="5"/>
      <c r="AR785" s="5"/>
    </row>
    <row r="786" customFormat="false" ht="15" hidden="false" customHeight="false" outlineLevel="0" collapsed="false">
      <c r="Q786" s="5"/>
      <c r="R786" s="5"/>
      <c r="S786" s="5"/>
      <c r="T786" s="86"/>
      <c r="U786" s="61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M786" s="5"/>
      <c r="AO786" s="5"/>
      <c r="AP786" s="5"/>
      <c r="AR786" s="5"/>
    </row>
    <row r="787" customFormat="false" ht="15" hidden="false" customHeight="false" outlineLevel="0" collapsed="false">
      <c r="Q787" s="5"/>
      <c r="R787" s="5"/>
      <c r="S787" s="5"/>
      <c r="T787" s="86"/>
      <c r="U787" s="61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M787" s="5"/>
      <c r="AO787" s="5"/>
      <c r="AP787" s="5"/>
      <c r="AR787" s="5"/>
    </row>
    <row r="788" customFormat="false" ht="15" hidden="false" customHeight="false" outlineLevel="0" collapsed="false">
      <c r="Q788" s="5"/>
      <c r="R788" s="5"/>
      <c r="S788" s="5"/>
      <c r="T788" s="86"/>
      <c r="U788" s="61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M788" s="5"/>
      <c r="AO788" s="5"/>
      <c r="AP788" s="5"/>
      <c r="AR788" s="5"/>
    </row>
    <row r="789" customFormat="false" ht="15" hidden="false" customHeight="false" outlineLevel="0" collapsed="false">
      <c r="Q789" s="5"/>
      <c r="R789" s="5"/>
      <c r="S789" s="5"/>
      <c r="T789" s="86"/>
      <c r="U789" s="61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M789" s="5"/>
      <c r="AO789" s="5"/>
      <c r="AP789" s="5"/>
      <c r="AR789" s="5"/>
    </row>
  </sheetData>
  <hyperlinks>
    <hyperlink ref="A3" r:id="rId1" display="https://lirias.kuleuven.be/handle/123456789/267749"/>
    <hyperlink ref="A4" r:id="rId2" display="http://statbel.fgov.be/fr/binaries/WEB_FR_Batibouw_2012_tcm326-164335.pdf"/>
    <hyperlink ref="E4" r:id="rId3" display="http://www.lehr.be/Reports/UCL_Les_logements_wallons.pdf"/>
    <hyperlink ref="G4" r:id="rId4" display="http://www.lehr.be/Reports/UCL_Les_logements_wallons.pdf"/>
    <hyperlink ref="I4" r:id="rId5" display="http://www.building-typology.eu/downloads/public/docs/report/TABULA_TR2_D8_NationalEnergyBalances.pdf"/>
    <hyperlink ref="K4" r:id="rId6" display="http://www.building-typology.eu/downloads/public/docs/report/TABULA_TR2_D8_NationalEnergyBalances.pdf"/>
    <hyperlink ref="M4" r:id="rId7" display="http://www.building-typology.eu/downloads/public/docs/report/TABULA_TR2_D8_NationalEnergyBalances.pdf"/>
    <hyperlink ref="O4" r:id="rId8" display="http://www.lehr.be/Reports/UCL_Les_logements_wallons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2011-04-19T13:14:01Z</dcterms:created>
  <dc:creator>Samsouko</dc:creator>
  <dc:description/>
  <dc:language>en-US</dc:language>
  <cp:lastModifiedBy>pietro</cp:lastModifiedBy>
  <dcterms:modified xsi:type="dcterms:W3CDTF">2022-07-06T10:20:04Z</dcterms:modified>
  <cp:revision>0</cp:revision>
  <dc:subject/>
  <dc:title/>
</cp:coreProperties>
</file>