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8\Desktop\cesi\2 éme année\semestre 3\2.mécanique des fluides\projet\livrable 2\"/>
    </mc:Choice>
  </mc:AlternateContent>
  <xr:revisionPtr revIDLastSave="0" documentId="13_ncr:1_{29F724A9-17E3-4634-8BB6-0D68C1C2E81D}" xr6:coauthVersionLast="45" xr6:coauthVersionMax="45" xr10:uidLastSave="{00000000-0000-0000-0000-000000000000}"/>
  <bookViews>
    <workbookView xWindow="-108" yWindow="-108" windowWidth="23256" windowHeight="13176" xr2:uid="{7021268C-3283-4E7F-857F-46378FF3653D}"/>
  </bookViews>
  <sheets>
    <sheet name="dimmensionnement echangeur 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C20" i="4" s="1"/>
  <c r="C37" i="4" s="1"/>
  <c r="C43" i="4"/>
  <c r="C42" i="4"/>
  <c r="C44" i="4" s="1"/>
  <c r="C40" i="4"/>
  <c r="C39" i="4"/>
  <c r="C41" i="4" s="1"/>
  <c r="C19" i="4"/>
  <c r="C7" i="4"/>
  <c r="C6" i="4"/>
  <c r="G37" i="4" l="1"/>
  <c r="G40" i="4" s="1"/>
  <c r="G12" i="4"/>
  <c r="C23" i="4" s="1"/>
  <c r="B28" i="4" s="1"/>
  <c r="B29" i="4" s="1"/>
  <c r="G13" i="4" l="1"/>
  <c r="G20" i="4"/>
</calcChain>
</file>

<file path=xl/sharedStrings.xml><?xml version="1.0" encoding="utf-8"?>
<sst xmlns="http://schemas.openxmlformats.org/spreadsheetml/2006/main" count="76" uniqueCount="51">
  <si>
    <t>°C</t>
  </si>
  <si>
    <t>J/Kg*K</t>
  </si>
  <si>
    <t>kg/m^3</t>
  </si>
  <si>
    <t xml:space="preserve">formule : </t>
  </si>
  <si>
    <t>coefficient global  U</t>
  </si>
  <si>
    <t>K</t>
  </si>
  <si>
    <t>W/m^2/K</t>
  </si>
  <si>
    <t>m^2</t>
  </si>
  <si>
    <t xml:space="preserve">dimensionnement de l'écahngeur spiralé </t>
  </si>
  <si>
    <t xml:space="preserve">débit cotés froid </t>
  </si>
  <si>
    <t>W</t>
  </si>
  <si>
    <t xml:space="preserve">chaleur spécifique de l'eau : Ceau </t>
  </si>
  <si>
    <t>masse volumique de l'eau rho</t>
  </si>
  <si>
    <t>m^3/s</t>
  </si>
  <si>
    <t>m^3/h</t>
  </si>
  <si>
    <t>température d'éntre Tec</t>
  </si>
  <si>
    <t xml:space="preserve">P =Qv * Ceau *rho* ( Tsf-Tes) </t>
  </si>
  <si>
    <t>température de sortit Tsc</t>
  </si>
  <si>
    <t xml:space="preserve">puissance de l'échangeur </t>
  </si>
  <si>
    <t xml:space="preserve">P </t>
  </si>
  <si>
    <t xml:space="preserve">besoin énergétique avec la marge de sécurité </t>
  </si>
  <si>
    <t xml:space="preserve">formule débit  : </t>
  </si>
  <si>
    <t>température sortie</t>
  </si>
  <si>
    <t xml:space="preserve">tenpérature de sortie </t>
  </si>
  <si>
    <t>Qv</t>
  </si>
  <si>
    <t xml:space="preserve"> débit dans l'echangeur Qv</t>
  </si>
  <si>
    <t xml:space="preserve">P =Qv* Ceau *rho* ( Tecf-Tsc) </t>
  </si>
  <si>
    <t xml:space="preserve">Delta T </t>
  </si>
  <si>
    <t xml:space="preserve">K </t>
  </si>
  <si>
    <t>Delta Tf</t>
  </si>
  <si>
    <t xml:space="preserve">détermination de la surface : </t>
  </si>
  <si>
    <t xml:space="preserve">P = U * S * Delta t </t>
  </si>
  <si>
    <t xml:space="preserve">Surface S : </t>
  </si>
  <si>
    <t>température de sortie Tsf</t>
  </si>
  <si>
    <t>surface totale  Ss</t>
  </si>
  <si>
    <t xml:space="preserve">coeff de sécurité </t>
  </si>
  <si>
    <t xml:space="preserve">puissance de la pac  P chaud </t>
  </si>
  <si>
    <t>Pf = Pc (1-(1/Pc))</t>
  </si>
  <si>
    <t xml:space="preserve">Pf </t>
  </si>
  <si>
    <t xml:space="preserve">Coefficient performance COP </t>
  </si>
  <si>
    <t xml:space="preserve">calcul du débit </t>
  </si>
  <si>
    <t xml:space="preserve">calcul de la puissance Pf </t>
  </si>
  <si>
    <t xml:space="preserve">données </t>
  </si>
  <si>
    <t>température d'éntrée Tef</t>
  </si>
  <si>
    <t>température d'entrée Tec</t>
  </si>
  <si>
    <t xml:space="preserve">donnéés </t>
  </si>
  <si>
    <t xml:space="preserve">calcul de la puissance de l'échangeur </t>
  </si>
  <si>
    <t xml:space="preserve">débit coté chaud </t>
  </si>
  <si>
    <t>surface surdimensionnée</t>
  </si>
  <si>
    <t>température d'entrée Tef</t>
  </si>
  <si>
    <t>Delta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</si>
</sst>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7" xfId="0" applyBorder="1"/>
    <xf numFmtId="0" fontId="0" fillId="0" borderId="1" xfId="0" applyBorder="1"/>
    <xf numFmtId="0" fontId="0" fillId="0" borderId="18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5" fontId="0" fillId="0" borderId="18" xfId="0" applyNumberFormat="1" applyBorder="1"/>
    <xf numFmtId="0" fontId="0" fillId="0" borderId="20" xfId="0" applyBorder="1"/>
    <xf numFmtId="0" fontId="0" fillId="0" borderId="21" xfId="0" applyBorder="1"/>
    <xf numFmtId="164" fontId="0" fillId="0" borderId="17" xfId="0" applyNumberFormat="1" applyBorder="1"/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2" xfId="0" applyFill="1" applyBorder="1"/>
    <xf numFmtId="0" fontId="0" fillId="0" borderId="0" xfId="0" applyBorder="1" applyAlignment="1"/>
    <xf numFmtId="0" fontId="0" fillId="3" borderId="23" xfId="0" applyFill="1" applyBorder="1"/>
    <xf numFmtId="0" fontId="0" fillId="3" borderId="28" xfId="0" applyFill="1" applyBorder="1" applyAlignment="1"/>
    <xf numFmtId="0" fontId="0" fillId="3" borderId="29" xfId="0" applyFill="1" applyBorder="1" applyAlignment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2" xfId="0" applyBorder="1"/>
    <xf numFmtId="0" fontId="0" fillId="0" borderId="31" xfId="0" applyBorder="1"/>
    <xf numFmtId="0" fontId="0" fillId="0" borderId="3" xfId="0" applyFill="1" applyBorder="1"/>
    <xf numFmtId="0" fontId="0" fillId="0" borderId="10" xfId="0" applyFill="1" applyBorder="1"/>
    <xf numFmtId="0" fontId="0" fillId="0" borderId="19" xfId="0" applyBorder="1"/>
    <xf numFmtId="0" fontId="0" fillId="0" borderId="8" xfId="0" applyFill="1" applyBorder="1"/>
    <xf numFmtId="0" fontId="0" fillId="0" borderId="11" xfId="0" applyBorder="1"/>
    <xf numFmtId="0" fontId="0" fillId="0" borderId="30" xfId="0" applyBorder="1"/>
    <xf numFmtId="1" fontId="0" fillId="0" borderId="34" xfId="0" applyNumberFormat="1" applyBorder="1"/>
    <xf numFmtId="165" fontId="0" fillId="0" borderId="8" xfId="0" applyNumberFormat="1" applyBorder="1"/>
    <xf numFmtId="1" fontId="0" fillId="0" borderId="18" xfId="0" applyNumberFormat="1" applyBorder="1"/>
    <xf numFmtId="1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35" xfId="0" applyNumberFormat="1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3" xfId="0" applyBorder="1"/>
    <xf numFmtId="0" fontId="0" fillId="2" borderId="14" xfId="0" applyFill="1" applyBorder="1"/>
    <xf numFmtId="165" fontId="0" fillId="2" borderId="16" xfId="0" applyNumberFormat="1" applyFill="1" applyBorder="1"/>
    <xf numFmtId="0" fontId="0" fillId="4" borderId="0" xfId="0" applyFill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F260-FD07-42D9-8352-F681319E7298}">
  <dimension ref="A1:J46"/>
  <sheetViews>
    <sheetView tabSelected="1" zoomScale="85" zoomScaleNormal="85" workbookViewId="0">
      <selection activeCell="F28" sqref="F28"/>
    </sheetView>
  </sheetViews>
  <sheetFormatPr baseColWidth="10" defaultRowHeight="14.4" x14ac:dyDescent="0.3"/>
  <cols>
    <col min="1" max="1" width="20.33203125" customWidth="1"/>
    <col min="2" max="2" width="17.109375" customWidth="1"/>
    <col min="6" max="6" width="19.88671875" customWidth="1"/>
    <col min="8" max="8" width="16.77734375" customWidth="1"/>
    <col min="10" max="10" width="2.6640625" customWidth="1"/>
  </cols>
  <sheetData>
    <row r="1" spans="1:10" x14ac:dyDescent="0.3">
      <c r="A1" s="69" t="s">
        <v>8</v>
      </c>
      <c r="B1" s="69"/>
      <c r="C1" s="69"/>
      <c r="D1" s="69"/>
      <c r="E1" s="69"/>
      <c r="F1" s="69"/>
      <c r="G1" s="69"/>
      <c r="H1" s="69"/>
      <c r="I1" s="69"/>
      <c r="J1" s="49"/>
    </row>
    <row r="2" spans="1:10" x14ac:dyDescent="0.3">
      <c r="J2" s="49"/>
    </row>
    <row r="3" spans="1:10" x14ac:dyDescent="0.3">
      <c r="A3" s="69" t="s">
        <v>9</v>
      </c>
      <c r="B3" s="69"/>
      <c r="C3" s="69"/>
      <c r="D3" s="69"/>
      <c r="E3" s="69"/>
      <c r="F3" s="69"/>
      <c r="G3" s="69"/>
      <c r="H3" s="69"/>
      <c r="I3" s="69"/>
      <c r="J3" s="49"/>
    </row>
    <row r="4" spans="1:10" ht="15" thickBot="1" x14ac:dyDescent="0.35">
      <c r="J4" s="49"/>
    </row>
    <row r="5" spans="1:10" ht="15" thickBot="1" x14ac:dyDescent="0.35">
      <c r="A5" s="54" t="s">
        <v>42</v>
      </c>
      <c r="B5" s="55"/>
      <c r="C5" s="55"/>
      <c r="D5" s="56"/>
      <c r="F5" s="64" t="s">
        <v>41</v>
      </c>
      <c r="G5" s="65"/>
      <c r="H5" s="66"/>
      <c r="J5" s="49"/>
    </row>
    <row r="6" spans="1:10" x14ac:dyDescent="0.3">
      <c r="A6" s="67" t="s">
        <v>43</v>
      </c>
      <c r="B6" s="68"/>
      <c r="C6" s="6">
        <f>10+273</f>
        <v>283</v>
      </c>
      <c r="D6" s="5" t="s">
        <v>5</v>
      </c>
      <c r="F6" s="13" t="s">
        <v>3</v>
      </c>
      <c r="G6" s="70" t="s">
        <v>37</v>
      </c>
      <c r="H6" s="58"/>
      <c r="J6" s="49"/>
    </row>
    <row r="7" spans="1:10" ht="15" thickBot="1" x14ac:dyDescent="0.35">
      <c r="A7" s="50" t="s">
        <v>33</v>
      </c>
      <c r="B7" s="51"/>
      <c r="C7" s="7">
        <f>7+273</f>
        <v>280</v>
      </c>
      <c r="D7" s="2" t="s">
        <v>5</v>
      </c>
      <c r="F7" s="14" t="s">
        <v>38</v>
      </c>
      <c r="G7" s="38">
        <f>C8*(1-(1/C11))</f>
        <v>73186.440677966093</v>
      </c>
      <c r="H7" s="4" t="s">
        <v>10</v>
      </c>
      <c r="J7" s="49"/>
    </row>
    <row r="8" spans="1:10" x14ac:dyDescent="0.3">
      <c r="A8" s="50" t="s">
        <v>36</v>
      </c>
      <c r="B8" s="51"/>
      <c r="C8" s="7">
        <v>102000</v>
      </c>
      <c r="D8" s="2" t="s">
        <v>10</v>
      </c>
      <c r="J8" s="49"/>
    </row>
    <row r="9" spans="1:10" ht="15" thickBot="1" x14ac:dyDescent="0.35">
      <c r="A9" s="62" t="s">
        <v>11</v>
      </c>
      <c r="B9" s="63"/>
      <c r="C9" s="28">
        <v>4186</v>
      </c>
      <c r="D9" s="29" t="s">
        <v>1</v>
      </c>
      <c r="J9" s="49"/>
    </row>
    <row r="10" spans="1:10" ht="15" thickBot="1" x14ac:dyDescent="0.35">
      <c r="A10" s="50" t="s">
        <v>12</v>
      </c>
      <c r="B10" s="51"/>
      <c r="C10" s="10">
        <v>1000</v>
      </c>
      <c r="D10" s="2" t="s">
        <v>2</v>
      </c>
      <c r="F10" s="59" t="s">
        <v>40</v>
      </c>
      <c r="G10" s="60"/>
      <c r="H10" s="61"/>
      <c r="J10" s="49"/>
    </row>
    <row r="11" spans="1:10" ht="15" thickBot="1" x14ac:dyDescent="0.35">
      <c r="A11" s="11" t="s">
        <v>39</v>
      </c>
      <c r="B11" s="4"/>
      <c r="C11" s="33">
        <v>3.54</v>
      </c>
      <c r="D11" s="4"/>
      <c r="F11" s="21" t="s">
        <v>21</v>
      </c>
      <c r="G11" s="64" t="s">
        <v>16</v>
      </c>
      <c r="H11" s="66"/>
      <c r="J11" s="49"/>
    </row>
    <row r="12" spans="1:10" x14ac:dyDescent="0.3">
      <c r="F12" s="16" t="s">
        <v>24</v>
      </c>
      <c r="G12" s="15">
        <f>G7/(C9*C10*(C6-C7))</f>
        <v>5.8278739192519583E-3</v>
      </c>
      <c r="H12" s="5" t="s">
        <v>13</v>
      </c>
      <c r="J12" s="49"/>
    </row>
    <row r="13" spans="1:10" ht="15" thickBot="1" x14ac:dyDescent="0.35">
      <c r="F13" s="17" t="s">
        <v>24</v>
      </c>
      <c r="G13" s="12">
        <f>G12*3600</f>
        <v>20.98034610930705</v>
      </c>
      <c r="H13" s="4" t="s">
        <v>14</v>
      </c>
      <c r="J13" s="49"/>
    </row>
    <row r="14" spans="1:10" x14ac:dyDescent="0.3">
      <c r="J14" s="49"/>
    </row>
    <row r="15" spans="1:10" x14ac:dyDescent="0.3">
      <c r="J15" s="49"/>
    </row>
    <row r="16" spans="1:10" x14ac:dyDescent="0.3">
      <c r="A16" s="69" t="s">
        <v>47</v>
      </c>
      <c r="B16" s="69"/>
      <c r="C16" s="69"/>
      <c r="D16" s="69"/>
      <c r="E16" s="69"/>
      <c r="F16" s="69"/>
      <c r="G16" s="69"/>
      <c r="H16" s="69"/>
      <c r="I16" s="69"/>
      <c r="J16" s="49"/>
    </row>
    <row r="17" spans="1:10" ht="15" thickBot="1" x14ac:dyDescent="0.35">
      <c r="J17" s="49"/>
    </row>
    <row r="18" spans="1:10" ht="15" thickBot="1" x14ac:dyDescent="0.35">
      <c r="A18" s="54" t="s">
        <v>45</v>
      </c>
      <c r="B18" s="55"/>
      <c r="C18" s="55"/>
      <c r="D18" s="56"/>
      <c r="F18" s="59" t="s">
        <v>46</v>
      </c>
      <c r="G18" s="60"/>
      <c r="H18" s="61"/>
      <c r="J18" s="49"/>
    </row>
    <row r="19" spans="1:10" x14ac:dyDescent="0.3">
      <c r="A19" s="67" t="s">
        <v>44</v>
      </c>
      <c r="B19" s="68"/>
      <c r="C19" s="9">
        <f>273+14</f>
        <v>287</v>
      </c>
      <c r="D19" s="18" t="s">
        <v>5</v>
      </c>
      <c r="F19" s="9" t="s">
        <v>3</v>
      </c>
      <c r="G19" s="71" t="s">
        <v>16</v>
      </c>
      <c r="H19" s="72"/>
      <c r="J19" s="49"/>
    </row>
    <row r="20" spans="1:10" ht="15" thickBot="1" x14ac:dyDescent="0.35">
      <c r="A20" s="26" t="s">
        <v>18</v>
      </c>
      <c r="B20" s="27"/>
      <c r="C20" s="39">
        <f>G7</f>
        <v>73186.440677966093</v>
      </c>
      <c r="D20" s="2" t="s">
        <v>10</v>
      </c>
      <c r="F20" s="11" t="s">
        <v>19</v>
      </c>
      <c r="G20" s="3">
        <f>C23*C22*C21*(C19-B28)</f>
        <v>73186.440677966093</v>
      </c>
      <c r="H20" s="4" t="s">
        <v>10</v>
      </c>
      <c r="J20" s="49"/>
    </row>
    <row r="21" spans="1:10" x14ac:dyDescent="0.3">
      <c r="A21" s="26" t="s">
        <v>11</v>
      </c>
      <c r="B21" s="27"/>
      <c r="C21" s="10">
        <v>4186</v>
      </c>
      <c r="D21" s="2" t="s">
        <v>1</v>
      </c>
      <c r="G21" s="1"/>
      <c r="J21" s="49"/>
    </row>
    <row r="22" spans="1:10" x14ac:dyDescent="0.3">
      <c r="A22" s="26" t="s">
        <v>12</v>
      </c>
      <c r="B22" s="27"/>
      <c r="C22" s="10">
        <v>1000</v>
      </c>
      <c r="D22" s="2" t="s">
        <v>2</v>
      </c>
      <c r="J22" s="49"/>
    </row>
    <row r="23" spans="1:10" ht="15" thickBot="1" x14ac:dyDescent="0.35">
      <c r="A23" s="40" t="s">
        <v>25</v>
      </c>
      <c r="B23" s="41"/>
      <c r="C23" s="42">
        <f>G12</f>
        <v>5.8278739192519583E-3</v>
      </c>
      <c r="D23" s="43"/>
      <c r="J23" s="49"/>
    </row>
    <row r="24" spans="1:10" x14ac:dyDescent="0.3">
      <c r="J24" s="49"/>
    </row>
    <row r="25" spans="1:10" x14ac:dyDescent="0.3">
      <c r="J25" s="49"/>
    </row>
    <row r="26" spans="1:10" ht="15" thickBot="1" x14ac:dyDescent="0.35">
      <c r="J26" s="49"/>
    </row>
    <row r="27" spans="1:10" ht="15" thickBot="1" x14ac:dyDescent="0.35">
      <c r="A27" s="23" t="s">
        <v>3</v>
      </c>
      <c r="B27" s="24" t="s">
        <v>26</v>
      </c>
      <c r="C27" s="25"/>
      <c r="D27" s="22"/>
      <c r="J27" s="49"/>
    </row>
    <row r="28" spans="1:10" x14ac:dyDescent="0.3">
      <c r="A28" s="19" t="s">
        <v>22</v>
      </c>
      <c r="B28" s="9">
        <f>-(C20/(C22*C23*C21))+C19</f>
        <v>284</v>
      </c>
      <c r="C28" s="18" t="s">
        <v>5</v>
      </c>
      <c r="J28" s="49"/>
    </row>
    <row r="29" spans="1:10" ht="15" thickBot="1" x14ac:dyDescent="0.35">
      <c r="A29" s="20" t="s">
        <v>23</v>
      </c>
      <c r="B29" s="37">
        <f>B28-273</f>
        <v>11</v>
      </c>
      <c r="C29" s="4" t="s">
        <v>0</v>
      </c>
      <c r="J29" s="49"/>
    </row>
    <row r="30" spans="1:10" x14ac:dyDescent="0.3">
      <c r="J30" s="49"/>
    </row>
    <row r="31" spans="1:10" x14ac:dyDescent="0.3">
      <c r="J31" s="49"/>
    </row>
    <row r="32" spans="1:10" x14ac:dyDescent="0.3">
      <c r="J32" s="49"/>
    </row>
    <row r="33" spans="1:10" x14ac:dyDescent="0.3">
      <c r="A33" s="69" t="s">
        <v>20</v>
      </c>
      <c r="B33" s="69"/>
      <c r="C33" s="69"/>
      <c r="D33" s="69"/>
      <c r="E33" s="69"/>
      <c r="F33" s="69"/>
      <c r="G33" s="69"/>
      <c r="H33" s="69"/>
      <c r="I33" s="69"/>
      <c r="J33" s="49"/>
    </row>
    <row r="34" spans="1:10" ht="15" thickBot="1" x14ac:dyDescent="0.35">
      <c r="J34" s="49"/>
    </row>
    <row r="35" spans="1:10" ht="15" thickBot="1" x14ac:dyDescent="0.35">
      <c r="A35" s="54" t="s">
        <v>42</v>
      </c>
      <c r="B35" s="55"/>
      <c r="C35" s="55"/>
      <c r="D35" s="56"/>
      <c r="F35" s="54" t="s">
        <v>30</v>
      </c>
      <c r="G35" s="55"/>
      <c r="H35" s="56"/>
      <c r="J35" s="49"/>
    </row>
    <row r="36" spans="1:10" x14ac:dyDescent="0.3">
      <c r="A36" s="67" t="s">
        <v>4</v>
      </c>
      <c r="B36" s="68"/>
      <c r="C36" s="32">
        <v>1300</v>
      </c>
      <c r="D36" s="18" t="s">
        <v>6</v>
      </c>
      <c r="F36" s="34" t="s">
        <v>3</v>
      </c>
      <c r="G36" s="57" t="s">
        <v>31</v>
      </c>
      <c r="H36" s="58"/>
      <c r="J36" s="49"/>
    </row>
    <row r="37" spans="1:10" ht="15" thickBot="1" x14ac:dyDescent="0.35">
      <c r="A37" s="62" t="s">
        <v>18</v>
      </c>
      <c r="B37" s="63"/>
      <c r="C37" s="28">
        <f>C20</f>
        <v>73186.440677966093</v>
      </c>
      <c r="D37" s="29" t="s">
        <v>10</v>
      </c>
      <c r="F37" s="35" t="s">
        <v>32</v>
      </c>
      <c r="G37" s="36">
        <f>(C37/(C36*C41))</f>
        <v>18.765754019991306</v>
      </c>
      <c r="H37" s="29" t="s">
        <v>7</v>
      </c>
      <c r="J37" s="49"/>
    </row>
    <row r="38" spans="1:10" ht="15" thickBot="1" x14ac:dyDescent="0.35">
      <c r="A38" s="64" t="s">
        <v>27</v>
      </c>
      <c r="B38" s="65"/>
      <c r="C38" s="65"/>
      <c r="D38" s="66"/>
      <c r="F38" s="59" t="s">
        <v>48</v>
      </c>
      <c r="G38" s="60"/>
      <c r="H38" s="61"/>
      <c r="J38" s="49"/>
    </row>
    <row r="39" spans="1:10" ht="15" thickBot="1" x14ac:dyDescent="0.35">
      <c r="A39" s="67" t="s">
        <v>49</v>
      </c>
      <c r="B39" s="68"/>
      <c r="C39" s="6">
        <f>10+273</f>
        <v>283</v>
      </c>
      <c r="D39" s="5" t="s">
        <v>5</v>
      </c>
      <c r="F39" s="45" t="s">
        <v>35</v>
      </c>
      <c r="G39" s="46">
        <v>1.2</v>
      </c>
      <c r="H39" s="5"/>
      <c r="J39" s="49"/>
    </row>
    <row r="40" spans="1:10" ht="15" thickBot="1" x14ac:dyDescent="0.35">
      <c r="A40" s="50" t="s">
        <v>33</v>
      </c>
      <c r="B40" s="51"/>
      <c r="C40" s="7">
        <f>7+273</f>
        <v>280</v>
      </c>
      <c r="D40" s="2" t="s">
        <v>28</v>
      </c>
      <c r="F40" s="47" t="s">
        <v>34</v>
      </c>
      <c r="G40" s="48">
        <f>G37*G39</f>
        <v>22.518904823989566</v>
      </c>
      <c r="H40" s="44" t="s">
        <v>7</v>
      </c>
      <c r="J40" s="49"/>
    </row>
    <row r="41" spans="1:10" x14ac:dyDescent="0.3">
      <c r="A41" s="50" t="s">
        <v>29</v>
      </c>
      <c r="B41" s="51"/>
      <c r="C41" s="7">
        <f>C39-C40</f>
        <v>3</v>
      </c>
      <c r="D41" s="2" t="s">
        <v>5</v>
      </c>
      <c r="J41" s="49"/>
    </row>
    <row r="42" spans="1:10" x14ac:dyDescent="0.3">
      <c r="A42" s="50" t="s">
        <v>15</v>
      </c>
      <c r="B42" s="51"/>
      <c r="C42" s="7">
        <f>273+14</f>
        <v>287</v>
      </c>
      <c r="D42" s="2" t="s">
        <v>5</v>
      </c>
      <c r="J42" s="49"/>
    </row>
    <row r="43" spans="1:10" x14ac:dyDescent="0.3">
      <c r="A43" s="50" t="s">
        <v>17</v>
      </c>
      <c r="B43" s="51"/>
      <c r="C43" s="7">
        <f>11+273</f>
        <v>284</v>
      </c>
      <c r="D43" s="30" t="s">
        <v>5</v>
      </c>
      <c r="J43" s="49"/>
    </row>
    <row r="44" spans="1:10" ht="15" thickBot="1" x14ac:dyDescent="0.35">
      <c r="A44" s="52" t="s">
        <v>50</v>
      </c>
      <c r="B44" s="53"/>
      <c r="C44" s="8">
        <f>C42-C43</f>
        <v>3</v>
      </c>
      <c r="D44" s="31" t="s">
        <v>5</v>
      </c>
      <c r="J44" s="49"/>
    </row>
    <row r="45" spans="1:10" x14ac:dyDescent="0.3">
      <c r="J45" s="49"/>
    </row>
    <row r="46" spans="1:10" x14ac:dyDescent="0.3">
      <c r="A46" s="49"/>
      <c r="B46" s="49"/>
      <c r="C46" s="49"/>
      <c r="D46" s="49"/>
      <c r="E46" s="49"/>
      <c r="F46" s="49"/>
      <c r="G46" s="49"/>
      <c r="H46" s="49"/>
      <c r="I46" s="49"/>
      <c r="J46" s="49"/>
    </row>
  </sheetData>
  <mergeCells count="31">
    <mergeCell ref="A1:I1"/>
    <mergeCell ref="A3:I3"/>
    <mergeCell ref="G11:H11"/>
    <mergeCell ref="A16:I16"/>
    <mergeCell ref="A5:D5"/>
    <mergeCell ref="A6:B6"/>
    <mergeCell ref="A7:B7"/>
    <mergeCell ref="A8:B8"/>
    <mergeCell ref="A33:I33"/>
    <mergeCell ref="F10:H10"/>
    <mergeCell ref="F5:H5"/>
    <mergeCell ref="G6:H6"/>
    <mergeCell ref="G19:H19"/>
    <mergeCell ref="F18:H18"/>
    <mergeCell ref="A18:D18"/>
    <mergeCell ref="A19:B19"/>
    <mergeCell ref="A9:B9"/>
    <mergeCell ref="A10:B10"/>
    <mergeCell ref="A42:B42"/>
    <mergeCell ref="A43:B43"/>
    <mergeCell ref="A44:B44"/>
    <mergeCell ref="F35:H35"/>
    <mergeCell ref="G36:H36"/>
    <mergeCell ref="F38:H38"/>
    <mergeCell ref="A35:D35"/>
    <mergeCell ref="A37:B37"/>
    <mergeCell ref="A38:D38"/>
    <mergeCell ref="A39:B39"/>
    <mergeCell ref="A40:B40"/>
    <mergeCell ref="A41:B41"/>
    <mergeCell ref="A36:B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dimmensionnement echangeur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33648</dc:creator>
  <cp:lastModifiedBy>33648</cp:lastModifiedBy>
  <dcterms:created xsi:type="dcterms:W3CDTF">2020-11-22T13:53:00Z</dcterms:created>
  <dcterms:modified xsi:type="dcterms:W3CDTF">2020-12-03T09:12:22Z</dcterms:modified>
</cp:coreProperties>
</file>