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:\Il mio Drive\Safety MDPI FRAM\"/>
    </mc:Choice>
  </mc:AlternateContent>
  <xr:revisionPtr revIDLastSave="0" documentId="13_ncr:1_{C7FC42C3-DA8E-43AB-89DA-AC98D0D60FA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Internal resonance" sheetId="1" r:id="rId1"/>
    <sheet name="Background functions" sheetId="2" r:id="rId2"/>
    <sheet name="Aggregated variabili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3" i="2"/>
  <c r="G12" i="2"/>
  <c r="F33" i="2"/>
  <c r="F26" i="2"/>
  <c r="F35" i="2"/>
  <c r="F36" i="2"/>
  <c r="F37" i="2"/>
  <c r="F38" i="2"/>
  <c r="F39" i="2"/>
  <c r="F34" i="2"/>
  <c r="F28" i="2"/>
  <c r="F29" i="2"/>
  <c r="F30" i="2"/>
  <c r="F31" i="2"/>
  <c r="F32" i="2"/>
  <c r="H33" i="2"/>
  <c r="F27" i="2"/>
  <c r="H27" i="2" s="1"/>
  <c r="G39" i="2"/>
  <c r="G38" i="2"/>
  <c r="G37" i="2"/>
  <c r="G35" i="2"/>
  <c r="G33" i="2"/>
  <c r="G32" i="2"/>
  <c r="G31" i="2"/>
  <c r="G30" i="2"/>
  <c r="G28" i="2"/>
  <c r="G26" i="2"/>
  <c r="E34" i="2"/>
  <c r="E35" i="2"/>
  <c r="E36" i="2"/>
  <c r="E37" i="2"/>
  <c r="E38" i="2"/>
  <c r="E39" i="2"/>
  <c r="E27" i="2"/>
  <c r="E28" i="2"/>
  <c r="E29" i="2"/>
  <c r="E30" i="2"/>
  <c r="E31" i="2"/>
  <c r="E32" i="2"/>
  <c r="E33" i="2"/>
  <c r="E26" i="2"/>
  <c r="H26" i="2"/>
  <c r="H28" i="2"/>
  <c r="H29" i="2"/>
  <c r="H30" i="2"/>
  <c r="H31" i="2"/>
  <c r="H32" i="2"/>
  <c r="F22" i="2"/>
  <c r="H22" i="2" s="1"/>
  <c r="F23" i="2"/>
  <c r="F24" i="2"/>
  <c r="H24" i="2" s="1"/>
  <c r="F25" i="2"/>
  <c r="F21" i="2"/>
  <c r="E20" i="2"/>
  <c r="E21" i="2"/>
  <c r="E22" i="2"/>
  <c r="E23" i="2"/>
  <c r="E24" i="2"/>
  <c r="E25" i="2"/>
  <c r="F20" i="2"/>
  <c r="H19" i="2"/>
  <c r="H20" i="2"/>
  <c r="H21" i="2"/>
  <c r="H23" i="2"/>
  <c r="H25" i="2"/>
  <c r="E19" i="2"/>
  <c r="F19" i="2"/>
  <c r="G25" i="2"/>
  <c r="G24" i="2"/>
  <c r="G23" i="2"/>
  <c r="G21" i="2"/>
  <c r="G19" i="2"/>
  <c r="H18" i="2"/>
  <c r="E18" i="2"/>
  <c r="F18" i="2"/>
  <c r="G18" i="2"/>
  <c r="H17" i="2"/>
  <c r="E17" i="2"/>
  <c r="F17" i="2"/>
  <c r="G17" i="2"/>
  <c r="H16" i="2"/>
  <c r="E16" i="2"/>
  <c r="F16" i="2"/>
  <c r="G16" i="2"/>
  <c r="H15" i="2"/>
  <c r="E15" i="2"/>
  <c r="F15" i="2"/>
  <c r="G14" i="2"/>
  <c r="E14" i="2"/>
  <c r="F14" i="2"/>
  <c r="H14" i="2"/>
  <c r="E13" i="2"/>
  <c r="F13" i="2"/>
  <c r="H13" i="2"/>
  <c r="F12" i="2"/>
  <c r="E12" i="2"/>
  <c r="H12" i="2" s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7" i="1"/>
  <c r="M28" i="1"/>
  <c r="M29" i="1"/>
  <c r="K3" i="1"/>
  <c r="M3" i="1" s="1"/>
  <c r="K4" i="1"/>
  <c r="M4" i="1" s="1"/>
  <c r="K5" i="1"/>
  <c r="M5" i="1" s="1"/>
  <c r="K6" i="1"/>
  <c r="M6" i="1" s="1"/>
  <c r="K7" i="1"/>
  <c r="M7" i="1" s="1"/>
  <c r="K8" i="1"/>
  <c r="K9" i="1"/>
  <c r="K10" i="1"/>
  <c r="K11" i="1"/>
  <c r="K12" i="1"/>
  <c r="M12" i="1" s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M26" i="1" s="1"/>
  <c r="K27" i="1"/>
  <c r="K28" i="1"/>
  <c r="K29" i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2" i="1"/>
  <c r="M2" i="1" s="1"/>
  <c r="H36" i="2" l="1"/>
  <c r="H35" i="2"/>
  <c r="H34" i="2"/>
  <c r="H39" i="2"/>
  <c r="H38" i="2"/>
  <c r="H37" i="2"/>
</calcChain>
</file>

<file path=xl/sharedStrings.xml><?xml version="1.0" encoding="utf-8"?>
<sst xmlns="http://schemas.openxmlformats.org/spreadsheetml/2006/main" count="407" uniqueCount="73">
  <si>
    <t>Funzione</t>
  </si>
  <si>
    <t>Timing</t>
  </si>
  <si>
    <t>Prec.</t>
  </si>
  <si>
    <t>Res.</t>
  </si>
  <si>
    <t>Ctrl.</t>
  </si>
  <si>
    <t>RIf_ff​</t>
  </si>
  <si>
    <t>Tractor setup</t>
  </si>
  <si>
    <t>In time 1.00</t>
  </si>
  <si>
    <t>Double-checked 0.85</t>
  </si>
  <si>
    <t>Enough 1.00</t>
  </si>
  <si>
    <t>Redundant 0.85</t>
  </si>
  <si>
    <t>Plow setup</t>
  </si>
  <si>
    <t>More-than-enough 0.85</t>
  </si>
  <si>
    <t>Tractor coupling</t>
  </si>
  <si>
    <t>Travel to field</t>
  </si>
  <si>
    <t>Ploughing</t>
  </si>
  <si>
    <t>Turning</t>
  </si>
  <si>
    <t>Furrow-side ploughing</t>
  </si>
  <si>
    <t>Travel to warehouse</t>
  </si>
  <si>
    <t>End of operations</t>
  </si>
  <si>
    <t>Early 0.85</t>
  </si>
  <si>
    <t>Model</t>
  </si>
  <si>
    <t>Thoroughness</t>
  </si>
  <si>
    <t>Active 1.00</t>
  </si>
  <si>
    <t>Delay 1.15</t>
  </si>
  <si>
    <t>Performed 1.00</t>
  </si>
  <si>
    <t>Few 1.15</t>
  </si>
  <si>
    <t>Compliance</t>
  </si>
  <si>
    <t>Late 1.30</t>
  </si>
  <si>
    <t>Few+ 1.30</t>
  </si>
  <si>
    <t>Too-few 1.50</t>
  </si>
  <si>
    <t>Skipped 1.50</t>
  </si>
  <si>
    <t>Absent 1.50</t>
  </si>
  <si>
    <t>Efficiency</t>
  </si>
  <si>
    <t>Tvalue</t>
  </si>
  <si>
    <t>Pvalue</t>
  </si>
  <si>
    <t>Rvalue</t>
  </si>
  <si>
    <t>Cvalue</t>
  </si>
  <si>
    <t>Severity</t>
  </si>
  <si>
    <t>Few</t>
  </si>
  <si>
    <t>RI</t>
  </si>
  <si>
    <t>Too few</t>
  </si>
  <si>
    <t>Background factor</t>
  </si>
  <si>
    <t>Slope / terrain</t>
  </si>
  <si>
    <t>1.50</t>
  </si>
  <si>
    <t>Surface condition</t>
  </si>
  <si>
    <t>1.33</t>
  </si>
  <si>
    <t>Load / attachment</t>
  </si>
  <si>
    <t>1.22</t>
  </si>
  <si>
    <t>Weather / visibility</t>
  </si>
  <si>
    <t>1.14</t>
  </si>
  <si>
    <t>Mechanical failure</t>
  </si>
  <si>
    <t>1.08</t>
  </si>
  <si>
    <t>Occurrences</t>
  </si>
  <si>
    <t>W</t>
  </si>
  <si>
    <t>Function</t>
  </si>
  <si>
    <t>Aggregated variability</t>
  </si>
  <si>
    <t>Tractor setup, equipment setup</t>
  </si>
  <si>
    <t>Background functions</t>
  </si>
  <si>
    <t>Specialised personnel, mainteance</t>
  </si>
  <si>
    <t>Rii</t>
  </si>
  <si>
    <t>Rij</t>
  </si>
  <si>
    <t>TRI</t>
  </si>
  <si>
    <t>Mode</t>
  </si>
  <si>
    <t>Path conditions</t>
  </si>
  <si>
    <t>Start ploughing</t>
  </si>
  <si>
    <t>Environmental constraints, monitor traction, monitor speed, soil conditions</t>
  </si>
  <si>
    <t>Control speed</t>
  </si>
  <si>
    <t>Control speed, control path, Soil conditions</t>
  </si>
  <si>
    <t>Maintenance, company constraints</t>
  </si>
  <si>
    <t>Effectiveness</t>
  </si>
  <si>
    <t>Couplings</t>
  </si>
  <si>
    <t>Risk Awareness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</si>
</sst>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M37"/>
  <sheetViews>
    <sheetView tabSelected="1" workbookViewId="0">
      <selection activeCell="L2" sqref="L2"/>
    </sheetView>
  </sheetViews>
  <sheetFormatPr defaultRowHeight="14.5" x14ac:dyDescent="0.35"/>
  <cols>
    <col min="1" max="1" width="15.453125" style="1" customWidth="1"/>
    <col min="2" max="2" width="17.81640625" style="1" customWidth="1"/>
    <col min="3" max="3" width="18" style="1" customWidth="1"/>
    <col min="4" max="4" width="9.453125" style="1" customWidth="1"/>
    <col min="5" max="5" width="19.6328125" style="1" customWidth="1"/>
    <col min="6" max="6" width="14.7265625" style="1" customWidth="1"/>
    <col min="7" max="7" width="21.81640625" style="1" customWidth="1"/>
    <col min="8" max="8" width="16.08984375" style="1" customWidth="1"/>
    <col min="9" max="9" width="16.453125" style="1" customWidth="1"/>
    <col min="10" max="10" width="14.36328125" style="1" customWidth="1"/>
    <col min="11" max="11" width="21.26953125" style="1" customWidth="1"/>
    <col min="12" max="12" width="13.81640625" customWidth="1"/>
  </cols>
  <sheetData>
    <row r="1" spans="1:13" x14ac:dyDescent="0.35">
      <c r="A1" s="2" t="s">
        <v>21</v>
      </c>
      <c r="B1" s="3" t="s">
        <v>0</v>
      </c>
      <c r="C1" s="3" t="s">
        <v>1</v>
      </c>
      <c r="D1" s="3" t="s">
        <v>34</v>
      </c>
      <c r="E1" s="3" t="s">
        <v>2</v>
      </c>
      <c r="F1" s="3" t="s">
        <v>35</v>
      </c>
      <c r="G1" s="3" t="s">
        <v>3</v>
      </c>
      <c r="H1" s="3" t="s">
        <v>36</v>
      </c>
      <c r="I1" s="3" t="s">
        <v>4</v>
      </c>
      <c r="J1" s="3" t="s">
        <v>37</v>
      </c>
      <c r="K1" s="3" t="s">
        <v>5</v>
      </c>
      <c r="L1" s="3" t="s">
        <v>38</v>
      </c>
      <c r="M1" s="16" t="s">
        <v>40</v>
      </c>
    </row>
    <row r="2" spans="1:13" x14ac:dyDescent="0.35">
      <c r="A2" s="4" t="s">
        <v>22</v>
      </c>
      <c r="B2" s="5" t="s">
        <v>6</v>
      </c>
      <c r="C2" s="6" t="s">
        <v>7</v>
      </c>
      <c r="D2" s="6">
        <v>1</v>
      </c>
      <c r="E2" s="5" t="s">
        <v>8</v>
      </c>
      <c r="F2" s="5">
        <v>0.85</v>
      </c>
      <c r="G2" s="5" t="s">
        <v>12</v>
      </c>
      <c r="H2" s="5">
        <v>0.85</v>
      </c>
      <c r="I2" s="5" t="s">
        <v>10</v>
      </c>
      <c r="J2" s="5">
        <v>0.85</v>
      </c>
      <c r="K2" s="6">
        <f>D2*F2*H2*J2</f>
        <v>0.61412499999999992</v>
      </c>
      <c r="L2" s="2">
        <v>3</v>
      </c>
      <c r="M2" s="2">
        <f>K2*L2</f>
        <v>1.8423749999999997</v>
      </c>
    </row>
    <row r="3" spans="1:13" x14ac:dyDescent="0.35">
      <c r="A3" s="4" t="s">
        <v>22</v>
      </c>
      <c r="B3" s="5" t="s">
        <v>11</v>
      </c>
      <c r="C3" s="5" t="s">
        <v>7</v>
      </c>
      <c r="D3" s="5">
        <v>1</v>
      </c>
      <c r="E3" s="5" t="s">
        <v>8</v>
      </c>
      <c r="F3" s="5">
        <v>0.85</v>
      </c>
      <c r="G3" s="6" t="s">
        <v>12</v>
      </c>
      <c r="H3" s="6">
        <v>0.85</v>
      </c>
      <c r="I3" s="5" t="s">
        <v>10</v>
      </c>
      <c r="J3" s="5">
        <v>0.85</v>
      </c>
      <c r="K3" s="6">
        <f t="shared" ref="K3:K37" si="0">D3*F3*H3*J3</f>
        <v>0.61412499999999992</v>
      </c>
      <c r="L3" s="2">
        <v>3</v>
      </c>
      <c r="M3" s="2">
        <f t="shared" ref="M3:M37" si="1">K3*L3</f>
        <v>1.8423749999999997</v>
      </c>
    </row>
    <row r="4" spans="1:13" x14ac:dyDescent="0.35">
      <c r="A4" s="4" t="s">
        <v>22</v>
      </c>
      <c r="B4" s="5" t="s">
        <v>13</v>
      </c>
      <c r="C4" s="5" t="s">
        <v>7</v>
      </c>
      <c r="D4" s="5">
        <v>1</v>
      </c>
      <c r="E4" s="5" t="s">
        <v>8</v>
      </c>
      <c r="F4" s="5">
        <v>0.85</v>
      </c>
      <c r="G4" s="5" t="s">
        <v>9</v>
      </c>
      <c r="H4" s="5">
        <v>1</v>
      </c>
      <c r="I4" s="5" t="s">
        <v>23</v>
      </c>
      <c r="J4" s="5">
        <v>1</v>
      </c>
      <c r="K4" s="6">
        <f t="shared" si="0"/>
        <v>0.85</v>
      </c>
      <c r="L4" s="2">
        <v>4</v>
      </c>
      <c r="M4" s="2">
        <f t="shared" si="1"/>
        <v>3.4</v>
      </c>
    </row>
    <row r="5" spans="1:13" x14ac:dyDescent="0.35">
      <c r="A5" s="4" t="s">
        <v>22</v>
      </c>
      <c r="B5" s="5" t="s">
        <v>14</v>
      </c>
      <c r="C5" s="5" t="s">
        <v>20</v>
      </c>
      <c r="D5" s="5">
        <v>0.85</v>
      </c>
      <c r="E5" s="5" t="s">
        <v>8</v>
      </c>
      <c r="F5" s="5">
        <v>0.85</v>
      </c>
      <c r="G5" s="5" t="s">
        <v>9</v>
      </c>
      <c r="H5" s="5">
        <v>1</v>
      </c>
      <c r="I5" s="5" t="s">
        <v>23</v>
      </c>
      <c r="J5" s="5">
        <v>1</v>
      </c>
      <c r="K5" s="6">
        <f t="shared" si="0"/>
        <v>0.72249999999999992</v>
      </c>
      <c r="L5" s="2">
        <v>4</v>
      </c>
      <c r="M5" s="2">
        <f t="shared" si="1"/>
        <v>2.8899999999999997</v>
      </c>
    </row>
    <row r="6" spans="1:13" x14ac:dyDescent="0.35">
      <c r="A6" s="4" t="s">
        <v>22</v>
      </c>
      <c r="B6" s="5" t="s">
        <v>15</v>
      </c>
      <c r="C6" s="5" t="s">
        <v>20</v>
      </c>
      <c r="D6" s="5">
        <v>0.85</v>
      </c>
      <c r="E6" s="5" t="s">
        <v>8</v>
      </c>
      <c r="F6" s="5">
        <v>0.85</v>
      </c>
      <c r="G6" s="5" t="s">
        <v>9</v>
      </c>
      <c r="H6" s="5">
        <v>1</v>
      </c>
      <c r="I6" s="5" t="s">
        <v>23</v>
      </c>
      <c r="J6" s="5">
        <v>1</v>
      </c>
      <c r="K6" s="6">
        <f t="shared" si="0"/>
        <v>0.72249999999999992</v>
      </c>
      <c r="L6" s="2">
        <v>5</v>
      </c>
      <c r="M6" s="2">
        <f t="shared" si="1"/>
        <v>3.6124999999999998</v>
      </c>
    </row>
    <row r="7" spans="1:13" x14ac:dyDescent="0.35">
      <c r="A7" s="4" t="s">
        <v>22</v>
      </c>
      <c r="B7" s="5" t="s">
        <v>16</v>
      </c>
      <c r="C7" s="5" t="s">
        <v>7</v>
      </c>
      <c r="D7" s="5">
        <v>1</v>
      </c>
      <c r="E7" s="5" t="s">
        <v>25</v>
      </c>
      <c r="F7" s="5">
        <v>1</v>
      </c>
      <c r="G7" s="5" t="s">
        <v>9</v>
      </c>
      <c r="H7" s="5">
        <v>1</v>
      </c>
      <c r="I7" s="5" t="s">
        <v>10</v>
      </c>
      <c r="J7" s="5">
        <v>0.85</v>
      </c>
      <c r="K7" s="6">
        <f t="shared" si="0"/>
        <v>0.85</v>
      </c>
      <c r="L7" s="2">
        <v>5</v>
      </c>
      <c r="M7" s="2">
        <f t="shared" si="1"/>
        <v>4.25</v>
      </c>
    </row>
    <row r="8" spans="1:13" ht="29" x14ac:dyDescent="0.35">
      <c r="A8" s="4" t="s">
        <v>22</v>
      </c>
      <c r="B8" s="5" t="s">
        <v>17</v>
      </c>
      <c r="C8" s="5" t="s">
        <v>7</v>
      </c>
      <c r="D8" s="5">
        <v>1</v>
      </c>
      <c r="E8" s="5" t="s">
        <v>8</v>
      </c>
      <c r="F8" s="5">
        <v>0.85</v>
      </c>
      <c r="G8" s="5" t="s">
        <v>9</v>
      </c>
      <c r="H8" s="5">
        <v>1</v>
      </c>
      <c r="I8" s="5" t="s">
        <v>10</v>
      </c>
      <c r="J8" s="5">
        <v>0.85</v>
      </c>
      <c r="K8" s="6">
        <f t="shared" si="0"/>
        <v>0.72249999999999992</v>
      </c>
      <c r="L8" s="2">
        <v>5</v>
      </c>
      <c r="M8" s="2">
        <f t="shared" si="1"/>
        <v>3.6124999999999998</v>
      </c>
    </row>
    <row r="9" spans="1:13" ht="29" x14ac:dyDescent="0.35">
      <c r="A9" s="4" t="s">
        <v>22</v>
      </c>
      <c r="B9" s="5" t="s">
        <v>18</v>
      </c>
      <c r="C9" s="5" t="s">
        <v>7</v>
      </c>
      <c r="D9" s="5">
        <v>1</v>
      </c>
      <c r="E9" s="5" t="s">
        <v>8</v>
      </c>
      <c r="F9" s="5">
        <v>0.85</v>
      </c>
      <c r="G9" s="5" t="s">
        <v>9</v>
      </c>
      <c r="H9" s="5">
        <v>1</v>
      </c>
      <c r="I9" s="5" t="s">
        <v>23</v>
      </c>
      <c r="J9" s="5">
        <v>1</v>
      </c>
      <c r="K9" s="6">
        <f t="shared" si="0"/>
        <v>0.85</v>
      </c>
      <c r="L9" s="2">
        <v>4</v>
      </c>
      <c r="M9" s="2">
        <f t="shared" si="1"/>
        <v>3.4</v>
      </c>
    </row>
    <row r="10" spans="1:13" x14ac:dyDescent="0.35">
      <c r="A10" s="4" t="s">
        <v>22</v>
      </c>
      <c r="B10" s="5" t="s">
        <v>19</v>
      </c>
      <c r="C10" s="6" t="s">
        <v>20</v>
      </c>
      <c r="D10" s="6">
        <v>0.85</v>
      </c>
      <c r="E10" s="5" t="s">
        <v>25</v>
      </c>
      <c r="F10" s="5">
        <v>1</v>
      </c>
      <c r="G10" s="5" t="s">
        <v>9</v>
      </c>
      <c r="H10" s="5">
        <v>1</v>
      </c>
      <c r="I10" s="5" t="s">
        <v>23</v>
      </c>
      <c r="J10" s="5">
        <v>1</v>
      </c>
      <c r="K10" s="6">
        <f t="shared" si="0"/>
        <v>0.85</v>
      </c>
      <c r="L10" s="2">
        <v>3</v>
      </c>
      <c r="M10" s="2">
        <f t="shared" si="1"/>
        <v>2.5499999999999998</v>
      </c>
    </row>
    <row r="11" spans="1:13" x14ac:dyDescent="0.35">
      <c r="A11" s="7" t="s">
        <v>72</v>
      </c>
      <c r="B11" s="8" t="s">
        <v>6</v>
      </c>
      <c r="C11" s="8" t="s">
        <v>7</v>
      </c>
      <c r="D11" s="8">
        <v>1</v>
      </c>
      <c r="E11" s="9" t="s">
        <v>25</v>
      </c>
      <c r="F11" s="8">
        <v>1</v>
      </c>
      <c r="G11" s="8" t="s">
        <v>12</v>
      </c>
      <c r="H11" s="8">
        <v>0.85</v>
      </c>
      <c r="I11" s="8" t="s">
        <v>23</v>
      </c>
      <c r="J11" s="8">
        <v>1</v>
      </c>
      <c r="K11" s="9">
        <f t="shared" si="0"/>
        <v>0.85</v>
      </c>
      <c r="L11" s="2">
        <v>3</v>
      </c>
      <c r="M11" s="2">
        <f t="shared" si="1"/>
        <v>2.5499999999999998</v>
      </c>
    </row>
    <row r="12" spans="1:13" x14ac:dyDescent="0.35">
      <c r="A12" s="7" t="s">
        <v>72</v>
      </c>
      <c r="B12" s="8" t="s">
        <v>11</v>
      </c>
      <c r="C12" s="9" t="s">
        <v>7</v>
      </c>
      <c r="D12" s="9">
        <v>1</v>
      </c>
      <c r="E12" s="8" t="s">
        <v>25</v>
      </c>
      <c r="F12" s="8">
        <v>1</v>
      </c>
      <c r="G12" s="8" t="s">
        <v>12</v>
      </c>
      <c r="H12" s="8">
        <v>0.85</v>
      </c>
      <c r="I12" s="8" t="s">
        <v>23</v>
      </c>
      <c r="J12" s="8">
        <v>1</v>
      </c>
      <c r="K12" s="9">
        <f t="shared" si="0"/>
        <v>0.85</v>
      </c>
      <c r="L12" s="2">
        <v>3</v>
      </c>
      <c r="M12" s="2">
        <f t="shared" si="1"/>
        <v>2.5499999999999998</v>
      </c>
    </row>
    <row r="13" spans="1:13" x14ac:dyDescent="0.35">
      <c r="A13" s="7" t="s">
        <v>72</v>
      </c>
      <c r="B13" s="8" t="s">
        <v>13</v>
      </c>
      <c r="C13" s="8" t="s">
        <v>24</v>
      </c>
      <c r="D13" s="8">
        <v>1.1499999999999999</v>
      </c>
      <c r="E13" s="8" t="s">
        <v>25</v>
      </c>
      <c r="F13" s="8">
        <v>1</v>
      </c>
      <c r="G13" s="8" t="s">
        <v>9</v>
      </c>
      <c r="H13" s="8">
        <v>1</v>
      </c>
      <c r="I13" s="8" t="s">
        <v>23</v>
      </c>
      <c r="J13" s="8">
        <v>1</v>
      </c>
      <c r="K13" s="9">
        <f t="shared" si="0"/>
        <v>1.1499999999999999</v>
      </c>
      <c r="L13" s="2">
        <v>4</v>
      </c>
      <c r="M13" s="2">
        <f t="shared" si="1"/>
        <v>4.5999999999999996</v>
      </c>
    </row>
    <row r="14" spans="1:13" x14ac:dyDescent="0.35">
      <c r="A14" s="7" t="s">
        <v>72</v>
      </c>
      <c r="B14" s="8" t="s">
        <v>14</v>
      </c>
      <c r="C14" s="8" t="s">
        <v>7</v>
      </c>
      <c r="D14" s="8">
        <v>1</v>
      </c>
      <c r="E14" s="8" t="s">
        <v>25</v>
      </c>
      <c r="F14" s="8">
        <v>1</v>
      </c>
      <c r="G14" s="8" t="s">
        <v>9</v>
      </c>
      <c r="H14" s="8">
        <v>1</v>
      </c>
      <c r="I14" s="8" t="s">
        <v>23</v>
      </c>
      <c r="J14" s="8">
        <v>1</v>
      </c>
      <c r="K14" s="9">
        <f t="shared" si="0"/>
        <v>1</v>
      </c>
      <c r="L14" s="2">
        <v>4</v>
      </c>
      <c r="M14" s="2">
        <f t="shared" si="1"/>
        <v>4</v>
      </c>
    </row>
    <row r="15" spans="1:13" x14ac:dyDescent="0.35">
      <c r="A15" s="7" t="s">
        <v>72</v>
      </c>
      <c r="B15" s="8" t="s">
        <v>15</v>
      </c>
      <c r="C15" s="8" t="s">
        <v>7</v>
      </c>
      <c r="D15" s="8">
        <v>1</v>
      </c>
      <c r="E15" s="8" t="s">
        <v>25</v>
      </c>
      <c r="F15" s="8">
        <v>1</v>
      </c>
      <c r="G15" s="8" t="s">
        <v>9</v>
      </c>
      <c r="H15" s="8">
        <v>1</v>
      </c>
      <c r="I15" s="8" t="s">
        <v>23</v>
      </c>
      <c r="J15" s="8">
        <v>1</v>
      </c>
      <c r="K15" s="9">
        <f t="shared" si="0"/>
        <v>1</v>
      </c>
      <c r="L15" s="2">
        <v>5</v>
      </c>
      <c r="M15" s="2">
        <f t="shared" si="1"/>
        <v>5</v>
      </c>
    </row>
    <row r="16" spans="1:13" x14ac:dyDescent="0.35">
      <c r="A16" s="7" t="s">
        <v>72</v>
      </c>
      <c r="B16" s="8" t="s">
        <v>16</v>
      </c>
      <c r="C16" s="8" t="s">
        <v>24</v>
      </c>
      <c r="D16" s="8">
        <v>1.1499999999999999</v>
      </c>
      <c r="E16" s="8" t="s">
        <v>25</v>
      </c>
      <c r="F16" s="8">
        <v>1</v>
      </c>
      <c r="G16" s="9" t="s">
        <v>9</v>
      </c>
      <c r="H16" s="9">
        <v>1</v>
      </c>
      <c r="I16" s="8" t="s">
        <v>23</v>
      </c>
      <c r="J16" s="8">
        <v>1</v>
      </c>
      <c r="K16" s="9">
        <f t="shared" si="0"/>
        <v>1.1499999999999999</v>
      </c>
      <c r="L16" s="2">
        <v>5</v>
      </c>
      <c r="M16" s="2">
        <f t="shared" si="1"/>
        <v>5.75</v>
      </c>
    </row>
    <row r="17" spans="1:13" ht="29" x14ac:dyDescent="0.35">
      <c r="A17" s="7" t="s">
        <v>72</v>
      </c>
      <c r="B17" s="8" t="s">
        <v>17</v>
      </c>
      <c r="C17" s="8" t="s">
        <v>7</v>
      </c>
      <c r="D17" s="8">
        <v>1</v>
      </c>
      <c r="E17" s="8" t="s">
        <v>25</v>
      </c>
      <c r="F17" s="8">
        <v>1</v>
      </c>
      <c r="G17" s="8" t="s">
        <v>9</v>
      </c>
      <c r="H17" s="8">
        <v>1</v>
      </c>
      <c r="I17" s="8" t="s">
        <v>23</v>
      </c>
      <c r="J17" s="8">
        <v>1</v>
      </c>
      <c r="K17" s="9">
        <f t="shared" si="0"/>
        <v>1</v>
      </c>
      <c r="L17" s="2">
        <v>5</v>
      </c>
      <c r="M17" s="2">
        <f t="shared" si="1"/>
        <v>5</v>
      </c>
    </row>
    <row r="18" spans="1:13" ht="29" x14ac:dyDescent="0.35">
      <c r="A18" s="7" t="s">
        <v>72</v>
      </c>
      <c r="B18" s="8" t="s">
        <v>18</v>
      </c>
      <c r="C18" s="8" t="s">
        <v>24</v>
      </c>
      <c r="D18" s="8">
        <v>1.1499999999999999</v>
      </c>
      <c r="E18" s="8" t="s">
        <v>25</v>
      </c>
      <c r="F18" s="8">
        <v>1</v>
      </c>
      <c r="G18" s="8" t="s">
        <v>9</v>
      </c>
      <c r="H18" s="8">
        <v>1</v>
      </c>
      <c r="I18" s="8" t="s">
        <v>23</v>
      </c>
      <c r="J18" s="8">
        <v>1</v>
      </c>
      <c r="K18" s="9">
        <f t="shared" si="0"/>
        <v>1.1499999999999999</v>
      </c>
      <c r="L18" s="2">
        <v>4</v>
      </c>
      <c r="M18" s="2">
        <f t="shared" si="1"/>
        <v>4.5999999999999996</v>
      </c>
    </row>
    <row r="19" spans="1:13" x14ac:dyDescent="0.35">
      <c r="A19" s="7" t="s">
        <v>72</v>
      </c>
      <c r="B19" s="8" t="s">
        <v>19</v>
      </c>
      <c r="C19" s="8" t="s">
        <v>7</v>
      </c>
      <c r="D19" s="8">
        <v>1</v>
      </c>
      <c r="E19" s="8" t="s">
        <v>25</v>
      </c>
      <c r="F19" s="8">
        <v>1</v>
      </c>
      <c r="G19" s="8" t="s">
        <v>9</v>
      </c>
      <c r="H19" s="8">
        <v>1</v>
      </c>
      <c r="I19" s="8" t="s">
        <v>23</v>
      </c>
      <c r="J19" s="8">
        <v>1</v>
      </c>
      <c r="K19" s="9">
        <f t="shared" si="0"/>
        <v>1</v>
      </c>
      <c r="L19" s="2">
        <v>3</v>
      </c>
      <c r="M19" s="2">
        <f t="shared" si="1"/>
        <v>3</v>
      </c>
    </row>
    <row r="20" spans="1:13" x14ac:dyDescent="0.35">
      <c r="A20" s="10" t="s">
        <v>27</v>
      </c>
      <c r="B20" s="11" t="s">
        <v>6</v>
      </c>
      <c r="C20" s="12" t="s">
        <v>7</v>
      </c>
      <c r="D20" s="12">
        <v>1</v>
      </c>
      <c r="E20" s="11" t="s">
        <v>25</v>
      </c>
      <c r="F20" s="11">
        <v>1</v>
      </c>
      <c r="G20" s="12" t="s">
        <v>26</v>
      </c>
      <c r="H20" s="12">
        <v>1.1499999999999999</v>
      </c>
      <c r="I20" s="11" t="s">
        <v>23</v>
      </c>
      <c r="J20" s="11">
        <v>1</v>
      </c>
      <c r="K20" s="12">
        <f t="shared" si="0"/>
        <v>1.1499999999999999</v>
      </c>
      <c r="L20" s="2">
        <v>3</v>
      </c>
      <c r="M20" s="2">
        <f t="shared" si="1"/>
        <v>3.4499999999999997</v>
      </c>
    </row>
    <row r="21" spans="1:13" x14ac:dyDescent="0.35">
      <c r="A21" s="10" t="s">
        <v>27</v>
      </c>
      <c r="B21" s="11" t="s">
        <v>11</v>
      </c>
      <c r="C21" s="12" t="s">
        <v>7</v>
      </c>
      <c r="D21" s="12">
        <v>1</v>
      </c>
      <c r="E21" s="11" t="s">
        <v>25</v>
      </c>
      <c r="F21" s="11">
        <v>1</v>
      </c>
      <c r="G21" s="12" t="s">
        <v>26</v>
      </c>
      <c r="H21" s="12">
        <v>1.1499999999999999</v>
      </c>
      <c r="I21" s="11" t="s">
        <v>23</v>
      </c>
      <c r="J21" s="11">
        <v>1</v>
      </c>
      <c r="K21" s="12">
        <f t="shared" si="0"/>
        <v>1.1499999999999999</v>
      </c>
      <c r="L21" s="2">
        <v>3</v>
      </c>
      <c r="M21" s="2">
        <f t="shared" si="1"/>
        <v>3.4499999999999997</v>
      </c>
    </row>
    <row r="22" spans="1:13" x14ac:dyDescent="0.35">
      <c r="A22" s="10" t="s">
        <v>27</v>
      </c>
      <c r="B22" s="11" t="s">
        <v>13</v>
      </c>
      <c r="C22" s="11" t="s">
        <v>24</v>
      </c>
      <c r="D22" s="11">
        <v>1.1499999999999999</v>
      </c>
      <c r="E22" s="11" t="s">
        <v>25</v>
      </c>
      <c r="F22" s="11">
        <v>1</v>
      </c>
      <c r="G22" s="11" t="s">
        <v>29</v>
      </c>
      <c r="H22" s="11">
        <v>1.3</v>
      </c>
      <c r="I22" s="11" t="s">
        <v>23</v>
      </c>
      <c r="J22" s="11">
        <v>1</v>
      </c>
      <c r="K22" s="12">
        <f t="shared" si="0"/>
        <v>1.4949999999999999</v>
      </c>
      <c r="L22" s="2">
        <v>4</v>
      </c>
      <c r="M22" s="2">
        <f t="shared" si="1"/>
        <v>5.9799999999999995</v>
      </c>
    </row>
    <row r="23" spans="1:13" x14ac:dyDescent="0.35">
      <c r="A23" s="10" t="s">
        <v>27</v>
      </c>
      <c r="B23" s="11" t="s">
        <v>14</v>
      </c>
      <c r="C23" s="11" t="s">
        <v>24</v>
      </c>
      <c r="D23" s="11">
        <v>1.1499999999999999</v>
      </c>
      <c r="E23" s="11" t="s">
        <v>25</v>
      </c>
      <c r="F23" s="11">
        <v>1</v>
      </c>
      <c r="G23" s="11" t="s">
        <v>26</v>
      </c>
      <c r="H23" s="11">
        <v>1.1499999999999999</v>
      </c>
      <c r="I23" s="11" t="s">
        <v>23</v>
      </c>
      <c r="J23" s="11">
        <v>1</v>
      </c>
      <c r="K23" s="12">
        <f t="shared" si="0"/>
        <v>1.3224999999999998</v>
      </c>
      <c r="L23" s="2">
        <v>4</v>
      </c>
      <c r="M23" s="2">
        <f t="shared" si="1"/>
        <v>5.2899999999999991</v>
      </c>
    </row>
    <row r="24" spans="1:13" x14ac:dyDescent="0.35">
      <c r="A24" s="10" t="s">
        <v>27</v>
      </c>
      <c r="B24" s="11" t="s">
        <v>15</v>
      </c>
      <c r="C24" s="11" t="s">
        <v>24</v>
      </c>
      <c r="D24" s="11">
        <v>1.1499999999999999</v>
      </c>
      <c r="E24" s="11" t="s">
        <v>25</v>
      </c>
      <c r="F24" s="11">
        <v>1</v>
      </c>
      <c r="G24" s="11" t="s">
        <v>29</v>
      </c>
      <c r="H24" s="11">
        <v>1.3</v>
      </c>
      <c r="I24" s="11" t="s">
        <v>23</v>
      </c>
      <c r="J24" s="11">
        <v>1</v>
      </c>
      <c r="K24" s="12">
        <f t="shared" si="0"/>
        <v>1.4949999999999999</v>
      </c>
      <c r="L24" s="2">
        <v>5</v>
      </c>
      <c r="M24" s="2">
        <f t="shared" si="1"/>
        <v>7.4749999999999996</v>
      </c>
    </row>
    <row r="25" spans="1:13" x14ac:dyDescent="0.35">
      <c r="A25" s="10" t="s">
        <v>27</v>
      </c>
      <c r="B25" s="11" t="s">
        <v>16</v>
      </c>
      <c r="C25" s="11" t="s">
        <v>24</v>
      </c>
      <c r="D25" s="11">
        <v>1.1499999999999999</v>
      </c>
      <c r="E25" s="11" t="s">
        <v>25</v>
      </c>
      <c r="F25" s="11">
        <v>1</v>
      </c>
      <c r="G25" s="11" t="s">
        <v>26</v>
      </c>
      <c r="H25" s="11">
        <v>1.1499999999999999</v>
      </c>
      <c r="I25" s="11" t="s">
        <v>23</v>
      </c>
      <c r="J25" s="11">
        <v>1</v>
      </c>
      <c r="K25" s="12">
        <f t="shared" si="0"/>
        <v>1.3224999999999998</v>
      </c>
      <c r="L25" s="2">
        <v>5</v>
      </c>
      <c r="M25" s="2">
        <f t="shared" si="1"/>
        <v>6.6124999999999989</v>
      </c>
    </row>
    <row r="26" spans="1:13" ht="29" x14ac:dyDescent="0.35">
      <c r="A26" s="10" t="s">
        <v>27</v>
      </c>
      <c r="B26" s="11" t="s">
        <v>17</v>
      </c>
      <c r="C26" s="11" t="s">
        <v>24</v>
      </c>
      <c r="D26" s="11">
        <v>1.1499999999999999</v>
      </c>
      <c r="E26" s="11" t="s">
        <v>25</v>
      </c>
      <c r="F26" s="11">
        <v>1</v>
      </c>
      <c r="G26" s="11" t="s">
        <v>26</v>
      </c>
      <c r="H26" s="11">
        <v>1.1499999999999999</v>
      </c>
      <c r="I26" s="11" t="s">
        <v>23</v>
      </c>
      <c r="J26" s="11">
        <v>1</v>
      </c>
      <c r="K26" s="12">
        <f t="shared" si="0"/>
        <v>1.3224999999999998</v>
      </c>
      <c r="L26" s="2">
        <v>5</v>
      </c>
      <c r="M26" s="2">
        <f t="shared" si="1"/>
        <v>6.6124999999999989</v>
      </c>
    </row>
    <row r="27" spans="1:13" ht="29" x14ac:dyDescent="0.35">
      <c r="A27" s="10" t="s">
        <v>27</v>
      </c>
      <c r="B27" s="11" t="s">
        <v>18</v>
      </c>
      <c r="C27" s="11" t="s">
        <v>24</v>
      </c>
      <c r="D27" s="11">
        <v>1.1499999999999999</v>
      </c>
      <c r="E27" s="11" t="s">
        <v>25</v>
      </c>
      <c r="F27" s="11">
        <v>1</v>
      </c>
      <c r="G27" s="11" t="s">
        <v>26</v>
      </c>
      <c r="H27" s="11">
        <v>1.1499999999999999</v>
      </c>
      <c r="I27" s="11" t="s">
        <v>23</v>
      </c>
      <c r="J27" s="11">
        <v>1</v>
      </c>
      <c r="K27" s="12">
        <f t="shared" si="0"/>
        <v>1.3224999999999998</v>
      </c>
      <c r="L27" s="2">
        <v>4</v>
      </c>
      <c r="M27" s="2">
        <f t="shared" si="1"/>
        <v>5.2899999999999991</v>
      </c>
    </row>
    <row r="28" spans="1:13" x14ac:dyDescent="0.35">
      <c r="A28" s="10" t="s">
        <v>27</v>
      </c>
      <c r="B28" s="11" t="s">
        <v>19</v>
      </c>
      <c r="C28" s="11" t="s">
        <v>7</v>
      </c>
      <c r="D28" s="11">
        <v>1</v>
      </c>
      <c r="E28" s="11" t="s">
        <v>25</v>
      </c>
      <c r="F28" s="11">
        <v>1</v>
      </c>
      <c r="G28" s="11" t="s">
        <v>9</v>
      </c>
      <c r="H28" s="11">
        <v>1</v>
      </c>
      <c r="I28" s="11" t="s">
        <v>23</v>
      </c>
      <c r="J28" s="11">
        <v>1</v>
      </c>
      <c r="K28" s="12">
        <f t="shared" si="0"/>
        <v>1</v>
      </c>
      <c r="L28" s="2">
        <v>3</v>
      </c>
      <c r="M28" s="2">
        <f t="shared" si="1"/>
        <v>3</v>
      </c>
    </row>
    <row r="29" spans="1:13" x14ac:dyDescent="0.35">
      <c r="A29" s="13" t="s">
        <v>33</v>
      </c>
      <c r="B29" s="14" t="s">
        <v>6</v>
      </c>
      <c r="C29" s="14" t="s">
        <v>24</v>
      </c>
      <c r="D29" s="14">
        <v>1.1499999999999999</v>
      </c>
      <c r="E29" s="14" t="s">
        <v>25</v>
      </c>
      <c r="F29" s="14">
        <v>1</v>
      </c>
      <c r="G29" s="14" t="s">
        <v>41</v>
      </c>
      <c r="H29" s="14">
        <v>1.5</v>
      </c>
      <c r="I29" s="14" t="s">
        <v>32</v>
      </c>
      <c r="J29" s="14">
        <v>1.5</v>
      </c>
      <c r="K29" s="15">
        <f t="shared" si="0"/>
        <v>2.5874999999999999</v>
      </c>
      <c r="L29" s="2">
        <v>3</v>
      </c>
      <c r="M29" s="2">
        <f t="shared" si="1"/>
        <v>7.7624999999999993</v>
      </c>
    </row>
    <row r="30" spans="1:13" x14ac:dyDescent="0.35">
      <c r="A30" s="13" t="s">
        <v>33</v>
      </c>
      <c r="B30" s="14" t="s">
        <v>11</v>
      </c>
      <c r="C30" s="15" t="s">
        <v>24</v>
      </c>
      <c r="D30" s="15">
        <v>1.1499999999999999</v>
      </c>
      <c r="E30" s="14" t="s">
        <v>25</v>
      </c>
      <c r="F30" s="14">
        <v>1</v>
      </c>
      <c r="G30" s="14" t="s">
        <v>41</v>
      </c>
      <c r="H30" s="14">
        <v>1.5</v>
      </c>
      <c r="I30" s="14" t="s">
        <v>32</v>
      </c>
      <c r="J30" s="14">
        <v>1.5</v>
      </c>
      <c r="K30" s="15">
        <f t="shared" si="0"/>
        <v>2.5874999999999999</v>
      </c>
      <c r="L30" s="2">
        <v>3</v>
      </c>
      <c r="M30" s="2">
        <f t="shared" si="1"/>
        <v>7.7624999999999993</v>
      </c>
    </row>
    <row r="31" spans="1:13" x14ac:dyDescent="0.35">
      <c r="A31" s="13" t="s">
        <v>33</v>
      </c>
      <c r="B31" s="14" t="s">
        <v>13</v>
      </c>
      <c r="C31" s="14" t="s">
        <v>24</v>
      </c>
      <c r="D31" s="14">
        <v>1.1499999999999999</v>
      </c>
      <c r="E31" s="14" t="s">
        <v>25</v>
      </c>
      <c r="F31" s="14">
        <v>1</v>
      </c>
      <c r="G31" s="14" t="s">
        <v>41</v>
      </c>
      <c r="H31" s="14">
        <v>1.5</v>
      </c>
      <c r="I31" s="14" t="s">
        <v>32</v>
      </c>
      <c r="J31" s="14">
        <v>1.5</v>
      </c>
      <c r="K31" s="15">
        <f t="shared" si="0"/>
        <v>2.5874999999999999</v>
      </c>
      <c r="L31" s="2">
        <v>4</v>
      </c>
      <c r="M31" s="2">
        <f t="shared" si="1"/>
        <v>10.35</v>
      </c>
    </row>
    <row r="32" spans="1:13" x14ac:dyDescent="0.35">
      <c r="A32" s="13" t="s">
        <v>33</v>
      </c>
      <c r="B32" s="14" t="s">
        <v>14</v>
      </c>
      <c r="C32" s="14" t="s">
        <v>28</v>
      </c>
      <c r="D32" s="14">
        <v>1.3</v>
      </c>
      <c r="E32" s="14" t="s">
        <v>31</v>
      </c>
      <c r="F32" s="14">
        <v>1.5</v>
      </c>
      <c r="G32" s="14" t="s">
        <v>29</v>
      </c>
      <c r="H32" s="14">
        <v>1.3</v>
      </c>
      <c r="I32" s="14" t="s">
        <v>23</v>
      </c>
      <c r="J32" s="14">
        <v>1</v>
      </c>
      <c r="K32" s="15">
        <f t="shared" si="0"/>
        <v>2.5350000000000001</v>
      </c>
      <c r="L32" s="2">
        <v>4</v>
      </c>
      <c r="M32" s="2">
        <f t="shared" si="1"/>
        <v>10.14</v>
      </c>
    </row>
    <row r="33" spans="1:13" x14ac:dyDescent="0.35">
      <c r="A33" s="13" t="s">
        <v>33</v>
      </c>
      <c r="B33" s="14" t="s">
        <v>15</v>
      </c>
      <c r="C33" s="14" t="s">
        <v>28</v>
      </c>
      <c r="D33" s="14">
        <v>1.3</v>
      </c>
      <c r="E33" s="15" t="s">
        <v>31</v>
      </c>
      <c r="F33" s="14">
        <v>1.5</v>
      </c>
      <c r="G33" s="14" t="s">
        <v>30</v>
      </c>
      <c r="H33" s="14">
        <v>1.5</v>
      </c>
      <c r="I33" s="15" t="s">
        <v>23</v>
      </c>
      <c r="J33" s="15">
        <v>1</v>
      </c>
      <c r="K33" s="15">
        <f t="shared" si="0"/>
        <v>2.9250000000000003</v>
      </c>
      <c r="L33" s="2">
        <v>5</v>
      </c>
      <c r="M33" s="2">
        <f t="shared" si="1"/>
        <v>14.625000000000002</v>
      </c>
    </row>
    <row r="34" spans="1:13" x14ac:dyDescent="0.35">
      <c r="A34" s="13" t="s">
        <v>33</v>
      </c>
      <c r="B34" s="14" t="s">
        <v>16</v>
      </c>
      <c r="C34" s="14" t="s">
        <v>24</v>
      </c>
      <c r="D34" s="14">
        <v>1.1499999999999999</v>
      </c>
      <c r="E34" s="14" t="s">
        <v>31</v>
      </c>
      <c r="F34" s="14">
        <v>1.5</v>
      </c>
      <c r="G34" s="14" t="s">
        <v>29</v>
      </c>
      <c r="H34" s="14">
        <v>1.3</v>
      </c>
      <c r="I34" s="14" t="s">
        <v>23</v>
      </c>
      <c r="J34" s="14">
        <v>1</v>
      </c>
      <c r="K34" s="15">
        <f t="shared" si="0"/>
        <v>2.2424999999999997</v>
      </c>
      <c r="L34" s="2">
        <v>5</v>
      </c>
      <c r="M34" s="2">
        <f t="shared" si="1"/>
        <v>11.212499999999999</v>
      </c>
    </row>
    <row r="35" spans="1:13" ht="29" x14ac:dyDescent="0.35">
      <c r="A35" s="13" t="s">
        <v>33</v>
      </c>
      <c r="B35" s="14" t="s">
        <v>17</v>
      </c>
      <c r="C35" s="14" t="s">
        <v>24</v>
      </c>
      <c r="D35" s="14">
        <v>1.1499999999999999</v>
      </c>
      <c r="E35" s="14" t="s">
        <v>31</v>
      </c>
      <c r="F35" s="14">
        <v>1.5</v>
      </c>
      <c r="G35" s="14" t="s">
        <v>41</v>
      </c>
      <c r="H35" s="14">
        <v>1.5</v>
      </c>
      <c r="I35" s="14" t="s">
        <v>23</v>
      </c>
      <c r="J35" s="14">
        <v>1</v>
      </c>
      <c r="K35" s="15">
        <f t="shared" si="0"/>
        <v>2.5874999999999999</v>
      </c>
      <c r="L35" s="2">
        <v>5</v>
      </c>
      <c r="M35" s="2">
        <f t="shared" si="1"/>
        <v>12.9375</v>
      </c>
    </row>
    <row r="36" spans="1:13" ht="29" x14ac:dyDescent="0.35">
      <c r="A36" s="13" t="s">
        <v>33</v>
      </c>
      <c r="B36" s="14" t="s">
        <v>18</v>
      </c>
      <c r="C36" s="14" t="s">
        <v>28</v>
      </c>
      <c r="D36" s="14">
        <v>1.3</v>
      </c>
      <c r="E36" s="14" t="s">
        <v>31</v>
      </c>
      <c r="F36" s="14">
        <v>1.5</v>
      </c>
      <c r="G36" s="14" t="s">
        <v>29</v>
      </c>
      <c r="H36" s="14">
        <v>1.3</v>
      </c>
      <c r="I36" s="14" t="s">
        <v>23</v>
      </c>
      <c r="J36" s="14">
        <v>1</v>
      </c>
      <c r="K36" s="15">
        <f t="shared" si="0"/>
        <v>2.5350000000000001</v>
      </c>
      <c r="L36" s="2">
        <v>4</v>
      </c>
      <c r="M36" s="2">
        <f t="shared" si="1"/>
        <v>10.14</v>
      </c>
    </row>
    <row r="37" spans="1:13" x14ac:dyDescent="0.35">
      <c r="A37" s="13" t="s">
        <v>33</v>
      </c>
      <c r="B37" s="14" t="s">
        <v>19</v>
      </c>
      <c r="C37" s="14" t="s">
        <v>24</v>
      </c>
      <c r="D37" s="14">
        <v>1.1499999999999999</v>
      </c>
      <c r="E37" s="14" t="s">
        <v>25</v>
      </c>
      <c r="F37" s="14">
        <v>1</v>
      </c>
      <c r="G37" s="14" t="s">
        <v>39</v>
      </c>
      <c r="H37" s="14">
        <v>1.1499999999999999</v>
      </c>
      <c r="I37" s="14" t="s">
        <v>23</v>
      </c>
      <c r="J37" s="14">
        <v>1</v>
      </c>
      <c r="K37" s="15">
        <f t="shared" si="0"/>
        <v>1.3224999999999998</v>
      </c>
      <c r="L37" s="2">
        <v>3</v>
      </c>
      <c r="M37" s="2">
        <f t="shared" si="1"/>
        <v>3.9674999999999994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575CD-7034-4395-A4F3-4232374F3C58}">
  <sheetPr>
    <tabColor theme="9" tint="-0.249977111117893"/>
  </sheetPr>
  <dimension ref="A1:H39"/>
  <sheetViews>
    <sheetView topLeftCell="A4" workbookViewId="0">
      <selection activeCell="A19" sqref="A19:A25"/>
    </sheetView>
  </sheetViews>
  <sheetFormatPr defaultRowHeight="14.5" x14ac:dyDescent="0.35"/>
  <cols>
    <col min="1" max="1" width="16.1796875" customWidth="1"/>
    <col min="2" max="2" width="20.453125" customWidth="1"/>
    <col min="3" max="3" width="29" customWidth="1"/>
    <col min="4" max="4" width="49.26953125" customWidth="1"/>
  </cols>
  <sheetData>
    <row r="1" spans="1:8" x14ac:dyDescent="0.35">
      <c r="B1" s="3" t="s">
        <v>42</v>
      </c>
      <c r="C1" s="3" t="s">
        <v>53</v>
      </c>
      <c r="D1" s="3" t="s">
        <v>54</v>
      </c>
    </row>
    <row r="2" spans="1:8" x14ac:dyDescent="0.35">
      <c r="B2" s="17" t="s">
        <v>43</v>
      </c>
      <c r="C2" s="17">
        <v>18</v>
      </c>
      <c r="D2" s="3" t="s">
        <v>44</v>
      </c>
    </row>
    <row r="3" spans="1:8" x14ac:dyDescent="0.35">
      <c r="B3" s="17" t="s">
        <v>45</v>
      </c>
      <c r="C3" s="17">
        <v>12</v>
      </c>
      <c r="D3" s="17" t="s">
        <v>46</v>
      </c>
      <c r="E3">
        <f>1+(C3/$C$2)*0.5</f>
        <v>1.3333333333333333</v>
      </c>
    </row>
    <row r="4" spans="1:8" x14ac:dyDescent="0.35">
      <c r="B4" s="17" t="s">
        <v>47</v>
      </c>
      <c r="C4" s="17">
        <v>8</v>
      </c>
      <c r="D4" s="17" t="s">
        <v>48</v>
      </c>
      <c r="E4">
        <f t="shared" ref="E4:E6" si="0">1+(C4/$C$2)*0.5</f>
        <v>1.2222222222222223</v>
      </c>
    </row>
    <row r="5" spans="1:8" x14ac:dyDescent="0.35">
      <c r="B5" s="17" t="s">
        <v>49</v>
      </c>
      <c r="C5" s="17">
        <v>5</v>
      </c>
      <c r="D5" s="17" t="s">
        <v>50</v>
      </c>
      <c r="E5">
        <f t="shared" si="0"/>
        <v>1.1388888888888888</v>
      </c>
    </row>
    <row r="6" spans="1:8" x14ac:dyDescent="0.35">
      <c r="B6" s="17" t="s">
        <v>51</v>
      </c>
      <c r="C6" s="17">
        <v>3</v>
      </c>
      <c r="D6" s="3" t="s">
        <v>52</v>
      </c>
      <c r="E6">
        <f t="shared" si="0"/>
        <v>1.0833333333333333</v>
      </c>
    </row>
    <row r="11" spans="1:8" x14ac:dyDescent="0.35">
      <c r="A11" s="18" t="s">
        <v>63</v>
      </c>
      <c r="B11" s="18" t="s">
        <v>55</v>
      </c>
      <c r="C11" s="18" t="s">
        <v>56</v>
      </c>
      <c r="D11" s="18" t="s">
        <v>58</v>
      </c>
      <c r="E11" s="18" t="s">
        <v>60</v>
      </c>
      <c r="F11" s="18" t="s">
        <v>61</v>
      </c>
      <c r="G11" s="18" t="s">
        <v>54</v>
      </c>
      <c r="H11" s="18" t="s">
        <v>62</v>
      </c>
    </row>
    <row r="12" spans="1:8" x14ac:dyDescent="0.35">
      <c r="A12" s="2" t="s">
        <v>22</v>
      </c>
      <c r="B12" s="2" t="s">
        <v>13</v>
      </c>
      <c r="C12" s="2" t="s">
        <v>57</v>
      </c>
      <c r="D12" s="2" t="s">
        <v>59</v>
      </c>
      <c r="E12" s="2">
        <f>'Internal resonance'!M4</f>
        <v>3.4</v>
      </c>
      <c r="F12" s="2">
        <f>'Internal resonance'!M2+'Internal resonance'!M3</f>
        <v>3.6847499999999993</v>
      </c>
      <c r="G12" s="2">
        <f>1+1.08</f>
        <v>2.08</v>
      </c>
      <c r="H12" s="2">
        <f t="shared" ref="H12:H18" si="1">SUM(E12:G12)</f>
        <v>9.1647499999999997</v>
      </c>
    </row>
    <row r="13" spans="1:8" x14ac:dyDescent="0.35">
      <c r="A13" s="2" t="s">
        <v>22</v>
      </c>
      <c r="B13" s="2" t="s">
        <v>14</v>
      </c>
      <c r="C13" s="2" t="s">
        <v>13</v>
      </c>
      <c r="D13" s="2" t="s">
        <v>64</v>
      </c>
      <c r="E13" s="2">
        <f>'Internal resonance'!M5</f>
        <v>2.8899999999999997</v>
      </c>
      <c r="F13" s="2">
        <f>'Internal resonance'!M4</f>
        <v>3.4</v>
      </c>
      <c r="G13" s="2">
        <v>1.33</v>
      </c>
      <c r="H13" s="2">
        <f t="shared" si="1"/>
        <v>7.6199999999999992</v>
      </c>
    </row>
    <row r="14" spans="1:8" ht="29" x14ac:dyDescent="0.35">
      <c r="A14" s="2" t="s">
        <v>22</v>
      </c>
      <c r="B14" s="2" t="s">
        <v>65</v>
      </c>
      <c r="C14" s="2" t="s">
        <v>14</v>
      </c>
      <c r="D14" s="17" t="s">
        <v>66</v>
      </c>
      <c r="E14" s="2">
        <f>'Internal resonance'!M6</f>
        <v>3.6124999999999998</v>
      </c>
      <c r="F14" s="2">
        <f>'Internal resonance'!M5</f>
        <v>2.8899999999999997</v>
      </c>
      <c r="G14" s="2">
        <f>1.14+1+1+1.5</f>
        <v>4.6399999999999997</v>
      </c>
      <c r="H14" s="2">
        <f t="shared" si="1"/>
        <v>11.142499999999998</v>
      </c>
    </row>
    <row r="15" spans="1:8" x14ac:dyDescent="0.35">
      <c r="A15" s="2" t="s">
        <v>22</v>
      </c>
      <c r="B15" s="2" t="s">
        <v>16</v>
      </c>
      <c r="C15" s="2" t="s">
        <v>65</v>
      </c>
      <c r="D15" s="2" t="s">
        <v>67</v>
      </c>
      <c r="E15" s="2">
        <f>'Internal resonance'!M7</f>
        <v>4.25</v>
      </c>
      <c r="F15" s="2">
        <f>'Internal resonance'!M6</f>
        <v>3.6124999999999998</v>
      </c>
      <c r="G15" s="2">
        <v>1</v>
      </c>
      <c r="H15" s="2">
        <f t="shared" si="1"/>
        <v>8.8625000000000007</v>
      </c>
    </row>
    <row r="16" spans="1:8" x14ac:dyDescent="0.35">
      <c r="A16" s="2" t="s">
        <v>22</v>
      </c>
      <c r="B16" s="2" t="s">
        <v>17</v>
      </c>
      <c r="C16" s="2" t="s">
        <v>16</v>
      </c>
      <c r="D16" s="2" t="s">
        <v>68</v>
      </c>
      <c r="E16" s="2">
        <f>'Internal resonance'!M8</f>
        <v>3.6124999999999998</v>
      </c>
      <c r="F16" s="2">
        <f>'Internal resonance'!M7</f>
        <v>4.25</v>
      </c>
      <c r="G16" s="2">
        <f>2+1.5</f>
        <v>3.5</v>
      </c>
      <c r="H16" s="2">
        <f t="shared" si="1"/>
        <v>11.362500000000001</v>
      </c>
    </row>
    <row r="17" spans="1:8" x14ac:dyDescent="0.35">
      <c r="A17" s="2" t="s">
        <v>22</v>
      </c>
      <c r="B17" s="2" t="s">
        <v>18</v>
      </c>
      <c r="C17" s="2" t="s">
        <v>17</v>
      </c>
      <c r="D17" s="2" t="s">
        <v>64</v>
      </c>
      <c r="E17" s="2">
        <f>'Internal resonance'!M9</f>
        <v>3.4</v>
      </c>
      <c r="F17" s="2">
        <f>'Internal resonance'!M8</f>
        <v>3.6124999999999998</v>
      </c>
      <c r="G17" s="2">
        <f>1.33</f>
        <v>1.33</v>
      </c>
      <c r="H17" s="2">
        <f t="shared" si="1"/>
        <v>8.3424999999999994</v>
      </c>
    </row>
    <row r="18" spans="1:8" x14ac:dyDescent="0.35">
      <c r="A18" s="2" t="s">
        <v>22</v>
      </c>
      <c r="B18" s="2" t="s">
        <v>19</v>
      </c>
      <c r="C18" s="2" t="s">
        <v>18</v>
      </c>
      <c r="D18" s="2" t="s">
        <v>69</v>
      </c>
      <c r="E18" s="2">
        <f>'Internal resonance'!M10</f>
        <v>2.5499999999999998</v>
      </c>
      <c r="F18" s="2">
        <f>'Internal resonance'!M9</f>
        <v>3.4</v>
      </c>
      <c r="G18" s="2">
        <f>1+1.08</f>
        <v>2.08</v>
      </c>
      <c r="H18" s="2">
        <f t="shared" si="1"/>
        <v>8.0299999999999994</v>
      </c>
    </row>
    <row r="19" spans="1:8" x14ac:dyDescent="0.35">
      <c r="A19" s="2" t="s">
        <v>72</v>
      </c>
      <c r="B19" s="2" t="s">
        <v>13</v>
      </c>
      <c r="C19" s="2" t="s">
        <v>57</v>
      </c>
      <c r="D19" s="2" t="s">
        <v>59</v>
      </c>
      <c r="E19" s="2">
        <f>'Internal resonance'!M13</f>
        <v>4.5999999999999996</v>
      </c>
      <c r="F19" s="2">
        <f>'Internal resonance'!M12+'Internal resonance'!M11</f>
        <v>5.0999999999999996</v>
      </c>
      <c r="G19" s="2">
        <f>1+1.08</f>
        <v>2.08</v>
      </c>
      <c r="H19" s="2">
        <f t="shared" ref="H19:H39" si="2">SUM(E19:G19)</f>
        <v>11.78</v>
      </c>
    </row>
    <row r="20" spans="1:8" x14ac:dyDescent="0.35">
      <c r="A20" s="2" t="s">
        <v>72</v>
      </c>
      <c r="B20" s="2" t="s">
        <v>14</v>
      </c>
      <c r="C20" s="2" t="s">
        <v>13</v>
      </c>
      <c r="D20" s="2" t="s">
        <v>64</v>
      </c>
      <c r="E20" s="2">
        <f>'Internal resonance'!M14</f>
        <v>4</v>
      </c>
      <c r="F20" s="2">
        <f>'Internal resonance'!M13</f>
        <v>4.5999999999999996</v>
      </c>
      <c r="G20" s="2">
        <v>1.33</v>
      </c>
      <c r="H20" s="2">
        <f t="shared" si="2"/>
        <v>9.93</v>
      </c>
    </row>
    <row r="21" spans="1:8" ht="29" x14ac:dyDescent="0.35">
      <c r="A21" s="2" t="s">
        <v>72</v>
      </c>
      <c r="B21" s="2" t="s">
        <v>65</v>
      </c>
      <c r="C21" s="2" t="s">
        <v>14</v>
      </c>
      <c r="D21" s="17" t="s">
        <v>66</v>
      </c>
      <c r="E21" s="2">
        <f>'Internal resonance'!M15</f>
        <v>5</v>
      </c>
      <c r="F21" s="2">
        <f>'Internal resonance'!M14</f>
        <v>4</v>
      </c>
      <c r="G21" s="2">
        <f>1.14+1+1+1.5</f>
        <v>4.6399999999999997</v>
      </c>
      <c r="H21" s="2">
        <f t="shared" si="2"/>
        <v>13.64</v>
      </c>
    </row>
    <row r="22" spans="1:8" x14ac:dyDescent="0.35">
      <c r="A22" s="2" t="s">
        <v>72</v>
      </c>
      <c r="B22" s="2" t="s">
        <v>16</v>
      </c>
      <c r="C22" s="2" t="s">
        <v>65</v>
      </c>
      <c r="D22" s="2" t="s">
        <v>67</v>
      </c>
      <c r="E22" s="2">
        <f>'Internal resonance'!M16</f>
        <v>5.75</v>
      </c>
      <c r="F22" s="2">
        <f>'Internal resonance'!M15</f>
        <v>5</v>
      </c>
      <c r="G22" s="2">
        <v>1</v>
      </c>
      <c r="H22" s="2">
        <f t="shared" si="2"/>
        <v>11.75</v>
      </c>
    </row>
    <row r="23" spans="1:8" x14ac:dyDescent="0.35">
      <c r="A23" s="2" t="s">
        <v>72</v>
      </c>
      <c r="B23" s="2" t="s">
        <v>17</v>
      </c>
      <c r="C23" s="2" t="s">
        <v>16</v>
      </c>
      <c r="D23" s="2" t="s">
        <v>68</v>
      </c>
      <c r="E23" s="2">
        <f>'Internal resonance'!M17</f>
        <v>5</v>
      </c>
      <c r="F23" s="2">
        <f>'Internal resonance'!M16</f>
        <v>5.75</v>
      </c>
      <c r="G23" s="2">
        <f>2+1.5</f>
        <v>3.5</v>
      </c>
      <c r="H23" s="2">
        <f t="shared" si="2"/>
        <v>14.25</v>
      </c>
    </row>
    <row r="24" spans="1:8" x14ac:dyDescent="0.35">
      <c r="A24" s="2" t="s">
        <v>72</v>
      </c>
      <c r="B24" s="2" t="s">
        <v>18</v>
      </c>
      <c r="C24" s="2" t="s">
        <v>17</v>
      </c>
      <c r="D24" s="2" t="s">
        <v>64</v>
      </c>
      <c r="E24" s="2">
        <f>'Internal resonance'!M18</f>
        <v>4.5999999999999996</v>
      </c>
      <c r="F24" s="2">
        <f>'Internal resonance'!M17</f>
        <v>5</v>
      </c>
      <c r="G24" s="2">
        <f>1.33</f>
        <v>1.33</v>
      </c>
      <c r="H24" s="2">
        <f t="shared" si="2"/>
        <v>10.93</v>
      </c>
    </row>
    <row r="25" spans="1:8" x14ac:dyDescent="0.35">
      <c r="A25" s="2" t="s">
        <v>72</v>
      </c>
      <c r="B25" s="2" t="s">
        <v>19</v>
      </c>
      <c r="C25" s="2" t="s">
        <v>18</v>
      </c>
      <c r="D25" s="2" t="s">
        <v>69</v>
      </c>
      <c r="E25" s="2">
        <f>'Internal resonance'!M19</f>
        <v>3</v>
      </c>
      <c r="F25" s="2">
        <f>'Internal resonance'!M18</f>
        <v>4.5999999999999996</v>
      </c>
      <c r="G25" s="2">
        <f>1+1.08</f>
        <v>2.08</v>
      </c>
      <c r="H25" s="2">
        <f t="shared" si="2"/>
        <v>9.68</v>
      </c>
    </row>
    <row r="26" spans="1:8" x14ac:dyDescent="0.35">
      <c r="A26" s="2" t="s">
        <v>27</v>
      </c>
      <c r="B26" s="2" t="s">
        <v>13</v>
      </c>
      <c r="C26" s="2" t="s">
        <v>57</v>
      </c>
      <c r="D26" s="2" t="s">
        <v>59</v>
      </c>
      <c r="E26" s="2">
        <f>'Internal resonance'!M22</f>
        <v>5.9799999999999995</v>
      </c>
      <c r="F26" s="2">
        <f>'Internal resonance'!M20+'Internal resonance'!M21</f>
        <v>6.8999999999999995</v>
      </c>
      <c r="G26" s="2">
        <f>1+1.08</f>
        <v>2.08</v>
      </c>
      <c r="H26" s="2">
        <f t="shared" si="2"/>
        <v>14.959999999999999</v>
      </c>
    </row>
    <row r="27" spans="1:8" x14ac:dyDescent="0.35">
      <c r="A27" s="2" t="s">
        <v>27</v>
      </c>
      <c r="B27" s="2" t="s">
        <v>14</v>
      </c>
      <c r="C27" s="2" t="s">
        <v>13</v>
      </c>
      <c r="D27" s="2" t="s">
        <v>64</v>
      </c>
      <c r="E27" s="2">
        <f>'Internal resonance'!M23</f>
        <v>5.2899999999999991</v>
      </c>
      <c r="F27" s="2">
        <f>'Internal resonance'!M22</f>
        <v>5.9799999999999995</v>
      </c>
      <c r="G27" s="2">
        <v>1.33</v>
      </c>
      <c r="H27" s="2">
        <f t="shared" si="2"/>
        <v>12.6</v>
      </c>
    </row>
    <row r="28" spans="1:8" ht="29" x14ac:dyDescent="0.35">
      <c r="A28" s="2" t="s">
        <v>27</v>
      </c>
      <c r="B28" s="2" t="s">
        <v>65</v>
      </c>
      <c r="C28" s="2" t="s">
        <v>14</v>
      </c>
      <c r="D28" s="17" t="s">
        <v>66</v>
      </c>
      <c r="E28" s="2">
        <f>'Internal resonance'!M24</f>
        <v>7.4749999999999996</v>
      </c>
      <c r="F28" s="2">
        <f>'Internal resonance'!M23</f>
        <v>5.2899999999999991</v>
      </c>
      <c r="G28" s="2">
        <f>1.14+1+1+1.5</f>
        <v>4.6399999999999997</v>
      </c>
      <c r="H28" s="2">
        <f t="shared" si="2"/>
        <v>17.404999999999998</v>
      </c>
    </row>
    <row r="29" spans="1:8" x14ac:dyDescent="0.35">
      <c r="A29" s="2" t="s">
        <v>27</v>
      </c>
      <c r="B29" s="2" t="s">
        <v>16</v>
      </c>
      <c r="C29" s="2" t="s">
        <v>65</v>
      </c>
      <c r="D29" s="2" t="s">
        <v>67</v>
      </c>
      <c r="E29" s="2">
        <f>'Internal resonance'!M25</f>
        <v>6.6124999999999989</v>
      </c>
      <c r="F29" s="2">
        <f>'Internal resonance'!M24</f>
        <v>7.4749999999999996</v>
      </c>
      <c r="G29" s="2">
        <v>1</v>
      </c>
      <c r="H29" s="2">
        <f t="shared" si="2"/>
        <v>15.087499999999999</v>
      </c>
    </row>
    <row r="30" spans="1:8" x14ac:dyDescent="0.35">
      <c r="A30" s="2" t="s">
        <v>27</v>
      </c>
      <c r="B30" s="2" t="s">
        <v>17</v>
      </c>
      <c r="C30" s="2" t="s">
        <v>16</v>
      </c>
      <c r="D30" s="2" t="s">
        <v>68</v>
      </c>
      <c r="E30" s="2">
        <f>'Internal resonance'!M26</f>
        <v>6.6124999999999989</v>
      </c>
      <c r="F30" s="2">
        <f>'Internal resonance'!M25</f>
        <v>6.6124999999999989</v>
      </c>
      <c r="G30" s="2">
        <f>2+1.5</f>
        <v>3.5</v>
      </c>
      <c r="H30" s="2">
        <f t="shared" si="2"/>
        <v>16.724999999999998</v>
      </c>
    </row>
    <row r="31" spans="1:8" x14ac:dyDescent="0.35">
      <c r="A31" s="2" t="s">
        <v>27</v>
      </c>
      <c r="B31" s="2" t="s">
        <v>18</v>
      </c>
      <c r="C31" s="2" t="s">
        <v>17</v>
      </c>
      <c r="D31" s="2" t="s">
        <v>64</v>
      </c>
      <c r="E31" s="2">
        <f>'Internal resonance'!M27</f>
        <v>5.2899999999999991</v>
      </c>
      <c r="F31" s="2">
        <f>'Internal resonance'!M26</f>
        <v>6.6124999999999989</v>
      </c>
      <c r="G31" s="2">
        <f>1.33</f>
        <v>1.33</v>
      </c>
      <c r="H31" s="2">
        <f t="shared" si="2"/>
        <v>13.232499999999998</v>
      </c>
    </row>
    <row r="32" spans="1:8" x14ac:dyDescent="0.35">
      <c r="A32" s="2" t="s">
        <v>27</v>
      </c>
      <c r="B32" s="2" t="s">
        <v>19</v>
      </c>
      <c r="C32" s="2" t="s">
        <v>18</v>
      </c>
      <c r="D32" s="2" t="s">
        <v>69</v>
      </c>
      <c r="E32" s="2">
        <f>'Internal resonance'!M28</f>
        <v>3</v>
      </c>
      <c r="F32" s="2">
        <f>'Internal resonance'!M27</f>
        <v>5.2899999999999991</v>
      </c>
      <c r="G32" s="2">
        <f>1+1.08</f>
        <v>2.08</v>
      </c>
      <c r="H32" s="2">
        <f t="shared" si="2"/>
        <v>10.37</v>
      </c>
    </row>
    <row r="33" spans="1:8" x14ac:dyDescent="0.35">
      <c r="A33" s="2" t="s">
        <v>70</v>
      </c>
      <c r="B33" s="2" t="s">
        <v>13</v>
      </c>
      <c r="C33" s="2" t="s">
        <v>57</v>
      </c>
      <c r="D33" s="2" t="s">
        <v>59</v>
      </c>
      <c r="E33" s="2">
        <f>'Internal resonance'!M31</f>
        <v>10.35</v>
      </c>
      <c r="F33" s="2">
        <f>'Internal resonance'!M29+'Internal resonance'!M30</f>
        <v>15.524999999999999</v>
      </c>
      <c r="G33" s="2">
        <f>1+1.08</f>
        <v>2.08</v>
      </c>
      <c r="H33" s="2">
        <f t="shared" si="2"/>
        <v>27.954999999999998</v>
      </c>
    </row>
    <row r="34" spans="1:8" x14ac:dyDescent="0.35">
      <c r="A34" s="2" t="s">
        <v>70</v>
      </c>
      <c r="B34" s="2" t="s">
        <v>14</v>
      </c>
      <c r="C34" s="2" t="s">
        <v>13</v>
      </c>
      <c r="D34" s="2" t="s">
        <v>64</v>
      </c>
      <c r="E34" s="2">
        <f>'Internal resonance'!M32</f>
        <v>10.14</v>
      </c>
      <c r="F34" s="2">
        <f>'Internal resonance'!M31</f>
        <v>10.35</v>
      </c>
      <c r="G34" s="2">
        <v>1.33</v>
      </c>
      <c r="H34" s="2">
        <f t="shared" si="2"/>
        <v>21.82</v>
      </c>
    </row>
    <row r="35" spans="1:8" ht="29" x14ac:dyDescent="0.35">
      <c r="A35" s="2" t="s">
        <v>70</v>
      </c>
      <c r="B35" s="2" t="s">
        <v>65</v>
      </c>
      <c r="C35" s="2" t="s">
        <v>14</v>
      </c>
      <c r="D35" s="17" t="s">
        <v>66</v>
      </c>
      <c r="E35" s="2">
        <f>'Internal resonance'!M33</f>
        <v>14.625000000000002</v>
      </c>
      <c r="F35" s="2">
        <f>'Internal resonance'!M32</f>
        <v>10.14</v>
      </c>
      <c r="G35" s="2">
        <f>1.14+1+1+1.5</f>
        <v>4.6399999999999997</v>
      </c>
      <c r="H35" s="2">
        <f t="shared" si="2"/>
        <v>29.405000000000001</v>
      </c>
    </row>
    <row r="36" spans="1:8" x14ac:dyDescent="0.35">
      <c r="A36" s="2" t="s">
        <v>70</v>
      </c>
      <c r="B36" s="2" t="s">
        <v>16</v>
      </c>
      <c r="C36" s="2" t="s">
        <v>65</v>
      </c>
      <c r="D36" s="2" t="s">
        <v>67</v>
      </c>
      <c r="E36" s="2">
        <f>'Internal resonance'!M34</f>
        <v>11.212499999999999</v>
      </c>
      <c r="F36" s="2">
        <f>'Internal resonance'!M33</f>
        <v>14.625000000000002</v>
      </c>
      <c r="G36" s="2">
        <v>1</v>
      </c>
      <c r="H36" s="2">
        <f t="shared" si="2"/>
        <v>26.837499999999999</v>
      </c>
    </row>
    <row r="37" spans="1:8" x14ac:dyDescent="0.35">
      <c r="A37" s="2" t="s">
        <v>70</v>
      </c>
      <c r="B37" s="2" t="s">
        <v>17</v>
      </c>
      <c r="C37" s="2" t="s">
        <v>16</v>
      </c>
      <c r="D37" s="2" t="s">
        <v>68</v>
      </c>
      <c r="E37" s="2">
        <f>'Internal resonance'!M35</f>
        <v>12.9375</v>
      </c>
      <c r="F37" s="2">
        <f>'Internal resonance'!M34</f>
        <v>11.212499999999999</v>
      </c>
      <c r="G37" s="2">
        <f>2+1.5</f>
        <v>3.5</v>
      </c>
      <c r="H37" s="2">
        <f t="shared" si="2"/>
        <v>27.65</v>
      </c>
    </row>
    <row r="38" spans="1:8" x14ac:dyDescent="0.35">
      <c r="A38" s="2" t="s">
        <v>70</v>
      </c>
      <c r="B38" s="2" t="s">
        <v>18</v>
      </c>
      <c r="C38" s="2" t="s">
        <v>17</v>
      </c>
      <c r="D38" s="2" t="s">
        <v>64</v>
      </c>
      <c r="E38" s="2">
        <f>'Internal resonance'!M36</f>
        <v>10.14</v>
      </c>
      <c r="F38" s="2">
        <f>'Internal resonance'!M35</f>
        <v>12.9375</v>
      </c>
      <c r="G38" s="2">
        <f>1.33</f>
        <v>1.33</v>
      </c>
      <c r="H38" s="2">
        <f t="shared" si="2"/>
        <v>24.407499999999999</v>
      </c>
    </row>
    <row r="39" spans="1:8" x14ac:dyDescent="0.35">
      <c r="A39" s="2" t="s">
        <v>70</v>
      </c>
      <c r="B39" s="2" t="s">
        <v>19</v>
      </c>
      <c r="C39" s="2" t="s">
        <v>18</v>
      </c>
      <c r="D39" s="2" t="s">
        <v>69</v>
      </c>
      <c r="E39" s="2">
        <f>'Internal resonance'!M37</f>
        <v>3.9674999999999994</v>
      </c>
      <c r="F39" s="2">
        <f>'Internal resonance'!M36</f>
        <v>10.14</v>
      </c>
      <c r="G39" s="2">
        <f>1+1.08</f>
        <v>2.08</v>
      </c>
      <c r="H39" s="2">
        <f t="shared" si="2"/>
        <v>16.1875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27AEB-79FF-4542-AFA3-77631F40B8E0}">
  <sheetPr>
    <tabColor rgb="FFC00000"/>
  </sheetPr>
  <dimension ref="A1:S9"/>
  <sheetViews>
    <sheetView workbookViewId="0">
      <selection activeCell="H19" sqref="H18:H19"/>
    </sheetView>
  </sheetViews>
  <sheetFormatPr defaultRowHeight="14.5" x14ac:dyDescent="0.35"/>
  <cols>
    <col min="1" max="1" width="16.54296875" customWidth="1"/>
    <col min="2" max="2" width="26.36328125" customWidth="1"/>
    <col min="3" max="3" width="24.81640625" customWidth="1"/>
  </cols>
  <sheetData>
    <row r="1" spans="1:19" x14ac:dyDescent="0.35">
      <c r="A1" s="19" t="s">
        <v>71</v>
      </c>
      <c r="B1" s="19"/>
      <c r="C1" s="19"/>
      <c r="D1" s="19" t="s">
        <v>22</v>
      </c>
      <c r="E1" s="19"/>
      <c r="F1" s="19"/>
      <c r="G1" s="19"/>
      <c r="H1" s="19" t="s">
        <v>72</v>
      </c>
      <c r="I1" s="19"/>
      <c r="J1" s="19"/>
      <c r="K1" s="19"/>
      <c r="L1" s="19" t="s">
        <v>27</v>
      </c>
      <c r="M1" s="19"/>
      <c r="N1" s="19"/>
      <c r="O1" s="19"/>
      <c r="P1" s="19" t="s">
        <v>33</v>
      </c>
      <c r="Q1" s="19"/>
      <c r="R1" s="19"/>
      <c r="S1" s="19"/>
    </row>
    <row r="2" spans="1:19" x14ac:dyDescent="0.35">
      <c r="A2" s="18" t="s">
        <v>55</v>
      </c>
      <c r="B2" s="18" t="s">
        <v>56</v>
      </c>
      <c r="C2" s="18" t="s">
        <v>58</v>
      </c>
      <c r="D2" s="18" t="s">
        <v>60</v>
      </c>
      <c r="E2" s="18" t="s">
        <v>61</v>
      </c>
      <c r="F2" s="18" t="s">
        <v>54</v>
      </c>
      <c r="G2" s="18" t="s">
        <v>62</v>
      </c>
      <c r="H2" s="18" t="s">
        <v>60</v>
      </c>
      <c r="I2" s="18" t="s">
        <v>61</v>
      </c>
      <c r="J2" s="18" t="s">
        <v>54</v>
      </c>
      <c r="K2" s="18" t="s">
        <v>62</v>
      </c>
      <c r="L2" s="18" t="s">
        <v>60</v>
      </c>
      <c r="M2" s="18" t="s">
        <v>61</v>
      </c>
      <c r="N2" s="18" t="s">
        <v>54</v>
      </c>
      <c r="O2" s="18" t="s">
        <v>62</v>
      </c>
      <c r="P2" s="18" t="s">
        <v>60</v>
      </c>
      <c r="Q2" s="18" t="s">
        <v>61</v>
      </c>
      <c r="R2" s="18" t="s">
        <v>54</v>
      </c>
      <c r="S2" s="18" t="s">
        <v>62</v>
      </c>
    </row>
    <row r="3" spans="1:19" x14ac:dyDescent="0.35">
      <c r="A3" s="2" t="s">
        <v>13</v>
      </c>
      <c r="B3" s="2" t="s">
        <v>57</v>
      </c>
      <c r="C3" s="2" t="s">
        <v>59</v>
      </c>
      <c r="D3" s="2">
        <v>3.4</v>
      </c>
      <c r="E3" s="2">
        <v>3.6847499999999993</v>
      </c>
      <c r="F3" s="2">
        <v>2.08</v>
      </c>
      <c r="G3" s="2">
        <v>9.1647499999999997</v>
      </c>
      <c r="H3" s="2">
        <v>4.5999999999999996</v>
      </c>
      <c r="I3" s="2">
        <v>5.0999999999999996</v>
      </c>
      <c r="J3" s="2">
        <v>2.08</v>
      </c>
      <c r="K3" s="2">
        <v>11.78</v>
      </c>
      <c r="L3" s="2">
        <v>5.9799999999999995</v>
      </c>
      <c r="M3" s="2">
        <v>6.8999999999999995</v>
      </c>
      <c r="N3" s="2">
        <v>2.08</v>
      </c>
      <c r="O3" s="2">
        <v>14.959999999999999</v>
      </c>
      <c r="P3" s="2">
        <v>10.35</v>
      </c>
      <c r="Q3" s="2">
        <v>15.524999999999999</v>
      </c>
      <c r="R3" s="2">
        <v>2.08</v>
      </c>
      <c r="S3" s="2">
        <v>27.954999999999998</v>
      </c>
    </row>
    <row r="4" spans="1:19" x14ac:dyDescent="0.35">
      <c r="A4" s="2" t="s">
        <v>14</v>
      </c>
      <c r="B4" s="2" t="s">
        <v>13</v>
      </c>
      <c r="C4" s="2" t="s">
        <v>64</v>
      </c>
      <c r="D4" s="2">
        <v>2.8899999999999997</v>
      </c>
      <c r="E4" s="2">
        <v>3.4</v>
      </c>
      <c r="F4" s="2">
        <v>1.33</v>
      </c>
      <c r="G4" s="2">
        <v>7.6199999999999992</v>
      </c>
      <c r="H4" s="2">
        <v>4</v>
      </c>
      <c r="I4" s="2">
        <v>4.5999999999999996</v>
      </c>
      <c r="J4" s="2">
        <v>1.33</v>
      </c>
      <c r="K4" s="2">
        <v>9.93</v>
      </c>
      <c r="L4" s="2">
        <v>5.2899999999999991</v>
      </c>
      <c r="M4" s="2">
        <v>5.9799999999999995</v>
      </c>
      <c r="N4" s="2">
        <v>1.33</v>
      </c>
      <c r="O4" s="2">
        <v>12.6</v>
      </c>
      <c r="P4" s="2">
        <v>10.14</v>
      </c>
      <c r="Q4" s="2">
        <v>10.35</v>
      </c>
      <c r="R4" s="2">
        <v>1.33</v>
      </c>
      <c r="S4" s="2">
        <v>21.82</v>
      </c>
    </row>
    <row r="5" spans="1:19" x14ac:dyDescent="0.35">
      <c r="A5" s="2" t="s">
        <v>65</v>
      </c>
      <c r="B5" s="2" t="s">
        <v>14</v>
      </c>
      <c r="C5" s="2" t="s">
        <v>66</v>
      </c>
      <c r="D5" s="2">
        <v>3.6124999999999998</v>
      </c>
      <c r="E5" s="2">
        <v>2.8899999999999997</v>
      </c>
      <c r="F5" s="2">
        <v>4.6399999999999997</v>
      </c>
      <c r="G5" s="2">
        <v>11.142499999999998</v>
      </c>
      <c r="H5" s="2">
        <v>5</v>
      </c>
      <c r="I5" s="2">
        <v>4</v>
      </c>
      <c r="J5" s="2">
        <v>4.6399999999999997</v>
      </c>
      <c r="K5" s="2">
        <v>13.64</v>
      </c>
      <c r="L5" s="2">
        <v>7.4749999999999996</v>
      </c>
      <c r="M5" s="2">
        <v>5.2899999999999991</v>
      </c>
      <c r="N5" s="2">
        <v>4.6399999999999997</v>
      </c>
      <c r="O5" s="2">
        <v>17.404999999999998</v>
      </c>
      <c r="P5" s="2">
        <v>14.625000000000002</v>
      </c>
      <c r="Q5" s="2">
        <v>10.14</v>
      </c>
      <c r="R5" s="2">
        <v>4.6399999999999997</v>
      </c>
      <c r="S5" s="2">
        <v>29.405000000000001</v>
      </c>
    </row>
    <row r="6" spans="1:19" x14ac:dyDescent="0.35">
      <c r="A6" s="2" t="s">
        <v>16</v>
      </c>
      <c r="B6" s="2" t="s">
        <v>65</v>
      </c>
      <c r="C6" s="2" t="s">
        <v>67</v>
      </c>
      <c r="D6" s="2">
        <v>4.25</v>
      </c>
      <c r="E6" s="2">
        <v>3.6124999999999998</v>
      </c>
      <c r="F6" s="2">
        <v>1</v>
      </c>
      <c r="G6" s="2">
        <v>8.8625000000000007</v>
      </c>
      <c r="H6" s="2">
        <v>5.75</v>
      </c>
      <c r="I6" s="2">
        <v>5</v>
      </c>
      <c r="J6" s="2">
        <v>1</v>
      </c>
      <c r="K6" s="2">
        <v>11.75</v>
      </c>
      <c r="L6" s="2">
        <v>6.6124999999999989</v>
      </c>
      <c r="M6" s="2">
        <v>7.4749999999999996</v>
      </c>
      <c r="N6" s="2">
        <v>1</v>
      </c>
      <c r="O6" s="2">
        <v>15.087499999999999</v>
      </c>
      <c r="P6" s="2">
        <v>11.212499999999999</v>
      </c>
      <c r="Q6" s="2">
        <v>14.625000000000002</v>
      </c>
      <c r="R6" s="2">
        <v>1</v>
      </c>
      <c r="S6" s="2">
        <v>26.837499999999999</v>
      </c>
    </row>
    <row r="7" spans="1:19" x14ac:dyDescent="0.35">
      <c r="A7" s="2" t="s">
        <v>17</v>
      </c>
      <c r="B7" s="2" t="s">
        <v>16</v>
      </c>
      <c r="C7" s="2" t="s">
        <v>68</v>
      </c>
      <c r="D7" s="2">
        <v>3.6124999999999998</v>
      </c>
      <c r="E7" s="2">
        <v>4.25</v>
      </c>
      <c r="F7" s="2">
        <v>3.5</v>
      </c>
      <c r="G7" s="2">
        <v>11.362500000000001</v>
      </c>
      <c r="H7" s="2">
        <v>5</v>
      </c>
      <c r="I7" s="2">
        <v>5.75</v>
      </c>
      <c r="J7" s="2">
        <v>3.5</v>
      </c>
      <c r="K7" s="2">
        <v>14.25</v>
      </c>
      <c r="L7" s="2">
        <v>6.6124999999999989</v>
      </c>
      <c r="M7" s="2">
        <v>6.6124999999999989</v>
      </c>
      <c r="N7" s="2">
        <v>3.5</v>
      </c>
      <c r="O7" s="2">
        <v>16.724999999999998</v>
      </c>
      <c r="P7" s="2">
        <v>12.9375</v>
      </c>
      <c r="Q7" s="2">
        <v>11.212499999999999</v>
      </c>
      <c r="R7" s="2">
        <v>3.5</v>
      </c>
      <c r="S7" s="2">
        <v>27.65</v>
      </c>
    </row>
    <row r="8" spans="1:19" x14ac:dyDescent="0.35">
      <c r="A8" s="2" t="s">
        <v>18</v>
      </c>
      <c r="B8" s="2" t="s">
        <v>17</v>
      </c>
      <c r="C8" s="2" t="s">
        <v>64</v>
      </c>
      <c r="D8" s="2">
        <v>3.4</v>
      </c>
      <c r="E8" s="2">
        <v>3.6124999999999998</v>
      </c>
      <c r="F8" s="2">
        <v>1.33</v>
      </c>
      <c r="G8" s="2">
        <v>8.3424999999999994</v>
      </c>
      <c r="H8" s="2">
        <v>4.5999999999999996</v>
      </c>
      <c r="I8" s="2">
        <v>5</v>
      </c>
      <c r="J8" s="2">
        <v>1.33</v>
      </c>
      <c r="K8" s="2">
        <v>10.93</v>
      </c>
      <c r="L8" s="2">
        <v>5.2899999999999991</v>
      </c>
      <c r="M8" s="2">
        <v>6.6124999999999989</v>
      </c>
      <c r="N8" s="2">
        <v>1.33</v>
      </c>
      <c r="O8" s="2">
        <v>13.232499999999998</v>
      </c>
      <c r="P8" s="2">
        <v>10.14</v>
      </c>
      <c r="Q8" s="2">
        <v>12.9375</v>
      </c>
      <c r="R8" s="2">
        <v>1.33</v>
      </c>
      <c r="S8" s="2">
        <v>24.407499999999999</v>
      </c>
    </row>
    <row r="9" spans="1:19" x14ac:dyDescent="0.35">
      <c r="A9" s="2" t="s">
        <v>19</v>
      </c>
      <c r="B9" s="2" t="s">
        <v>18</v>
      </c>
      <c r="C9" s="2" t="s">
        <v>69</v>
      </c>
      <c r="D9" s="2">
        <v>2.5499999999999998</v>
      </c>
      <c r="E9" s="2">
        <v>3.4</v>
      </c>
      <c r="F9" s="2">
        <v>2.08</v>
      </c>
      <c r="G9" s="2">
        <v>8.0299999999999994</v>
      </c>
      <c r="H9" s="2">
        <v>3</v>
      </c>
      <c r="I9" s="2">
        <v>4.5999999999999996</v>
      </c>
      <c r="J9" s="2">
        <v>2.08</v>
      </c>
      <c r="K9" s="2">
        <v>9.68</v>
      </c>
      <c r="L9" s="2">
        <v>3</v>
      </c>
      <c r="M9" s="2">
        <v>5.2899999999999991</v>
      </c>
      <c r="N9" s="2">
        <v>2.08</v>
      </c>
      <c r="O9" s="2">
        <v>10.37</v>
      </c>
      <c r="P9" s="2">
        <v>3.9674999999999994</v>
      </c>
      <c r="Q9" s="2">
        <v>10.14</v>
      </c>
      <c r="R9" s="2">
        <v>2.08</v>
      </c>
      <c r="S9" s="2">
        <v>16.1875</v>
      </c>
    </row>
  </sheetData>
  <mergeCells count="5">
    <mergeCell ref="D1:G1"/>
    <mergeCell ref="H1:K1"/>
    <mergeCell ref="L1:O1"/>
    <mergeCell ref="P1:S1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Internal resonance</vt:lpstr>
      <vt:lpstr>Background functions</vt:lpstr>
      <vt:lpstr>Aggregated variability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Pierluigi Rossi</dc:creator>
  <cp:lastModifiedBy>Pierluigi Rossi</cp:lastModifiedBy>
  <dcterms:created xsi:type="dcterms:W3CDTF">2015-06-05T18:19:34Z</dcterms:created>
  <dcterms:modified xsi:type="dcterms:W3CDTF">2025-08-19T16:34:16Z</dcterms:modified>
</cp:coreProperties>
</file>