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filterPrivacy="1" codeName="ThisWorkbook"/>
  <xr:revisionPtr revIDLastSave="0" documentId="13_ncr:1_{A6DA73BE-01B7-4635-8DEC-EE8FD21AD21D}" xr6:coauthVersionLast="47" xr6:coauthVersionMax="47" xr10:uidLastSave="{00000000-0000-0000-0000-000000000000}"/>
  <bookViews>
    <workbookView xWindow="-108" yWindow="-108" windowWidth="23256" windowHeight="12456"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PlanningProjet!$5:$7</definedName>
    <definedName name="Semaine_Affichage">PlanningProjet!$E$5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 i="11" l="1"/>
  <c r="E15" i="11"/>
  <c r="E43" i="11"/>
  <c r="F42" i="11"/>
  <c r="E42" i="11"/>
  <c r="E40" i="11"/>
  <c r="E41" i="11" s="1"/>
  <c r="F41" i="11" s="1"/>
  <c r="E38" i="11"/>
  <c r="E36" i="11"/>
  <c r="E37" i="11" s="1"/>
  <c r="F37" i="11" s="1"/>
  <c r="E33" i="11"/>
  <c r="E32" i="11"/>
  <c r="F31" i="11"/>
  <c r="E31" i="11"/>
  <c r="E30" i="11"/>
  <c r="E29" i="11"/>
  <c r="E28" i="11"/>
  <c r="E26" i="11"/>
  <c r="E27" i="11" s="1"/>
  <c r="E23" i="11"/>
  <c r="E22" i="11"/>
  <c r="E21" i="11"/>
  <c r="E20" i="11"/>
  <c r="F20" i="11"/>
  <c r="E19" i="11"/>
  <c r="E18" i="11"/>
  <c r="E17" i="11"/>
  <c r="F12" i="11"/>
  <c r="E12" i="11"/>
  <c r="E3" i="11"/>
  <c r="E10" i="11" s="1"/>
  <c r="H19" i="11"/>
  <c r="H8" i="11"/>
  <c r="F10" i="11" l="1"/>
  <c r="E11" i="11" s="1"/>
  <c r="F28" i="11"/>
  <c r="F18" i="11"/>
  <c r="F40" i="11"/>
  <c r="F36" i="11"/>
  <c r="H37" i="11"/>
  <c r="F38" i="11"/>
  <c r="I6" i="11"/>
  <c r="I7" i="11" s="1"/>
  <c r="H44" i="11"/>
  <c r="H39" i="11"/>
  <c r="H35" i="11"/>
  <c r="H25" i="11"/>
  <c r="H16" i="11"/>
  <c r="H9" i="11"/>
  <c r="F19" i="11" l="1"/>
  <c r="F14" i="11"/>
  <c r="F15" i="11"/>
  <c r="F11" i="11"/>
  <c r="F43" i="11"/>
  <c r="H38" i="11"/>
  <c r="H10" i="11"/>
  <c r="F17" i="11" l="1"/>
  <c r="H36" i="11"/>
  <c r="H11" i="11"/>
  <c r="J6" i="11"/>
  <c r="H17" i="11" l="1"/>
  <c r="K6" i="11"/>
  <c r="E24" i="11" l="1"/>
  <c r="L6" i="11"/>
  <c r="F21" i="11" l="1"/>
  <c r="F22" i="11"/>
  <c r="M6" i="11"/>
  <c r="F23" i="11" l="1"/>
  <c r="F26" i="11"/>
  <c r="F27" i="11" s="1"/>
  <c r="F24" i="11"/>
  <c r="N6" i="11"/>
  <c r="H26" i="11" l="1"/>
  <c r="H27" i="11"/>
  <c r="O6" i="11"/>
  <c r="F29" i="11" l="1"/>
  <c r="P6" i="11"/>
  <c r="P7" i="11" s="1"/>
  <c r="O7" i="11"/>
  <c r="N7" i="11"/>
  <c r="M7" i="11"/>
  <c r="L7" i="11"/>
  <c r="K7" i="11"/>
  <c r="J7" i="11"/>
  <c r="I5" i="11"/>
  <c r="F30" i="11" l="1"/>
  <c r="H30" i="11" s="1"/>
  <c r="H28" i="11"/>
  <c r="H29" i="11"/>
  <c r="H12" i="11"/>
  <c r="P5" i="11"/>
  <c r="Q6" i="11"/>
  <c r="F32" i="11" l="1"/>
  <c r="R6" i="11"/>
  <c r="E34" i="11" l="1"/>
  <c r="F34" i="11" s="1"/>
  <c r="F33" i="11"/>
  <c r="S6" i="11"/>
  <c r="T6" i="11" l="1"/>
  <c r="U6" i="11" l="1"/>
  <c r="V6" i="11" l="1"/>
  <c r="W6" i="11" l="1"/>
  <c r="W7" i="11" s="1"/>
  <c r="V7" i="11"/>
  <c r="U7" i="11"/>
  <c r="T7" i="11"/>
  <c r="S7" i="11"/>
  <c r="R7" i="11"/>
  <c r="Q7" i="11"/>
  <c r="H23" i="11"/>
  <c r="H21" i="11"/>
  <c r="H20" i="11"/>
  <c r="X6" i="11" l="1"/>
  <c r="Y6" i="11" s="1"/>
  <c r="W5" i="11"/>
  <c r="Z6" i="11" l="1"/>
  <c r="AA6" i="11" l="1"/>
  <c r="AB6" i="11" l="1"/>
  <c r="AC6" i="11" l="1"/>
  <c r="AD6" i="11" l="1"/>
  <c r="AD7" i="11" s="1"/>
  <c r="AC7" i="11"/>
  <c r="AB7" i="11"/>
  <c r="AA7" i="11"/>
  <c r="Z7" i="11"/>
  <c r="Y7" i="11"/>
  <c r="X7" i="11"/>
  <c r="AE6" i="11" l="1"/>
  <c r="AF6" i="11" s="1"/>
  <c r="AG6" i="11" l="1"/>
  <c r="AH6" i="11" l="1"/>
  <c r="AI6" i="11" l="1"/>
  <c r="AJ6" i="11" l="1"/>
  <c r="AJ7" i="11" s="1"/>
  <c r="AI7" i="11"/>
  <c r="AH7" i="11"/>
  <c r="AG7" i="11"/>
  <c r="AF7" i="11"/>
  <c r="AE7" i="11"/>
  <c r="AD5" i="11"/>
  <c r="AK6" i="11" l="1"/>
  <c r="AL6" i="11" l="1"/>
  <c r="AM6" i="11" l="1"/>
  <c r="AN6" i="11" l="1"/>
  <c r="AO6" i="11" l="1"/>
  <c r="AP6" i="11" l="1"/>
  <c r="AQ6" i="11" l="1"/>
  <c r="AQ7" i="11" s="1"/>
  <c r="AP7" i="11"/>
  <c r="AO7" i="11"/>
  <c r="AN7" i="11"/>
  <c r="AM7" i="11"/>
  <c r="AL7" i="11"/>
  <c r="AK7" i="11"/>
  <c r="AR6" i="11" l="1"/>
  <c r="AS6" i="11" s="1"/>
  <c r="AS7" i="11" s="1"/>
  <c r="AK5" i="11"/>
  <c r="AR7" i="11" l="1"/>
  <c r="AT6" i="11"/>
  <c r="AT7" i="11" s="1"/>
  <c r="AR5" i="11"/>
  <c r="AU6" i="11" l="1"/>
  <c r="AU7" i="11" s="1"/>
  <c r="AV6" i="11" l="1"/>
  <c r="AV7" i="11" s="1"/>
  <c r="AW6" i="11" l="1"/>
  <c r="AW7" i="11" s="1"/>
  <c r="AX6" i="11" l="1"/>
  <c r="AY6" i="11" l="1"/>
  <c r="AY7" i="11" s="1"/>
  <c r="AX7" i="11"/>
  <c r="AZ6" i="11" l="1"/>
  <c r="AZ7" i="11" s="1"/>
  <c r="AY5" i="11"/>
  <c r="BA6" i="11" l="1"/>
  <c r="BA7" i="11" s="1"/>
  <c r="BB6" i="11" l="1"/>
  <c r="BB7" i="11" s="1"/>
  <c r="BC6" i="11" l="1"/>
  <c r="BC7" i="11" s="1"/>
  <c r="BD6" i="11" l="1"/>
  <c r="BD7" i="11" s="1"/>
  <c r="BE6" i="11" l="1"/>
  <c r="BE7" i="11" s="1"/>
  <c r="BF6" i="11" l="1"/>
  <c r="BF7" i="11" s="1"/>
  <c r="BF5" i="11" l="1"/>
  <c r="BG6" i="11"/>
  <c r="BG7" i="11" s="1"/>
  <c r="BH6" i="11" l="1"/>
  <c r="BH7" i="11" s="1"/>
  <c r="BI6" i="11" l="1"/>
  <c r="BI7" i="11" s="1"/>
  <c r="BJ6" i="11" l="1"/>
  <c r="BJ7" i="11" s="1"/>
  <c r="BK6" i="11" l="1"/>
  <c r="BK7" i="11" s="1"/>
  <c r="BL6" i="11" l="1"/>
  <c r="BL7" i="11" s="1"/>
  <c r="BM6" i="11" l="1"/>
  <c r="BM5" i="11" s="1"/>
  <c r="BN6" i="11" l="1"/>
  <c r="BN7" i="11" s="1"/>
  <c r="BM7" i="11"/>
  <c r="BO6" i="11" l="1"/>
  <c r="BO7" i="11" s="1"/>
  <c r="BP6" i="11" l="1"/>
  <c r="BP7" i="11" s="1"/>
  <c r="BQ6" i="11" l="1"/>
  <c r="BQ7" i="11" s="1"/>
  <c r="BR6" i="11" l="1"/>
  <c r="BR7" i="11" s="1"/>
  <c r="BS6" i="11" l="1"/>
  <c r="BS7" i="11" s="1"/>
  <c r="BT6" i="11" l="1"/>
  <c r="BT7" i="11" s="1"/>
  <c r="BU6" i="11" l="1"/>
  <c r="BV6" i="11" s="1"/>
  <c r="BT5" i="11"/>
  <c r="BU7" i="11" l="1"/>
  <c r="BV7" i="11"/>
  <c r="BW6" i="11"/>
  <c r="BW7" i="11" l="1"/>
  <c r="BX6" i="11"/>
  <c r="BX7" i="11" l="1"/>
  <c r="BY6" i="11"/>
  <c r="BY7" i="11" l="1"/>
  <c r="BZ6" i="11"/>
  <c r="BZ7" i="11" l="1"/>
  <c r="CA6" i="11"/>
  <c r="CA7" i="11" l="1"/>
  <c r="CA5" i="11"/>
  <c r="CB6" i="11"/>
  <c r="CC6" i="11" l="1"/>
  <c r="CB7" i="11"/>
  <c r="CC7" i="11" l="1"/>
  <c r="CD6" i="11"/>
  <c r="CD7" i="11" l="1"/>
  <c r="CE6" i="11"/>
  <c r="CE7" i="11" l="1"/>
  <c r="CF6" i="11"/>
  <c r="CF7" i="11" l="1"/>
  <c r="CG6" i="11"/>
  <c r="CG7" i="11" s="1"/>
</calcChain>
</file>

<file path=xl/sharedStrings.xml><?xml version="1.0" encoding="utf-8"?>
<sst xmlns="http://schemas.openxmlformats.org/spreadsheetml/2006/main" count="146" uniqueCount="90">
  <si>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</si>
  <si>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</si>
  <si>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</si>
  <si>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</si>
  <si>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</si>
  <si>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</si>
  <si>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</si>
  <si>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</si>
  <si>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</si>
  <si>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</si>
  <si>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</si>
  <si>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</si>
  <si>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</si>
  <si>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</si>
  <si>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</si>
  <si>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Insérez les nouvelle lignes au-dessus de celle-ci.</t>
  </si>
  <si>
    <t>Début du projet :</t>
  </si>
  <si>
    <t>Semaine d’affichage :</t>
  </si>
  <si>
    <t>ATTRIBUÉE
À</t>
  </si>
  <si>
    <t>AVANCEMENT</t>
  </si>
  <si>
    <t>DÉBUT</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</si>
  <si>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</si>
  <si>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</si>
  <si>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</si>
  <si>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</si>
  <si>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</si>
  <si>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</si>
  <si>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</si>
  <si>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</si>
  <si>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</si>
  <si>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</si>
  <si>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</si>
  <si>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</si>
  <si>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</si>
  <si>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</si>
  <si>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</si>
  <si>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</si>
  <si>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</si>
  <si>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Base de données</t>
  </si>
  <si>
    <t>Programmation Front-end (côté utilisateur)</t>
  </si>
  <si>
    <t>Programmation Back-end (côté utilisateur)</t>
  </si>
  <si>
    <t>Programmation Front-end (côté administration)</t>
  </si>
  <si>
    <t>Programmation Back-end (côté administrateur)</t>
  </si>
  <si>
    <t>Pierre Braem</t>
  </si>
  <si>
    <t>INSA Hauts-de-France</t>
  </si>
  <si>
    <t>TEMPS (H)</t>
  </si>
  <si>
    <t>Création du MCD</t>
  </si>
  <si>
    <t>Création d'un dictionnaire de données</t>
  </si>
  <si>
    <t>Création du script de la BDD</t>
  </si>
  <si>
    <t>2H</t>
  </si>
  <si>
    <t>1H30</t>
  </si>
  <si>
    <t>Page d'accueil pour les non-connectés</t>
  </si>
  <si>
    <t>Page d'accueil pour les connectés</t>
  </si>
  <si>
    <t>Profil</t>
  </si>
  <si>
    <t>Messagerie</t>
  </si>
  <si>
    <t>Notification</t>
  </si>
  <si>
    <t>3H</t>
  </si>
  <si>
    <t>8H</t>
  </si>
  <si>
    <t>Inscription et connexion</t>
  </si>
  <si>
    <t>1H</t>
  </si>
  <si>
    <t>Publier du contenu</t>
  </si>
  <si>
    <t>Affichage du contenu sur le profil</t>
  </si>
  <si>
    <t>4H</t>
  </si>
  <si>
    <t>Ajout d'amis, Bloquer utilisateur et signalement</t>
  </si>
  <si>
    <t>Fil d'actualités</t>
  </si>
  <si>
    <t>Faire la page d'accueil tableau de bord</t>
  </si>
  <si>
    <t>Paramètres</t>
  </si>
  <si>
    <t>Gestion des signalements</t>
  </si>
  <si>
    <t>12H</t>
  </si>
  <si>
    <t>Animer accueil tableau de bord</t>
  </si>
  <si>
    <t>Gestion de profil</t>
  </si>
  <si>
    <t>Page des signalements</t>
  </si>
  <si>
    <t>Page de gestion du profil</t>
  </si>
  <si>
    <t>Gestion publication et commentaire</t>
  </si>
  <si>
    <t>13H</t>
  </si>
  <si>
    <t>Heure totale:</t>
  </si>
  <si>
    <t>InsaMedia</t>
  </si>
  <si>
    <t>1H15</t>
  </si>
  <si>
    <t>1H05</t>
  </si>
  <si>
    <t>3H35</t>
  </si>
  <si>
    <t>Mise en place du projet</t>
  </si>
  <si>
    <t>Liaision BDD au site</t>
  </si>
  <si>
    <t>Entête et pied de page</t>
  </si>
  <si>
    <t>Rechercher</t>
  </si>
  <si>
    <t>25H</t>
  </si>
  <si>
    <t>Page Inscription et connection</t>
  </si>
  <si>
    <t>22H</t>
  </si>
  <si>
    <t>1H20</t>
  </si>
  <si>
    <t>2H20</t>
  </si>
  <si>
    <t>77H55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</si>
</sst>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9" tint="0.59999389629810485"/>
        <bgColor indexed="64"/>
      </patternFill>
    </fill>
    <fill>
      <patternFill patternType="solid">
        <fgColor theme="6"/>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9"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9" fontId="0" fillId="8" borderId="2" xfId="0" applyNumberFormat="1" applyFill="1" applyBorder="1" applyAlignment="1">
      <alignment horizontal="center" vertical="center"/>
    </xf>
    <xf numFmtId="169" fontId="5" fillId="8" borderId="2" xfId="0" applyNumberFormat="1" applyFont="1" applyFill="1" applyBorder="1" applyAlignment="1">
      <alignment horizontal="center" vertical="center"/>
    </xf>
    <xf numFmtId="169" fontId="9" fillId="3" borderId="2" xfId="10" applyFill="1">
      <alignment horizontal="center" vertical="center"/>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69" fontId="9" fillId="4" borderId="2" xfId="10"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1" borderId="2" xfId="10"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10" borderId="2" xfId="10" applyFill="1">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0" fontId="9" fillId="45" borderId="2" xfId="11" applyFill="1">
      <alignment horizontal="center" vertical="center"/>
    </xf>
    <xf numFmtId="9" fontId="5" fillId="45" borderId="2" xfId="2" applyFont="1" applyFill="1" applyBorder="1" applyAlignment="1">
      <alignment horizontal="center" vertical="center"/>
    </xf>
    <xf numFmtId="169" fontId="9" fillId="45" borderId="2" xfId="10" applyFill="1">
      <alignment horizontal="center" vertical="center"/>
    </xf>
    <xf numFmtId="0" fontId="9" fillId="46" borderId="2" xfId="12" applyFill="1">
      <alignment horizontal="left" vertical="center" indent="2"/>
    </xf>
    <xf numFmtId="0" fontId="9" fillId="46" borderId="2" xfId="11" applyFill="1">
      <alignment horizontal="center" vertical="center"/>
    </xf>
    <xf numFmtId="9" fontId="5" fillId="46" borderId="2" xfId="2" applyFont="1" applyFill="1" applyBorder="1" applyAlignment="1">
      <alignment horizontal="center" vertical="center"/>
    </xf>
    <xf numFmtId="169" fontId="9" fillId="46" borderId="2" xfId="10" applyFill="1">
      <alignment horizontal="center" vertical="center"/>
    </xf>
    <xf numFmtId="0" fontId="6" fillId="45" borderId="2" xfId="12" applyFont="1" applyFill="1">
      <alignment horizontal="left" vertical="center" indent="2"/>
    </xf>
    <xf numFmtId="0" fontId="9" fillId="0" borderId="0" xfId="8">
      <alignment horizontal="right" indent="1"/>
    </xf>
    <xf numFmtId="0" fontId="9" fillId="0" borderId="7" xfId="8" applyBorder="1">
      <alignment horizontal="right" indent="1"/>
    </xf>
    <xf numFmtId="168" fontId="9" fillId="0" borderId="17" xfId="9" applyBorder="1">
      <alignment horizontal="center" vertical="center"/>
    </xf>
    <xf numFmtId="168" fontId="9" fillId="0" borderId="0" xfId="9" applyBorder="1">
      <alignment horizontal="center" vertical="center"/>
    </xf>
    <xf numFmtId="0" fontId="9" fillId="47" borderId="2" xfId="11" applyFill="1">
      <alignment horizontal="center" vertical="center"/>
    </xf>
    <xf numFmtId="9" fontId="5" fillId="47" borderId="2" xfId="2" applyFont="1" applyFill="1" applyBorder="1" applyAlignment="1">
      <alignment horizontal="center" vertical="center"/>
    </xf>
    <xf numFmtId="169" fontId="9" fillId="47" borderId="2" xfId="10" applyFill="1">
      <alignment horizontal="center" vertical="center"/>
    </xf>
    <xf numFmtId="0" fontId="6" fillId="47" borderId="2" xfId="12" applyFont="1" applyFill="1">
      <alignment horizontal="left" vertical="center" indent="2"/>
    </xf>
    <xf numFmtId="169" fontId="9" fillId="6" borderId="2" xfId="10" applyFill="1">
      <alignment horizontal="center" vertical="center"/>
    </xf>
    <xf numFmtId="0" fontId="0" fillId="6" borderId="2" xfId="12" applyFont="1" applyFill="1">
      <alignment horizontal="left" vertical="center" indent="2"/>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68" fontId="9" fillId="0" borderId="17" xfId="9" applyBorder="1">
      <alignment horizontal="center" vertical="center"/>
    </xf>
    <xf numFmtId="168" fontId="9" fillId="0" borderId="18" xfId="9" applyBorder="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G47"/>
  <sheetViews>
    <sheetView showGridLines="0" tabSelected="1" showRuler="0" topLeftCell="B1" zoomScaleNormal="100" zoomScalePageLayoutView="70" workbookViewId="0">
      <pane ySplit="7" topLeftCell="A10" activePane="bottomLeft" state="frozen"/>
      <selection pane="bottomLeft" activeCell="E15" sqref="E15"/>
    </sheetView>
  </sheetViews>
  <sheetFormatPr baseColWidth="10" defaultColWidth="9.109375" defaultRowHeight="30" customHeight="1" x14ac:dyDescent="0.3"/>
  <cols>
    <col min="1" max="1" width="2.6640625" style="44" customWidth="1"/>
    <col min="2" max="2" width="82.44140625" customWidth="1"/>
    <col min="3" max="3" width="19.88671875" customWidth="1"/>
    <col min="4" max="4" width="12.6640625" customWidth="1"/>
    <col min="5" max="5" width="10.44140625" style="5" customWidth="1"/>
    <col min="6" max="7" width="10.44140625" customWidth="1"/>
    <col min="8" max="8" width="0.21875" hidden="1" customWidth="1"/>
    <col min="9" max="74" width="2.5546875" customWidth="1"/>
    <col min="75" max="75" width="2.44140625" customWidth="1"/>
    <col min="76" max="84" width="2.5546875" customWidth="1"/>
    <col min="85" max="85" width="2.44140625" customWidth="1"/>
  </cols>
  <sheetData>
    <row r="1" spans="1:85" ht="30" customHeight="1" x14ac:dyDescent="0.55000000000000004">
      <c r="A1" s="45" t="s">
        <v>0</v>
      </c>
      <c r="B1" s="48" t="s">
        <v>76</v>
      </c>
      <c r="C1" s="1"/>
      <c r="D1" s="2"/>
      <c r="E1" s="4"/>
      <c r="F1" s="33"/>
      <c r="H1" s="2"/>
      <c r="I1" s="64" t="s">
        <v>23</v>
      </c>
    </row>
    <row r="2" spans="1:85" ht="30" customHeight="1" x14ac:dyDescent="0.35">
      <c r="A2" s="44" t="s">
        <v>1</v>
      </c>
      <c r="B2" s="49" t="s">
        <v>44</v>
      </c>
      <c r="I2" s="65" t="s">
        <v>24</v>
      </c>
    </row>
    <row r="3" spans="1:85" ht="30" customHeight="1" x14ac:dyDescent="0.3">
      <c r="A3" s="44" t="s">
        <v>2</v>
      </c>
      <c r="B3" s="50" t="s">
        <v>43</v>
      </c>
      <c r="C3" s="105" t="s">
        <v>16</v>
      </c>
      <c r="D3" s="106"/>
      <c r="E3" s="107">
        <f>DATE(2023, 1, 13)</f>
        <v>44939</v>
      </c>
      <c r="F3" s="108"/>
    </row>
    <row r="4" spans="1:85" ht="30" customHeight="1" x14ac:dyDescent="0.3">
      <c r="B4" s="50"/>
      <c r="C4" s="92"/>
      <c r="D4" s="93" t="s">
        <v>75</v>
      </c>
      <c r="E4" s="94" t="s">
        <v>89</v>
      </c>
      <c r="F4" s="95"/>
    </row>
    <row r="5" spans="1:85" ht="30" customHeight="1" x14ac:dyDescent="0.3">
      <c r="A5" s="45" t="s">
        <v>3</v>
      </c>
      <c r="C5" s="105" t="s">
        <v>17</v>
      </c>
      <c r="D5" s="106"/>
      <c r="E5" s="7">
        <v>1</v>
      </c>
      <c r="I5" s="102">
        <f>I6</f>
        <v>44935</v>
      </c>
      <c r="J5" s="103"/>
      <c r="K5" s="103"/>
      <c r="L5" s="103"/>
      <c r="M5" s="103"/>
      <c r="N5" s="103"/>
      <c r="O5" s="104"/>
      <c r="P5" s="102">
        <f>P6</f>
        <v>44942</v>
      </c>
      <c r="Q5" s="103"/>
      <c r="R5" s="103"/>
      <c r="S5" s="103"/>
      <c r="T5" s="103"/>
      <c r="U5" s="103"/>
      <c r="V5" s="104"/>
      <c r="W5" s="102">
        <f>W6</f>
        <v>44949</v>
      </c>
      <c r="X5" s="103"/>
      <c r="Y5" s="103"/>
      <c r="Z5" s="103"/>
      <c r="AA5" s="103"/>
      <c r="AB5" s="103"/>
      <c r="AC5" s="104"/>
      <c r="AD5" s="102">
        <f>AD6</f>
        <v>44956</v>
      </c>
      <c r="AE5" s="103"/>
      <c r="AF5" s="103"/>
      <c r="AG5" s="103"/>
      <c r="AH5" s="103"/>
      <c r="AI5" s="103"/>
      <c r="AJ5" s="104"/>
      <c r="AK5" s="102">
        <f>AK6</f>
        <v>44963</v>
      </c>
      <c r="AL5" s="103"/>
      <c r="AM5" s="103"/>
      <c r="AN5" s="103"/>
      <c r="AO5" s="103"/>
      <c r="AP5" s="103"/>
      <c r="AQ5" s="104"/>
      <c r="AR5" s="102">
        <f>AR6</f>
        <v>44970</v>
      </c>
      <c r="AS5" s="103"/>
      <c r="AT5" s="103"/>
      <c r="AU5" s="103"/>
      <c r="AV5" s="103"/>
      <c r="AW5" s="103"/>
      <c r="AX5" s="104"/>
      <c r="AY5" s="102">
        <f>AY6</f>
        <v>44977</v>
      </c>
      <c r="AZ5" s="103"/>
      <c r="BA5" s="103"/>
      <c r="BB5" s="103"/>
      <c r="BC5" s="103"/>
      <c r="BD5" s="103"/>
      <c r="BE5" s="104"/>
      <c r="BF5" s="102">
        <f>BF6</f>
        <v>44984</v>
      </c>
      <c r="BG5" s="103"/>
      <c r="BH5" s="103"/>
      <c r="BI5" s="103"/>
      <c r="BJ5" s="103"/>
      <c r="BK5" s="103"/>
      <c r="BL5" s="104"/>
      <c r="BM5" s="102">
        <f>BM6</f>
        <v>44991</v>
      </c>
      <c r="BN5" s="103"/>
      <c r="BO5" s="103"/>
      <c r="BP5" s="103"/>
      <c r="BQ5" s="103"/>
      <c r="BR5" s="103"/>
      <c r="BS5" s="104"/>
      <c r="BT5" s="102">
        <f>BT6</f>
        <v>44998</v>
      </c>
      <c r="BU5" s="103"/>
      <c r="BV5" s="103"/>
      <c r="BW5" s="103"/>
      <c r="BX5" s="103"/>
      <c r="BY5" s="103"/>
      <c r="BZ5" s="104"/>
      <c r="CA5" s="102">
        <f>CA6</f>
        <v>45005</v>
      </c>
      <c r="CB5" s="103"/>
      <c r="CC5" s="103"/>
      <c r="CD5" s="103"/>
      <c r="CE5" s="103"/>
      <c r="CF5" s="103"/>
      <c r="CG5" s="104"/>
    </row>
    <row r="6" spans="1:85" ht="15" customHeight="1" x14ac:dyDescent="0.3">
      <c r="A6" s="45" t="s">
        <v>4</v>
      </c>
      <c r="B6" s="63"/>
      <c r="C6" s="63"/>
      <c r="D6" s="63"/>
      <c r="E6" s="63"/>
      <c r="F6" s="63"/>
      <c r="G6" s="63"/>
      <c r="I6" s="81">
        <f>Début_Projet-WEEKDAY(Début_Projet,1)+2+7*(Semaine_Affichage-1)</f>
        <v>44935</v>
      </c>
      <c r="J6" s="82">
        <f>I6+1</f>
        <v>44936</v>
      </c>
      <c r="K6" s="82">
        <f t="shared" ref="K6:AX6" si="0">J6+1</f>
        <v>44937</v>
      </c>
      <c r="L6" s="82">
        <f t="shared" si="0"/>
        <v>44938</v>
      </c>
      <c r="M6" s="82">
        <f t="shared" si="0"/>
        <v>44939</v>
      </c>
      <c r="N6" s="82">
        <f t="shared" si="0"/>
        <v>44940</v>
      </c>
      <c r="O6" s="83">
        <f t="shared" si="0"/>
        <v>44941</v>
      </c>
      <c r="P6" s="81">
        <f>O6+1</f>
        <v>44942</v>
      </c>
      <c r="Q6" s="82">
        <f>P6+1</f>
        <v>44943</v>
      </c>
      <c r="R6" s="82">
        <f t="shared" si="0"/>
        <v>44944</v>
      </c>
      <c r="S6" s="82">
        <f t="shared" si="0"/>
        <v>44945</v>
      </c>
      <c r="T6" s="82">
        <f t="shared" si="0"/>
        <v>44946</v>
      </c>
      <c r="U6" s="82">
        <f t="shared" si="0"/>
        <v>44947</v>
      </c>
      <c r="V6" s="83">
        <f t="shared" si="0"/>
        <v>44948</v>
      </c>
      <c r="W6" s="81">
        <f>V6+1</f>
        <v>44949</v>
      </c>
      <c r="X6" s="82">
        <f>W6+1</f>
        <v>44950</v>
      </c>
      <c r="Y6" s="82">
        <f t="shared" si="0"/>
        <v>44951</v>
      </c>
      <c r="Z6" s="82">
        <f t="shared" si="0"/>
        <v>44952</v>
      </c>
      <c r="AA6" s="82">
        <f t="shared" si="0"/>
        <v>44953</v>
      </c>
      <c r="AB6" s="82">
        <f t="shared" si="0"/>
        <v>44954</v>
      </c>
      <c r="AC6" s="83">
        <f t="shared" si="0"/>
        <v>44955</v>
      </c>
      <c r="AD6" s="81">
        <f>AC6+1</f>
        <v>44956</v>
      </c>
      <c r="AE6" s="82">
        <f>AD6+1</f>
        <v>44957</v>
      </c>
      <c r="AF6" s="82">
        <f t="shared" si="0"/>
        <v>44958</v>
      </c>
      <c r="AG6" s="82">
        <f t="shared" si="0"/>
        <v>44959</v>
      </c>
      <c r="AH6" s="82">
        <f t="shared" si="0"/>
        <v>44960</v>
      </c>
      <c r="AI6" s="82">
        <f t="shared" si="0"/>
        <v>44961</v>
      </c>
      <c r="AJ6" s="83">
        <f t="shared" si="0"/>
        <v>44962</v>
      </c>
      <c r="AK6" s="81">
        <f>AJ6+1</f>
        <v>44963</v>
      </c>
      <c r="AL6" s="82">
        <f>AK6+1</f>
        <v>44964</v>
      </c>
      <c r="AM6" s="82">
        <f t="shared" si="0"/>
        <v>44965</v>
      </c>
      <c r="AN6" s="82">
        <f t="shared" si="0"/>
        <v>44966</v>
      </c>
      <c r="AO6" s="82">
        <f t="shared" si="0"/>
        <v>44967</v>
      </c>
      <c r="AP6" s="82">
        <f t="shared" si="0"/>
        <v>44968</v>
      </c>
      <c r="AQ6" s="83">
        <f t="shared" si="0"/>
        <v>44969</v>
      </c>
      <c r="AR6" s="81">
        <f>AQ6+1</f>
        <v>44970</v>
      </c>
      <c r="AS6" s="82">
        <f>AR6+1</f>
        <v>44971</v>
      </c>
      <c r="AT6" s="82">
        <f t="shared" si="0"/>
        <v>44972</v>
      </c>
      <c r="AU6" s="82">
        <f t="shared" si="0"/>
        <v>44973</v>
      </c>
      <c r="AV6" s="82">
        <f t="shared" si="0"/>
        <v>44974</v>
      </c>
      <c r="AW6" s="82">
        <f t="shared" si="0"/>
        <v>44975</v>
      </c>
      <c r="AX6" s="83">
        <f t="shared" si="0"/>
        <v>44976</v>
      </c>
      <c r="AY6" s="81">
        <f>AX6+1</f>
        <v>44977</v>
      </c>
      <c r="AZ6" s="82">
        <f>AY6+1</f>
        <v>44978</v>
      </c>
      <c r="BA6" s="82">
        <f t="shared" ref="BA6:BE6" si="1">AZ6+1</f>
        <v>44979</v>
      </c>
      <c r="BB6" s="82">
        <f t="shared" si="1"/>
        <v>44980</v>
      </c>
      <c r="BC6" s="82">
        <f t="shared" si="1"/>
        <v>44981</v>
      </c>
      <c r="BD6" s="82">
        <f t="shared" si="1"/>
        <v>44982</v>
      </c>
      <c r="BE6" s="83">
        <f t="shared" si="1"/>
        <v>44983</v>
      </c>
      <c r="BF6" s="81">
        <f>BE6+1</f>
        <v>44984</v>
      </c>
      <c r="BG6" s="82">
        <f>BF6+1</f>
        <v>44985</v>
      </c>
      <c r="BH6" s="82">
        <f t="shared" ref="BH6:BL6" si="2">BG6+1</f>
        <v>44986</v>
      </c>
      <c r="BI6" s="82">
        <f t="shared" si="2"/>
        <v>44987</v>
      </c>
      <c r="BJ6" s="82">
        <f t="shared" si="2"/>
        <v>44988</v>
      </c>
      <c r="BK6" s="82">
        <f t="shared" si="2"/>
        <v>44989</v>
      </c>
      <c r="BL6" s="83">
        <f t="shared" si="2"/>
        <v>44990</v>
      </c>
      <c r="BM6" s="81">
        <f>BL6+1</f>
        <v>44991</v>
      </c>
      <c r="BN6" s="82">
        <f>BM6+1</f>
        <v>44992</v>
      </c>
      <c r="BO6" s="82">
        <f t="shared" ref="BO6" si="3">BN6+1</f>
        <v>44993</v>
      </c>
      <c r="BP6" s="82">
        <f t="shared" ref="BP6" si="4">BO6+1</f>
        <v>44994</v>
      </c>
      <c r="BQ6" s="82">
        <f t="shared" ref="BQ6" si="5">BP6+1</f>
        <v>44995</v>
      </c>
      <c r="BR6" s="82">
        <f t="shared" ref="BR6" si="6">BQ6+1</f>
        <v>44996</v>
      </c>
      <c r="BS6" s="83">
        <f t="shared" ref="BS6" si="7">BR6+1</f>
        <v>44997</v>
      </c>
      <c r="BT6" s="81">
        <f>BS6+1</f>
        <v>44998</v>
      </c>
      <c r="BU6" s="82">
        <f>BT6+1</f>
        <v>44999</v>
      </c>
      <c r="BV6" s="82">
        <f t="shared" ref="BV6" si="8">BU6+1</f>
        <v>45000</v>
      </c>
      <c r="BW6" s="82">
        <f t="shared" ref="BW6" si="9">BV6+1</f>
        <v>45001</v>
      </c>
      <c r="BX6" s="82">
        <f t="shared" ref="BX6" si="10">BW6+1</f>
        <v>45002</v>
      </c>
      <c r="BY6" s="82">
        <f t="shared" ref="BY6" si="11">BX6+1</f>
        <v>45003</v>
      </c>
      <c r="BZ6" s="83">
        <f t="shared" ref="BZ6" si="12">BY6+1</f>
        <v>45004</v>
      </c>
      <c r="CA6" s="81">
        <f>BZ6+1</f>
        <v>45005</v>
      </c>
      <c r="CB6" s="82">
        <f>CA6+1</f>
        <v>45006</v>
      </c>
      <c r="CC6" s="82">
        <f t="shared" ref="CC6" si="13">CB6+1</f>
        <v>45007</v>
      </c>
      <c r="CD6" s="82">
        <f t="shared" ref="CD6" si="14">CC6+1</f>
        <v>45008</v>
      </c>
      <c r="CE6" s="82">
        <f t="shared" ref="CE6" si="15">CD6+1</f>
        <v>45009</v>
      </c>
      <c r="CF6" s="82">
        <f t="shared" ref="CF6" si="16">CE6+1</f>
        <v>45010</v>
      </c>
      <c r="CG6" s="83">
        <f t="shared" ref="CG6" si="17">CF6+1</f>
        <v>45011</v>
      </c>
    </row>
    <row r="7" spans="1:85" ht="30" customHeight="1" thickBot="1" x14ac:dyDescent="0.35">
      <c r="A7" s="45" t="s">
        <v>5</v>
      </c>
      <c r="B7" s="8" t="s">
        <v>14</v>
      </c>
      <c r="C7" s="9" t="s">
        <v>18</v>
      </c>
      <c r="D7" s="9" t="s">
        <v>19</v>
      </c>
      <c r="E7" s="9" t="s">
        <v>20</v>
      </c>
      <c r="F7" s="9" t="s">
        <v>21</v>
      </c>
      <c r="G7" s="9" t="s">
        <v>45</v>
      </c>
      <c r="H7" s="9" t="s">
        <v>22</v>
      </c>
      <c r="I7" s="10" t="str">
        <f t="shared" ref="I7:AN7" si="18">LEFT(TEXT(I6,"jjj"),1)</f>
        <v>l</v>
      </c>
      <c r="J7" s="10" t="str">
        <f t="shared" si="18"/>
        <v>m</v>
      </c>
      <c r="K7" s="10" t="str">
        <f t="shared" si="18"/>
        <v>m</v>
      </c>
      <c r="L7" s="10" t="str">
        <f t="shared" si="18"/>
        <v>j</v>
      </c>
      <c r="M7" s="10" t="str">
        <f t="shared" si="18"/>
        <v>v</v>
      </c>
      <c r="N7" s="10" t="str">
        <f t="shared" si="18"/>
        <v>s</v>
      </c>
      <c r="O7" s="10" t="str">
        <f t="shared" si="18"/>
        <v>d</v>
      </c>
      <c r="P7" s="10" t="str">
        <f t="shared" si="18"/>
        <v>l</v>
      </c>
      <c r="Q7" s="10" t="str">
        <f t="shared" si="18"/>
        <v>m</v>
      </c>
      <c r="R7" s="10" t="str">
        <f t="shared" si="18"/>
        <v>m</v>
      </c>
      <c r="S7" s="10" t="str">
        <f t="shared" si="18"/>
        <v>j</v>
      </c>
      <c r="T7" s="10" t="str">
        <f t="shared" si="18"/>
        <v>v</v>
      </c>
      <c r="U7" s="10" t="str">
        <f t="shared" si="18"/>
        <v>s</v>
      </c>
      <c r="V7" s="10" t="str">
        <f t="shared" si="18"/>
        <v>d</v>
      </c>
      <c r="W7" s="10" t="str">
        <f t="shared" si="18"/>
        <v>l</v>
      </c>
      <c r="X7" s="10" t="str">
        <f t="shared" si="18"/>
        <v>m</v>
      </c>
      <c r="Y7" s="10" t="str">
        <f t="shared" si="18"/>
        <v>m</v>
      </c>
      <c r="Z7" s="10" t="str">
        <f t="shared" si="18"/>
        <v>j</v>
      </c>
      <c r="AA7" s="10" t="str">
        <f t="shared" si="18"/>
        <v>v</v>
      </c>
      <c r="AB7" s="10" t="str">
        <f t="shared" si="18"/>
        <v>s</v>
      </c>
      <c r="AC7" s="10" t="str">
        <f t="shared" si="18"/>
        <v>d</v>
      </c>
      <c r="AD7" s="10" t="str">
        <f t="shared" si="18"/>
        <v>l</v>
      </c>
      <c r="AE7" s="10" t="str">
        <f t="shared" si="18"/>
        <v>m</v>
      </c>
      <c r="AF7" s="10" t="str">
        <f t="shared" si="18"/>
        <v>m</v>
      </c>
      <c r="AG7" s="10" t="str">
        <f t="shared" si="18"/>
        <v>j</v>
      </c>
      <c r="AH7" s="10" t="str">
        <f t="shared" si="18"/>
        <v>v</v>
      </c>
      <c r="AI7" s="10" t="str">
        <f t="shared" si="18"/>
        <v>s</v>
      </c>
      <c r="AJ7" s="10" t="str">
        <f t="shared" si="18"/>
        <v>d</v>
      </c>
      <c r="AK7" s="10" t="str">
        <f t="shared" si="18"/>
        <v>l</v>
      </c>
      <c r="AL7" s="10" t="str">
        <f t="shared" si="18"/>
        <v>m</v>
      </c>
      <c r="AM7" s="10" t="str">
        <f t="shared" si="18"/>
        <v>m</v>
      </c>
      <c r="AN7" s="10" t="str">
        <f t="shared" si="18"/>
        <v>j</v>
      </c>
      <c r="AO7" s="10" t="str">
        <f t="shared" ref="AO7:BL7" si="19">LEFT(TEXT(AO6,"jjj"),1)</f>
        <v>v</v>
      </c>
      <c r="AP7" s="10" t="str">
        <f t="shared" si="19"/>
        <v>s</v>
      </c>
      <c r="AQ7" s="10" t="str">
        <f t="shared" si="19"/>
        <v>d</v>
      </c>
      <c r="AR7" s="10" t="str">
        <f t="shared" si="19"/>
        <v>l</v>
      </c>
      <c r="AS7" s="10" t="str">
        <f t="shared" si="19"/>
        <v>m</v>
      </c>
      <c r="AT7" s="10" t="str">
        <f t="shared" si="19"/>
        <v>m</v>
      </c>
      <c r="AU7" s="10" t="str">
        <f t="shared" si="19"/>
        <v>j</v>
      </c>
      <c r="AV7" s="10" t="str">
        <f t="shared" si="19"/>
        <v>v</v>
      </c>
      <c r="AW7" s="10" t="str">
        <f t="shared" si="19"/>
        <v>s</v>
      </c>
      <c r="AX7" s="10" t="str">
        <f t="shared" si="19"/>
        <v>d</v>
      </c>
      <c r="AY7" s="10" t="str">
        <f t="shared" si="19"/>
        <v>l</v>
      </c>
      <c r="AZ7" s="10" t="str">
        <f t="shared" si="19"/>
        <v>m</v>
      </c>
      <c r="BA7" s="10" t="str">
        <f t="shared" si="19"/>
        <v>m</v>
      </c>
      <c r="BB7" s="10" t="str">
        <f t="shared" si="19"/>
        <v>j</v>
      </c>
      <c r="BC7" s="10" t="str">
        <f t="shared" si="19"/>
        <v>v</v>
      </c>
      <c r="BD7" s="10" t="str">
        <f t="shared" si="19"/>
        <v>s</v>
      </c>
      <c r="BE7" s="10" t="str">
        <f t="shared" si="19"/>
        <v>d</v>
      </c>
      <c r="BF7" s="10" t="str">
        <f t="shared" si="19"/>
        <v>l</v>
      </c>
      <c r="BG7" s="10" t="str">
        <f t="shared" si="19"/>
        <v>m</v>
      </c>
      <c r="BH7" s="10" t="str">
        <f t="shared" si="19"/>
        <v>m</v>
      </c>
      <c r="BI7" s="10" t="str">
        <f t="shared" si="19"/>
        <v>j</v>
      </c>
      <c r="BJ7" s="10" t="str">
        <f t="shared" si="19"/>
        <v>v</v>
      </c>
      <c r="BK7" s="10" t="str">
        <f t="shared" si="19"/>
        <v>s</v>
      </c>
      <c r="BL7" s="10" t="str">
        <f t="shared" si="19"/>
        <v>d</v>
      </c>
      <c r="BM7" s="10" t="str">
        <f t="shared" ref="BM7:BS7" si="20">LEFT(TEXT(BM6,"jjj"),1)</f>
        <v>l</v>
      </c>
      <c r="BN7" s="10" t="str">
        <f t="shared" si="20"/>
        <v>m</v>
      </c>
      <c r="BO7" s="10" t="str">
        <f t="shared" si="20"/>
        <v>m</v>
      </c>
      <c r="BP7" s="10" t="str">
        <f t="shared" si="20"/>
        <v>j</v>
      </c>
      <c r="BQ7" s="10" t="str">
        <f t="shared" si="20"/>
        <v>v</v>
      </c>
      <c r="BR7" s="10" t="str">
        <f t="shared" si="20"/>
        <v>s</v>
      </c>
      <c r="BS7" s="10" t="str">
        <f t="shared" si="20"/>
        <v>d</v>
      </c>
      <c r="BT7" s="10" t="str">
        <f t="shared" ref="BT7:BZ7" si="21">LEFT(TEXT(BT6,"jjj"),1)</f>
        <v>l</v>
      </c>
      <c r="BU7" s="10" t="str">
        <f t="shared" si="21"/>
        <v>m</v>
      </c>
      <c r="BV7" s="10" t="str">
        <f t="shared" si="21"/>
        <v>m</v>
      </c>
      <c r="BW7" s="10" t="str">
        <f t="shared" si="21"/>
        <v>j</v>
      </c>
      <c r="BX7" s="10" t="str">
        <f t="shared" si="21"/>
        <v>v</v>
      </c>
      <c r="BY7" s="10" t="str">
        <f t="shared" si="21"/>
        <v>s</v>
      </c>
      <c r="BZ7" s="10" t="str">
        <f t="shared" si="21"/>
        <v>d</v>
      </c>
      <c r="CA7" s="10" t="str">
        <f t="shared" ref="CA7:CG7" si="22">LEFT(TEXT(CA6,"jjj"),1)</f>
        <v>l</v>
      </c>
      <c r="CB7" s="10" t="str">
        <f t="shared" si="22"/>
        <v>m</v>
      </c>
      <c r="CC7" s="10" t="str">
        <f t="shared" si="22"/>
        <v>m</v>
      </c>
      <c r="CD7" s="10" t="str">
        <f t="shared" si="22"/>
        <v>j</v>
      </c>
      <c r="CE7" s="10" t="str">
        <f t="shared" si="22"/>
        <v>v</v>
      </c>
      <c r="CF7" s="10" t="str">
        <f t="shared" si="22"/>
        <v>s</v>
      </c>
      <c r="CG7" s="10" t="str">
        <f t="shared" si="22"/>
        <v>d</v>
      </c>
    </row>
    <row r="8" spans="1:85" ht="15" hidden="1" thickBot="1" x14ac:dyDescent="0.35">
      <c r="A8" s="44" t="s">
        <v>6</v>
      </c>
      <c r="C8" s="47"/>
      <c r="E8"/>
      <c r="H8" t="str">
        <f>IF(OR(ISBLANK(début_tâche),ISBLANK(fin_tâche)),"",fin_tâche-début_tâche+1)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row>
    <row r="9" spans="1:85" s="3" customFormat="1" ht="30" customHeight="1" thickBot="1" x14ac:dyDescent="0.35">
      <c r="A9" s="45" t="s">
        <v>7</v>
      </c>
      <c r="B9" s="14" t="s">
        <v>38</v>
      </c>
      <c r="C9" s="51"/>
      <c r="D9" s="15"/>
      <c r="E9" s="67"/>
      <c r="F9" s="68"/>
      <c r="G9" s="68" t="s">
        <v>79</v>
      </c>
      <c r="H9" s="13" t="str">
        <f t="shared" ref="H9:H44" si="23">IF(OR(ISBLANK(début_tâche),ISBLANK(fin_tâche)),"",fin_tâche-début_tâche+1)</f>
        <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row>
    <row r="10" spans="1:85" s="3" customFormat="1" ht="30" customHeight="1" thickBot="1" x14ac:dyDescent="0.35">
      <c r="A10" s="45" t="s">
        <v>8</v>
      </c>
      <c r="B10" s="59" t="s">
        <v>46</v>
      </c>
      <c r="C10" s="52" t="s">
        <v>43</v>
      </c>
      <c r="D10" s="16">
        <v>1</v>
      </c>
      <c r="E10" s="69">
        <f>Début_Projet</f>
        <v>44939</v>
      </c>
      <c r="F10" s="69">
        <f>E10</f>
        <v>44939</v>
      </c>
      <c r="G10" s="69" t="s">
        <v>77</v>
      </c>
      <c r="H10" s="13">
        <f t="shared" si="23"/>
        <v>1</v>
      </c>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row>
    <row r="11" spans="1:85" s="3" customFormat="1" ht="30" customHeight="1" thickBot="1" x14ac:dyDescent="0.35">
      <c r="A11" s="45" t="s">
        <v>9</v>
      </c>
      <c r="B11" s="59" t="s">
        <v>47</v>
      </c>
      <c r="C11" s="52" t="s">
        <v>43</v>
      </c>
      <c r="D11" s="16">
        <v>1</v>
      </c>
      <c r="E11" s="69">
        <f>F10</f>
        <v>44939</v>
      </c>
      <c r="F11" s="69">
        <f>E11</f>
        <v>44939</v>
      </c>
      <c r="G11" s="69" t="s">
        <v>78</v>
      </c>
      <c r="H11" s="13">
        <f t="shared" si="23"/>
        <v>1</v>
      </c>
      <c r="I11" s="30"/>
      <c r="J11" s="30"/>
      <c r="K11" s="30"/>
      <c r="L11" s="30"/>
      <c r="M11" s="30"/>
      <c r="N11" s="30"/>
      <c r="O11" s="30"/>
      <c r="P11" s="30"/>
      <c r="Q11" s="30"/>
      <c r="R11" s="30"/>
      <c r="S11" s="30"/>
      <c r="T11" s="30"/>
      <c r="U11" s="31"/>
      <c r="V11" s="31"/>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row>
    <row r="12" spans="1:85" s="3" customFormat="1" ht="30" customHeight="1" thickBot="1" x14ac:dyDescent="0.35">
      <c r="A12" s="44"/>
      <c r="B12" s="59" t="s">
        <v>48</v>
      </c>
      <c r="C12" s="52" t="s">
        <v>43</v>
      </c>
      <c r="D12" s="16">
        <v>1</v>
      </c>
      <c r="E12" s="69">
        <f>F11</f>
        <v>44939</v>
      </c>
      <c r="F12" s="69">
        <f>E12</f>
        <v>44939</v>
      </c>
      <c r="G12" s="69" t="s">
        <v>77</v>
      </c>
      <c r="H12" s="13">
        <f t="shared" si="23"/>
        <v>1</v>
      </c>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row>
    <row r="13" spans="1:85" s="3" customFormat="1" ht="30" customHeight="1" thickBot="1" x14ac:dyDescent="0.35">
      <c r="A13" s="44"/>
      <c r="B13" s="99" t="s">
        <v>80</v>
      </c>
      <c r="C13" s="96"/>
      <c r="D13" s="97"/>
      <c r="E13" s="98"/>
      <c r="F13" s="98"/>
      <c r="G13" s="98" t="s">
        <v>88</v>
      </c>
      <c r="H13" s="13"/>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row>
    <row r="14" spans="1:85" s="3" customFormat="1" ht="30" customHeight="1" thickBot="1" x14ac:dyDescent="0.35">
      <c r="A14" s="44"/>
      <c r="B14" s="101" t="s">
        <v>81</v>
      </c>
      <c r="C14" s="55" t="s">
        <v>43</v>
      </c>
      <c r="D14" s="21">
        <v>1</v>
      </c>
      <c r="E14" s="100">
        <f>DATE(2023,1,14)</f>
        <v>44940</v>
      </c>
      <c r="F14" s="100">
        <f>E14</f>
        <v>44940</v>
      </c>
      <c r="G14" s="100" t="s">
        <v>87</v>
      </c>
      <c r="H14" s="13"/>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row>
    <row r="15" spans="1:85" s="3" customFormat="1" ht="30" customHeight="1" thickBot="1" x14ac:dyDescent="0.35">
      <c r="A15" s="44"/>
      <c r="B15" s="101" t="s">
        <v>82</v>
      </c>
      <c r="C15" s="55" t="s">
        <v>43</v>
      </c>
      <c r="D15" s="21">
        <v>0</v>
      </c>
      <c r="E15" s="100">
        <f>E14</f>
        <v>44940</v>
      </c>
      <c r="F15" s="100">
        <f>E15</f>
        <v>44940</v>
      </c>
      <c r="G15" s="100" t="s">
        <v>59</v>
      </c>
      <c r="H15" s="13"/>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row>
    <row r="16" spans="1:85" s="3" customFormat="1" ht="30" customHeight="1" thickBot="1" x14ac:dyDescent="0.35">
      <c r="A16" s="45" t="s">
        <v>10</v>
      </c>
      <c r="B16" s="17" t="s">
        <v>39</v>
      </c>
      <c r="C16" s="53"/>
      <c r="D16" s="18"/>
      <c r="E16" s="70"/>
      <c r="F16" s="71"/>
      <c r="G16" s="71" t="s">
        <v>86</v>
      </c>
      <c r="H16" s="13" t="str">
        <f t="shared" si="23"/>
        <v/>
      </c>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row>
    <row r="17" spans="1:85" s="3" customFormat="1" ht="30" customHeight="1" thickBot="1" x14ac:dyDescent="0.35">
      <c r="A17" s="45"/>
      <c r="B17" s="60" t="s">
        <v>51</v>
      </c>
      <c r="C17" s="54" t="s">
        <v>43</v>
      </c>
      <c r="D17" s="19">
        <v>0</v>
      </c>
      <c r="E17" s="72">
        <f>DATE(2023,1,17)</f>
        <v>44943</v>
      </c>
      <c r="F17" s="72">
        <f>E17</f>
        <v>44943</v>
      </c>
      <c r="G17" s="72" t="s">
        <v>50</v>
      </c>
      <c r="H17" s="13">
        <f t="shared" si="23"/>
        <v>1</v>
      </c>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row>
    <row r="18" spans="1:85" s="3" customFormat="1" ht="30" customHeight="1" thickBot="1" x14ac:dyDescent="0.35">
      <c r="A18" s="45"/>
      <c r="B18" s="60" t="s">
        <v>85</v>
      </c>
      <c r="C18" s="54" t="s">
        <v>43</v>
      </c>
      <c r="D18" s="19">
        <v>0</v>
      </c>
      <c r="E18" s="72">
        <f>E17+1</f>
        <v>44944</v>
      </c>
      <c r="F18" s="72">
        <f>E18</f>
        <v>44944</v>
      </c>
      <c r="G18" s="72" t="s">
        <v>59</v>
      </c>
      <c r="H18" s="13"/>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row>
    <row r="19" spans="1:85" s="3" customFormat="1" ht="30" customHeight="1" thickBot="1" x14ac:dyDescent="0.35">
      <c r="A19" s="44"/>
      <c r="B19" s="60" t="s">
        <v>52</v>
      </c>
      <c r="C19" s="54" t="s">
        <v>43</v>
      </c>
      <c r="D19" s="19">
        <v>0</v>
      </c>
      <c r="E19" s="72">
        <f>E18</f>
        <v>44944</v>
      </c>
      <c r="F19" s="72">
        <f>E19</f>
        <v>44944</v>
      </c>
      <c r="G19" s="72" t="s">
        <v>56</v>
      </c>
      <c r="H19" s="72" t="e">
        <f t="shared" ref="H19" si="24">G19+5</f>
        <v>#VALUE!</v>
      </c>
      <c r="I19" s="30"/>
      <c r="J19" s="30"/>
      <c r="K19" s="30"/>
      <c r="L19" s="30"/>
      <c r="M19" s="30"/>
      <c r="N19" s="30"/>
      <c r="O19" s="30"/>
      <c r="P19" s="30"/>
      <c r="Q19" s="30"/>
      <c r="R19" s="30"/>
      <c r="S19" s="30"/>
      <c r="T19" s="30"/>
      <c r="U19" s="31"/>
      <c r="V19" s="31"/>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row>
    <row r="20" spans="1:85" s="3" customFormat="1" ht="30" customHeight="1" thickBot="1" x14ac:dyDescent="0.35">
      <c r="A20" s="44"/>
      <c r="B20" s="60" t="s">
        <v>53</v>
      </c>
      <c r="C20" s="54" t="s">
        <v>43</v>
      </c>
      <c r="D20" s="19">
        <v>0</v>
      </c>
      <c r="E20" s="72">
        <f>E19+1</f>
        <v>44945</v>
      </c>
      <c r="F20" s="72">
        <f>E20+2</f>
        <v>44947</v>
      </c>
      <c r="G20" s="72" t="s">
        <v>57</v>
      </c>
      <c r="H20" s="13">
        <f t="shared" si="23"/>
        <v>3</v>
      </c>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30"/>
      <c r="CB20" s="30"/>
      <c r="CC20" s="30"/>
      <c r="CD20" s="30"/>
      <c r="CE20" s="30"/>
      <c r="CF20" s="30"/>
      <c r="CG20" s="30"/>
    </row>
    <row r="21" spans="1:85" s="3" customFormat="1" ht="30" customHeight="1" thickBot="1" x14ac:dyDescent="0.35">
      <c r="A21" s="44"/>
      <c r="B21" s="60" t="s">
        <v>54</v>
      </c>
      <c r="C21" s="54" t="s">
        <v>43</v>
      </c>
      <c r="D21" s="19">
        <v>0</v>
      </c>
      <c r="E21" s="72">
        <f>E20+7</f>
        <v>44952</v>
      </c>
      <c r="F21" s="72">
        <f>E21</f>
        <v>44952</v>
      </c>
      <c r="G21" s="72" t="s">
        <v>56</v>
      </c>
      <c r="H21" s="13">
        <f t="shared" si="23"/>
        <v>1</v>
      </c>
      <c r="I21" s="30"/>
      <c r="J21" s="30"/>
      <c r="K21" s="30"/>
      <c r="L21" s="30"/>
      <c r="M21" s="30"/>
      <c r="N21" s="30"/>
      <c r="O21" s="30"/>
      <c r="P21" s="30"/>
      <c r="Q21" s="30"/>
      <c r="R21" s="30"/>
      <c r="S21" s="30"/>
      <c r="T21" s="30"/>
      <c r="U21" s="30"/>
      <c r="V21" s="30"/>
      <c r="W21" s="30"/>
      <c r="X21" s="30"/>
      <c r="Y21" s="31"/>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row>
    <row r="22" spans="1:85" s="3" customFormat="1" ht="30" customHeight="1" thickBot="1" x14ac:dyDescent="0.35">
      <c r="A22" s="44"/>
      <c r="B22" s="60" t="s">
        <v>83</v>
      </c>
      <c r="C22" s="54" t="s">
        <v>43</v>
      </c>
      <c r="D22" s="19">
        <v>0</v>
      </c>
      <c r="E22" s="72">
        <f>E21+1</f>
        <v>44953</v>
      </c>
      <c r="F22" s="72">
        <f>E22</f>
        <v>44953</v>
      </c>
      <c r="G22" s="72" t="s">
        <v>49</v>
      </c>
      <c r="H22" s="13"/>
      <c r="I22" s="30"/>
      <c r="J22" s="30"/>
      <c r="K22" s="30"/>
      <c r="L22" s="30"/>
      <c r="M22" s="30"/>
      <c r="N22" s="30"/>
      <c r="O22" s="30"/>
      <c r="P22" s="30"/>
      <c r="Q22" s="30"/>
      <c r="R22" s="30"/>
      <c r="S22" s="30"/>
      <c r="T22" s="30"/>
      <c r="U22" s="30"/>
      <c r="V22" s="30"/>
      <c r="W22" s="30"/>
      <c r="X22" s="30"/>
      <c r="Y22" s="31"/>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row>
    <row r="23" spans="1:85" s="3" customFormat="1" ht="30" customHeight="1" thickBot="1" x14ac:dyDescent="0.35">
      <c r="A23" s="44"/>
      <c r="B23" s="60" t="s">
        <v>55</v>
      </c>
      <c r="C23" s="54" t="s">
        <v>43</v>
      </c>
      <c r="D23" s="19">
        <v>0</v>
      </c>
      <c r="E23" s="72">
        <f>E22</f>
        <v>44953</v>
      </c>
      <c r="F23" s="72">
        <f>E23</f>
        <v>44953</v>
      </c>
      <c r="G23" s="72" t="s">
        <v>50</v>
      </c>
      <c r="H23" s="13">
        <f t="shared" si="23"/>
        <v>1</v>
      </c>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row>
    <row r="24" spans="1:85" s="3" customFormat="1" ht="30" customHeight="1" thickBot="1" x14ac:dyDescent="0.35">
      <c r="A24" s="44"/>
      <c r="B24" s="60" t="s">
        <v>66</v>
      </c>
      <c r="C24" s="54" t="s">
        <v>43</v>
      </c>
      <c r="D24" s="19">
        <v>0</v>
      </c>
      <c r="E24" s="72">
        <f>E23+1</f>
        <v>44954</v>
      </c>
      <c r="F24" s="72">
        <f>E24</f>
        <v>44954</v>
      </c>
      <c r="G24" s="72" t="s">
        <v>49</v>
      </c>
      <c r="H24" s="13"/>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row>
    <row r="25" spans="1:85" s="3" customFormat="1" ht="30" customHeight="1" thickBot="1" x14ac:dyDescent="0.35">
      <c r="A25" s="44" t="s">
        <v>11</v>
      </c>
      <c r="B25" s="20" t="s">
        <v>40</v>
      </c>
      <c r="C25" s="55"/>
      <c r="D25" s="21"/>
      <c r="E25" s="73"/>
      <c r="F25" s="74"/>
      <c r="G25" s="74" t="s">
        <v>84</v>
      </c>
      <c r="H25" s="13" t="str">
        <f t="shared" si="23"/>
        <v/>
      </c>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row>
    <row r="26" spans="1:85" s="3" customFormat="1" ht="30" customHeight="1" thickBot="1" x14ac:dyDescent="0.35">
      <c r="A26" s="44"/>
      <c r="B26" s="61" t="s">
        <v>58</v>
      </c>
      <c r="C26" s="56" t="s">
        <v>43</v>
      </c>
      <c r="D26" s="22">
        <v>0</v>
      </c>
      <c r="E26" s="75">
        <f>DATE(2023,2,2)</f>
        <v>44959</v>
      </c>
      <c r="F26" s="75">
        <f>E26</f>
        <v>44959</v>
      </c>
      <c r="G26" s="75" t="s">
        <v>59</v>
      </c>
      <c r="H26" s="13">
        <f t="shared" si="23"/>
        <v>1</v>
      </c>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row>
    <row r="27" spans="1:85" s="3" customFormat="1" ht="30" customHeight="1" thickBot="1" x14ac:dyDescent="0.35">
      <c r="A27" s="44"/>
      <c r="B27" s="61" t="s">
        <v>60</v>
      </c>
      <c r="C27" s="56" t="s">
        <v>43</v>
      </c>
      <c r="D27" s="22">
        <v>0</v>
      </c>
      <c r="E27" s="75">
        <f>E26+1</f>
        <v>44960</v>
      </c>
      <c r="F27" s="75">
        <f>E27</f>
        <v>44960</v>
      </c>
      <c r="G27" s="75" t="s">
        <v>49</v>
      </c>
      <c r="H27" s="13">
        <f t="shared" si="23"/>
        <v>1</v>
      </c>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row>
    <row r="28" spans="1:85" s="3" customFormat="1" ht="30" customHeight="1" thickBot="1" x14ac:dyDescent="0.35">
      <c r="A28" s="44"/>
      <c r="B28" s="61" t="s">
        <v>61</v>
      </c>
      <c r="C28" s="56" t="s">
        <v>43</v>
      </c>
      <c r="D28" s="22">
        <v>0</v>
      </c>
      <c r="E28" s="75">
        <f>E27+1</f>
        <v>44961</v>
      </c>
      <c r="F28" s="75">
        <f>E28</f>
        <v>44961</v>
      </c>
      <c r="G28" s="75" t="s">
        <v>62</v>
      </c>
      <c r="H28" s="13">
        <f t="shared" si="23"/>
        <v>1</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row>
    <row r="29" spans="1:85" s="3" customFormat="1" ht="30" customHeight="1" thickBot="1" x14ac:dyDescent="0.35">
      <c r="A29" s="44"/>
      <c r="B29" s="61" t="s">
        <v>63</v>
      </c>
      <c r="C29" s="56" t="s">
        <v>43</v>
      </c>
      <c r="D29" s="22">
        <v>0</v>
      </c>
      <c r="E29" s="75">
        <f>F28+5</f>
        <v>44966</v>
      </c>
      <c r="F29" s="75">
        <f>E29</f>
        <v>44966</v>
      </c>
      <c r="G29" s="75" t="s">
        <v>49</v>
      </c>
      <c r="H29" s="13">
        <f t="shared" si="23"/>
        <v>1</v>
      </c>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row>
    <row r="30" spans="1:85" s="3" customFormat="1" ht="30" customHeight="1" thickBot="1" x14ac:dyDescent="0.35">
      <c r="A30" s="44"/>
      <c r="B30" s="61" t="s">
        <v>64</v>
      </c>
      <c r="C30" s="56" t="s">
        <v>43</v>
      </c>
      <c r="D30" s="22">
        <v>0</v>
      </c>
      <c r="E30" s="75">
        <f>E29+1</f>
        <v>44967</v>
      </c>
      <c r="F30" s="75">
        <f>E30+7</f>
        <v>44974</v>
      </c>
      <c r="G30" s="75" t="s">
        <v>57</v>
      </c>
      <c r="H30" s="13">
        <f t="shared" si="23"/>
        <v>8</v>
      </c>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row>
    <row r="31" spans="1:85" s="3" customFormat="1" ht="30" customHeight="1" thickBot="1" x14ac:dyDescent="0.35">
      <c r="A31" s="44"/>
      <c r="B31" s="61" t="s">
        <v>54</v>
      </c>
      <c r="C31" s="56" t="s">
        <v>43</v>
      </c>
      <c r="D31" s="22">
        <v>0</v>
      </c>
      <c r="E31" s="75">
        <f>E30+1</f>
        <v>44968</v>
      </c>
      <c r="F31" s="75">
        <f>E31+5</f>
        <v>44973</v>
      </c>
      <c r="G31" s="75" t="s">
        <v>56</v>
      </c>
      <c r="H31" s="13"/>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row>
    <row r="32" spans="1:85" s="3" customFormat="1" ht="30" customHeight="1" thickBot="1" x14ac:dyDescent="0.35">
      <c r="A32" s="44"/>
      <c r="B32" s="61" t="s">
        <v>83</v>
      </c>
      <c r="C32" s="56" t="s">
        <v>43</v>
      </c>
      <c r="D32" s="22">
        <v>0</v>
      </c>
      <c r="E32" s="75">
        <f>E31+6</f>
        <v>44974</v>
      </c>
      <c r="F32" s="75">
        <f>E32</f>
        <v>44974</v>
      </c>
      <c r="G32" s="75" t="s">
        <v>49</v>
      </c>
      <c r="H32" s="13"/>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row>
    <row r="33" spans="1:85" s="3" customFormat="1" ht="30" customHeight="1" thickBot="1" x14ac:dyDescent="0.35">
      <c r="A33" s="44"/>
      <c r="B33" s="61" t="s">
        <v>55</v>
      </c>
      <c r="C33" s="56" t="s">
        <v>43</v>
      </c>
      <c r="D33" s="22">
        <v>0</v>
      </c>
      <c r="E33" s="75">
        <f>E32+1</f>
        <v>44975</v>
      </c>
      <c r="F33" s="75">
        <f>E33</f>
        <v>44975</v>
      </c>
      <c r="G33" s="75" t="s">
        <v>59</v>
      </c>
      <c r="H33" s="13"/>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row>
    <row r="34" spans="1:85" s="3" customFormat="1" ht="30" customHeight="1" thickBot="1" x14ac:dyDescent="0.35">
      <c r="A34" s="44"/>
      <c r="B34" s="61" t="s">
        <v>66</v>
      </c>
      <c r="C34" s="56" t="s">
        <v>43</v>
      </c>
      <c r="D34" s="22">
        <v>0</v>
      </c>
      <c r="E34" s="75">
        <f>E33</f>
        <v>44975</v>
      </c>
      <c r="F34" s="75">
        <f>E34</f>
        <v>44975</v>
      </c>
      <c r="G34" s="75" t="s">
        <v>49</v>
      </c>
      <c r="H34" s="13"/>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row>
    <row r="35" spans="1:85" s="3" customFormat="1" ht="30" customHeight="1" thickBot="1" x14ac:dyDescent="0.35">
      <c r="A35" s="44" t="s">
        <v>11</v>
      </c>
      <c r="B35" s="23" t="s">
        <v>41</v>
      </c>
      <c r="C35" s="57"/>
      <c r="D35" s="24"/>
      <c r="E35" s="76"/>
      <c r="F35" s="77"/>
      <c r="G35" s="77" t="s">
        <v>68</v>
      </c>
      <c r="H35" s="13" t="str">
        <f t="shared" si="23"/>
        <v/>
      </c>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row>
    <row r="36" spans="1:85" s="3" customFormat="1" ht="30" customHeight="1" thickBot="1" x14ac:dyDescent="0.35">
      <c r="A36" s="44"/>
      <c r="B36" s="62" t="s">
        <v>65</v>
      </c>
      <c r="C36" s="58" t="s">
        <v>43</v>
      </c>
      <c r="D36" s="25">
        <v>0</v>
      </c>
      <c r="E36" s="78">
        <f>DATE(2023,3,2)</f>
        <v>44987</v>
      </c>
      <c r="F36" s="78">
        <f>E36</f>
        <v>44987</v>
      </c>
      <c r="G36" s="78" t="s">
        <v>62</v>
      </c>
      <c r="H36" s="13">
        <f t="shared" si="23"/>
        <v>1</v>
      </c>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row>
    <row r="37" spans="1:85" s="3" customFormat="1" ht="30" customHeight="1" thickBot="1" x14ac:dyDescent="0.35">
      <c r="A37" s="44"/>
      <c r="B37" s="62" t="s">
        <v>72</v>
      </c>
      <c r="C37" s="58" t="s">
        <v>43</v>
      </c>
      <c r="D37" s="25">
        <v>0</v>
      </c>
      <c r="E37" s="78">
        <f>E36+1</f>
        <v>44988</v>
      </c>
      <c r="F37" s="78">
        <f>E37</f>
        <v>44988</v>
      </c>
      <c r="G37" s="78" t="s">
        <v>62</v>
      </c>
      <c r="H37" s="13">
        <f t="shared" si="23"/>
        <v>1</v>
      </c>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30"/>
    </row>
    <row r="38" spans="1:85" s="3" customFormat="1" ht="30" customHeight="1" thickBot="1" x14ac:dyDescent="0.35">
      <c r="A38" s="44"/>
      <c r="B38" s="62" t="s">
        <v>71</v>
      </c>
      <c r="C38" s="58" t="s">
        <v>43</v>
      </c>
      <c r="D38" s="25">
        <v>0</v>
      </c>
      <c r="E38" s="78">
        <f>E37+1</f>
        <v>44989</v>
      </c>
      <c r="F38" s="78">
        <f>E38</f>
        <v>44989</v>
      </c>
      <c r="G38" s="78" t="s">
        <v>62</v>
      </c>
      <c r="H38" s="13">
        <f t="shared" si="23"/>
        <v>1</v>
      </c>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30"/>
    </row>
    <row r="39" spans="1:85" s="3" customFormat="1" ht="30" customHeight="1" thickBot="1" x14ac:dyDescent="0.35">
      <c r="A39" s="44" t="s">
        <v>12</v>
      </c>
      <c r="B39" s="91" t="s">
        <v>42</v>
      </c>
      <c r="C39" s="84"/>
      <c r="D39" s="85"/>
      <c r="E39" s="86"/>
      <c r="F39" s="86"/>
      <c r="G39" s="86" t="s">
        <v>74</v>
      </c>
      <c r="H39" s="13" t="str">
        <f t="shared" si="23"/>
        <v/>
      </c>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row>
    <row r="40" spans="1:85" s="3" customFormat="1" ht="30" customHeight="1" thickBot="1" x14ac:dyDescent="0.35">
      <c r="A40" s="44"/>
      <c r="B40" s="87" t="s">
        <v>69</v>
      </c>
      <c r="C40" s="88" t="s">
        <v>43</v>
      </c>
      <c r="D40" s="89">
        <v>0</v>
      </c>
      <c r="E40" s="90">
        <f>DATE(2023,3,9)</f>
        <v>44994</v>
      </c>
      <c r="F40" s="90">
        <f>E40</f>
        <v>44994</v>
      </c>
      <c r="G40" s="90" t="s">
        <v>49</v>
      </c>
      <c r="H40" s="13"/>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row>
    <row r="41" spans="1:85" s="3" customFormat="1" ht="30" customHeight="1" thickBot="1" x14ac:dyDescent="0.35">
      <c r="A41" s="44"/>
      <c r="B41" s="87" t="s">
        <v>70</v>
      </c>
      <c r="C41" s="88" t="s">
        <v>43</v>
      </c>
      <c r="D41" s="89">
        <v>0</v>
      </c>
      <c r="E41" s="90">
        <f>E40+1</f>
        <v>44995</v>
      </c>
      <c r="F41" s="90">
        <f>E41</f>
        <v>44995</v>
      </c>
      <c r="G41" s="90" t="s">
        <v>62</v>
      </c>
      <c r="H41" s="13"/>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row>
    <row r="42" spans="1:85" s="3" customFormat="1" ht="30" customHeight="1" thickBot="1" x14ac:dyDescent="0.35">
      <c r="A42" s="44"/>
      <c r="B42" s="87" t="s">
        <v>67</v>
      </c>
      <c r="C42" s="88" t="s">
        <v>43</v>
      </c>
      <c r="D42" s="89">
        <v>0</v>
      </c>
      <c r="E42" s="90">
        <f>E41+1</f>
        <v>44996</v>
      </c>
      <c r="F42" s="90">
        <f>E42</f>
        <v>44996</v>
      </c>
      <c r="G42" s="90" t="s">
        <v>62</v>
      </c>
      <c r="H42" s="13"/>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row>
    <row r="43" spans="1:85" s="3" customFormat="1" ht="30" customHeight="1" thickBot="1" x14ac:dyDescent="0.35">
      <c r="A43" s="44"/>
      <c r="B43" s="87" t="s">
        <v>73</v>
      </c>
      <c r="C43" s="88" t="s">
        <v>43</v>
      </c>
      <c r="D43" s="89">
        <v>0</v>
      </c>
      <c r="E43" s="90">
        <f>E42+1</f>
        <v>44997</v>
      </c>
      <c r="F43" s="90">
        <f>E43</f>
        <v>44997</v>
      </c>
      <c r="G43" s="90" t="s">
        <v>56</v>
      </c>
      <c r="H43" s="13"/>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30"/>
      <c r="BO43" s="30"/>
      <c r="BP43" s="30"/>
      <c r="BQ43" s="30"/>
      <c r="BR43" s="30"/>
      <c r="BS43" s="30"/>
      <c r="BT43" s="30"/>
      <c r="BU43" s="30"/>
      <c r="BV43" s="30"/>
      <c r="BW43" s="30"/>
      <c r="BX43" s="30"/>
      <c r="BY43" s="30"/>
      <c r="BZ43" s="30"/>
      <c r="CA43" s="30"/>
      <c r="CB43" s="30"/>
      <c r="CC43" s="30"/>
      <c r="CD43" s="30"/>
      <c r="CE43" s="30"/>
      <c r="CF43" s="30"/>
      <c r="CG43" s="30"/>
    </row>
    <row r="44" spans="1:85" s="3" customFormat="1" ht="30" customHeight="1" thickBot="1" x14ac:dyDescent="0.35">
      <c r="A44" s="45" t="s">
        <v>13</v>
      </c>
      <c r="B44" s="26" t="s">
        <v>15</v>
      </c>
      <c r="C44" s="27"/>
      <c r="D44" s="28"/>
      <c r="E44" s="79"/>
      <c r="F44" s="80"/>
      <c r="G44" s="29"/>
      <c r="H44" s="29" t="str">
        <f t="shared" si="23"/>
        <v/>
      </c>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row>
    <row r="45" spans="1:85" ht="30" customHeight="1" x14ac:dyDescent="0.3">
      <c r="G45" s="6"/>
    </row>
    <row r="46" spans="1:85" ht="30" customHeight="1" x14ac:dyDescent="0.3">
      <c r="C46" s="11"/>
      <c r="F46" s="46"/>
    </row>
    <row r="47" spans="1:85" ht="30" customHeight="1" x14ac:dyDescent="0.3">
      <c r="C47" s="12"/>
    </row>
  </sheetData>
  <mergeCells count="14">
    <mergeCell ref="BM5:BS5"/>
    <mergeCell ref="BT5:BZ5"/>
    <mergeCell ref="CA5:CG5"/>
    <mergeCell ref="C3:D3"/>
    <mergeCell ref="C5:D5"/>
    <mergeCell ref="AK5:AQ5"/>
    <mergeCell ref="AR5:AX5"/>
    <mergeCell ref="AY5:BE5"/>
    <mergeCell ref="BF5:BL5"/>
    <mergeCell ref="E3:F3"/>
    <mergeCell ref="I5:O5"/>
    <mergeCell ref="P5:V5"/>
    <mergeCell ref="W5:AC5"/>
    <mergeCell ref="AD5:AJ5"/>
  </mergeCells>
  <conditionalFormatting sqref="D8:D44">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CG44">
    <cfRule type="expression" dxfId="2" priority="42">
      <formula>AND(TODAY()&gt;=I$6,TODAY()&lt;J$6)</formula>
    </cfRule>
  </conditionalFormatting>
  <conditionalFormatting sqref="I8:CG44">
    <cfRule type="expression" dxfId="1" priority="36">
      <formula>AND(début_tâche&lt;=I$6,ROUNDDOWN((fin_tâche-début_tâche+1)*avancement_tâche,0)+début_tâche-1&gt;=I$6)</formula>
    </cfRule>
    <cfRule type="expression" dxfId="0" priority="37" stopIfTrue="1">
      <formula>AND(fin_tâche&gt;=I$6,début_tâche&lt;J$6)</formula>
    </cfRule>
  </conditionalFormatting>
  <dataValidations count="1">
    <dataValidation type="whole" operator="greaterThanOrEqual" allowBlank="1" showInputMessage="1" promptTitle="Semaine d’affichage" prompt="La modification de ce nombre entraînera la défilement du diagramme de Gantt." sqref="E5"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9" fitToHeight="0" orientation="landscape" r:id="rId3"/>
  <headerFooter differentFirst="1" scaleWithDoc="0">
    <oddFooter>Page &amp;P of &amp;N</oddFooter>
  </headerFooter>
  <rowBreaks count="1" manualBreakCount="1">
    <brk id="43" max="16383" man="1"/>
  </rowBreaks>
  <colBreaks count="1" manualBreakCount="1">
    <brk id="2"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2" zoomScaleNormal="100" workbookViewId="0"/>
  </sheetViews>
  <sheetFormatPr baseColWidth="10" defaultColWidth="9.109375" defaultRowHeight="13.8" x14ac:dyDescent="0.3"/>
  <cols>
    <col min="1" max="1" width="90.6640625" style="34" customWidth="1"/>
    <col min="2" max="16384" width="9.109375" style="2"/>
  </cols>
  <sheetData>
    <row r="1" spans="1:2" ht="46.5" customHeight="1" x14ac:dyDescent="0.3"/>
    <row r="2" spans="1:2" s="36" customFormat="1" ht="15.6" x14ac:dyDescent="0.3">
      <c r="A2" s="35" t="s">
        <v>23</v>
      </c>
      <c r="B2" s="35"/>
    </row>
    <row r="3" spans="1:2" s="40" customFormat="1" ht="27" customHeight="1" x14ac:dyDescent="0.3">
      <c r="A3" s="66" t="s">
        <v>24</v>
      </c>
      <c r="B3" s="41"/>
    </row>
    <row r="4" spans="1:2" s="37" customFormat="1" ht="25.8" x14ac:dyDescent="0.5">
      <c r="A4" s="38" t="s">
        <v>25</v>
      </c>
    </row>
    <row r="5" spans="1:2" ht="74.099999999999994" customHeight="1" x14ac:dyDescent="0.3">
      <c r="A5" s="39" t="s">
        <v>26</v>
      </c>
    </row>
    <row r="6" spans="1:2" ht="26.25" customHeight="1" x14ac:dyDescent="0.3">
      <c r="A6" s="38" t="s">
        <v>27</v>
      </c>
    </row>
    <row r="7" spans="1:2" s="34" customFormat="1" ht="204.9" customHeight="1" x14ac:dyDescent="0.3">
      <c r="A7" s="43" t="s">
        <v>28</v>
      </c>
    </row>
    <row r="8" spans="1:2" s="37" customFormat="1" ht="25.8" x14ac:dyDescent="0.5">
      <c r="A8" s="38" t="s">
        <v>29</v>
      </c>
    </row>
    <row r="9" spans="1:2" ht="57.6" x14ac:dyDescent="0.3">
      <c r="A9" s="39" t="s">
        <v>30</v>
      </c>
    </row>
    <row r="10" spans="1:2" s="34" customFormat="1" ht="27.9" customHeight="1" x14ac:dyDescent="0.3">
      <c r="A10" s="42" t="s">
        <v>31</v>
      </c>
    </row>
    <row r="11" spans="1:2" s="37" customFormat="1" ht="25.8" x14ac:dyDescent="0.5">
      <c r="A11" s="38" t="s">
        <v>32</v>
      </c>
    </row>
    <row r="12" spans="1:2" ht="28.8" x14ac:dyDescent="0.3">
      <c r="A12" s="39" t="s">
        <v>33</v>
      </c>
    </row>
    <row r="13" spans="1:2" s="34" customFormat="1" ht="27.9" customHeight="1" x14ac:dyDescent="0.3">
      <c r="A13" s="42" t="s">
        <v>34</v>
      </c>
    </row>
    <row r="14" spans="1:2" s="37" customFormat="1" ht="25.8" x14ac:dyDescent="0.5">
      <c r="A14" s="38" t="s">
        <v>35</v>
      </c>
    </row>
    <row r="15" spans="1:2" ht="88.5" customHeight="1" x14ac:dyDescent="0.3">
      <c r="A15" s="39" t="s">
        <v>36</v>
      </c>
    </row>
    <row r="16" spans="1:2" ht="96.75" customHeight="1" x14ac:dyDescent="0.3">
      <c r="A16" s="39"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2023-01-14T16:21:28Z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