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1- Attrib_perf - DipAM\4- GitHub\dipam-2023\"/>
    </mc:Choice>
  </mc:AlternateContent>
  <xr:revisionPtr revIDLastSave="0" documentId="13_ncr:1_{6BF3C23A-EABC-4F1C-B5E4-8EC606E00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rib 1 période" sheetId="1" r:id="rId1"/>
    <sheet name="Attrib 4 périodes" sheetId="2" r:id="rId2"/>
    <sheet name="Attrib multi-devises" sheetId="3" r:id="rId3"/>
  </sheets>
  <calcPr calcId="191029"/>
</workbook>
</file>

<file path=xl/calcChain.xml><?xml version="1.0" encoding="utf-8"?>
<calcChain xmlns="http://schemas.openxmlformats.org/spreadsheetml/2006/main">
  <c r="F10" i="1" l="1"/>
  <c r="E7" i="1"/>
  <c r="F7" i="1"/>
  <c r="I6" i="3"/>
  <c r="H6" i="3"/>
  <c r="I5" i="3"/>
  <c r="H5" i="3"/>
  <c r="I4" i="3"/>
  <c r="H4" i="3"/>
  <c r="F7" i="3"/>
  <c r="F15" i="3" s="1"/>
  <c r="F16" i="3" l="1"/>
  <c r="F14" i="3"/>
  <c r="G7" i="3"/>
  <c r="I7" i="3"/>
  <c r="H16" i="3" l="1"/>
  <c r="H15" i="3"/>
  <c r="H14" i="3"/>
  <c r="H7" i="3"/>
  <c r="H9" i="3" s="1"/>
  <c r="E20" i="2"/>
  <c r="G16" i="3"/>
  <c r="G15" i="3"/>
  <c r="G14" i="3"/>
  <c r="D39" i="2"/>
  <c r="D38" i="2"/>
  <c r="D37" i="2"/>
  <c r="D35" i="2"/>
  <c r="D34" i="2"/>
  <c r="D33" i="2"/>
  <c r="D31" i="2"/>
  <c r="D30" i="2"/>
  <c r="D29" i="2"/>
  <c r="D27" i="2"/>
  <c r="D26" i="2"/>
  <c r="D25" i="2"/>
  <c r="E15" i="2"/>
  <c r="D15" i="2" s="1"/>
  <c r="F15" i="2"/>
  <c r="C34" i="2" s="1"/>
  <c r="E19" i="2"/>
  <c r="F19" i="2"/>
  <c r="C39" i="2" s="1"/>
  <c r="E11" i="2"/>
  <c r="D11" i="2" s="1"/>
  <c r="F11" i="2"/>
  <c r="C30" i="2" s="1"/>
  <c r="F7" i="2"/>
  <c r="F20" i="2" s="1"/>
  <c r="E7" i="2"/>
  <c r="E19" i="1"/>
  <c r="C19" i="1"/>
  <c r="I25" i="1" s="1"/>
  <c r="H25" i="1"/>
  <c r="H24" i="1"/>
  <c r="H23" i="1"/>
  <c r="I17" i="1"/>
  <c r="I16" i="1"/>
  <c r="I15" i="1"/>
  <c r="E25" i="1"/>
  <c r="E24" i="1"/>
  <c r="E23" i="1"/>
  <c r="E26" i="1" s="1"/>
  <c r="D25" i="1"/>
  <c r="D24" i="1"/>
  <c r="D26" i="1" s="1"/>
  <c r="D23" i="1"/>
  <c r="E17" i="1"/>
  <c r="E16" i="1"/>
  <c r="E15" i="1"/>
  <c r="D17" i="1"/>
  <c r="D16" i="1"/>
  <c r="D15" i="1"/>
  <c r="C17" i="1"/>
  <c r="C16" i="1"/>
  <c r="C15" i="1"/>
  <c r="H16" i="1"/>
  <c r="H26" i="1" l="1"/>
  <c r="C27" i="2"/>
  <c r="D42" i="2"/>
  <c r="D43" i="2"/>
  <c r="D28" i="2"/>
  <c r="E18" i="1"/>
  <c r="I24" i="1"/>
  <c r="D19" i="2"/>
  <c r="F38" i="2" s="1"/>
  <c r="C31" i="2"/>
  <c r="E21" i="2"/>
  <c r="D20" i="2"/>
  <c r="F35" i="2"/>
  <c r="F33" i="2"/>
  <c r="E33" i="2"/>
  <c r="C43" i="2"/>
  <c r="C25" i="2"/>
  <c r="D32" i="2"/>
  <c r="D40" i="2"/>
  <c r="C35" i="2"/>
  <c r="F31" i="2"/>
  <c r="D41" i="2"/>
  <c r="D44" i="2" s="1"/>
  <c r="I23" i="1"/>
  <c r="I26" i="1" s="1"/>
  <c r="C26" i="2"/>
  <c r="C37" i="2"/>
  <c r="C38" i="2"/>
  <c r="C29" i="2"/>
  <c r="G17" i="3"/>
  <c r="D36" i="2"/>
  <c r="D7" i="2"/>
  <c r="E30" i="2"/>
  <c r="C33" i="2"/>
  <c r="F30" i="2"/>
  <c r="C24" i="1"/>
  <c r="H15" i="1"/>
  <c r="H17" i="1"/>
  <c r="C18" i="1"/>
  <c r="D18" i="1"/>
  <c r="C23" i="1"/>
  <c r="C25" i="1"/>
  <c r="I18" i="1"/>
  <c r="E10" i="1"/>
  <c r="I28" i="1" l="1"/>
  <c r="E38" i="2"/>
  <c r="H18" i="1"/>
  <c r="E31" i="2"/>
  <c r="C32" i="2"/>
  <c r="C36" i="2"/>
  <c r="C40" i="2"/>
  <c r="F17" i="3"/>
  <c r="E29" i="2"/>
  <c r="E32" i="2" s="1"/>
  <c r="F37" i="2"/>
  <c r="F36" i="2"/>
  <c r="C42" i="2"/>
  <c r="E34" i="2"/>
  <c r="E39" i="2"/>
  <c r="F29" i="2"/>
  <c r="F32" i="2" s="1"/>
  <c r="F34" i="2"/>
  <c r="F42" i="2" s="1"/>
  <c r="F39" i="2"/>
  <c r="C26" i="1"/>
  <c r="F27" i="2"/>
  <c r="F26" i="2"/>
  <c r="F25" i="2"/>
  <c r="F28" i="2" s="1"/>
  <c r="E27" i="2"/>
  <c r="E26" i="2"/>
  <c r="E25" i="2"/>
  <c r="C41" i="2"/>
  <c r="E35" i="2"/>
  <c r="E36" i="2" s="1"/>
  <c r="E37" i="2"/>
  <c r="C28" i="2"/>
  <c r="E42" i="2" l="1"/>
  <c r="E41" i="2"/>
  <c r="E40" i="2"/>
  <c r="E43" i="2"/>
  <c r="C44" i="2"/>
  <c r="C45" i="2" s="1"/>
  <c r="F43" i="2"/>
  <c r="F41" i="2"/>
  <c r="F40" i="2"/>
  <c r="E28" i="2"/>
  <c r="H17" i="3"/>
  <c r="H18" i="3" s="1"/>
  <c r="F44" i="2" l="1"/>
  <c r="E44" i="2"/>
  <c r="E45" i="2" l="1"/>
</calcChain>
</file>

<file path=xl/sharedStrings.xml><?xml version="1.0" encoding="utf-8"?>
<sst xmlns="http://schemas.openxmlformats.org/spreadsheetml/2006/main" count="110" uniqueCount="41">
  <si>
    <t>Rentabilité benchmark</t>
  </si>
  <si>
    <t>Rentabilité portefeuille</t>
  </si>
  <si>
    <t>Excès de rentabilité  portefeuille vs bench</t>
  </si>
  <si>
    <t>Actions France</t>
  </si>
  <si>
    <t>Actions US</t>
  </si>
  <si>
    <t>Actions Brésil</t>
  </si>
  <si>
    <t>Poids portefeuille</t>
  </si>
  <si>
    <t>Poids benchmark</t>
  </si>
  <si>
    <t>Brinson et al. (1986)</t>
  </si>
  <si>
    <t>Allocation</t>
  </si>
  <si>
    <t>Sélection</t>
  </si>
  <si>
    <t>Interaction</t>
  </si>
  <si>
    <t>Brinson et Fachler (1985)</t>
  </si>
  <si>
    <t>Brinson et Fachler (1985) intégrant l'interaction</t>
  </si>
  <si>
    <t>Brinson et Fachler (1985) intégrant l'interaction et attribution géométrique</t>
  </si>
  <si>
    <t>Fonds Allocation</t>
  </si>
  <si>
    <t>Arithmétique</t>
  </si>
  <si>
    <t>Géométrique</t>
  </si>
  <si>
    <t>Effet cumulé</t>
  </si>
  <si>
    <t>1er trimestre</t>
  </si>
  <si>
    <t>2ième trimestre</t>
  </si>
  <si>
    <t>3ième trimestre</t>
  </si>
  <si>
    <t>4ième trimestre</t>
  </si>
  <si>
    <t>Effets originaux</t>
  </si>
  <si>
    <t>Effets révisés par Carino (1999)</t>
  </si>
  <si>
    <t>k1</t>
  </si>
  <si>
    <t>k</t>
  </si>
  <si>
    <t>k4</t>
  </si>
  <si>
    <t>k3</t>
  </si>
  <si>
    <t>k2</t>
  </si>
  <si>
    <t>Total</t>
  </si>
  <si>
    <t>Total période</t>
  </si>
  <si>
    <t>Rentabilité devise</t>
  </si>
  <si>
    <t>Devise</t>
  </si>
  <si>
    <t>Excès de rentabilité portefeuille vs bench</t>
  </si>
  <si>
    <t>Rentabilité en Euro portefeuille</t>
  </si>
  <si>
    <t>Rentabilité locale portefeuille</t>
  </si>
  <si>
    <t>Rentabilité locale benchmark</t>
  </si>
  <si>
    <t>Rentabilité en Euro 
benchmark</t>
  </si>
  <si>
    <t>Modèle simplifié multi-devises</t>
  </si>
  <si>
    <t>Fonds Sélection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</si>
</sst>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9" fontId="0" fillId="0" borderId="6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3" borderId="13" xfId="0" applyFill="1" applyBorder="1" applyAlignment="1">
      <alignment horizontal="center" vertical="center" wrapText="1"/>
    </xf>
    <xf numFmtId="9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0" fontId="0" fillId="0" borderId="18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2" borderId="0" xfId="0" applyNumberFormat="1" applyFill="1"/>
    <xf numFmtId="9" fontId="0" fillId="0" borderId="7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9" fontId="0" fillId="0" borderId="28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showGridLines="0" tabSelected="1" workbookViewId="0">
      <selection activeCell="F10" sqref="F10"/>
    </sheetView>
  </sheetViews>
  <sheetFormatPr baseColWidth="10" defaultColWidth="11.42578125" defaultRowHeight="15" x14ac:dyDescent="0.25"/>
  <cols>
    <col min="1" max="1" width="11.42578125" style="1"/>
    <col min="2" max="9" width="25.7109375" style="1" customWidth="1"/>
    <col min="10" max="16384" width="11.42578125" style="1"/>
  </cols>
  <sheetData>
    <row r="3" spans="2:9" ht="30" customHeight="1" x14ac:dyDescent="0.25">
      <c r="C3" s="12" t="s">
        <v>6</v>
      </c>
      <c r="D3" s="24" t="s">
        <v>7</v>
      </c>
      <c r="E3" s="13" t="s">
        <v>1</v>
      </c>
      <c r="F3" s="14" t="s">
        <v>0</v>
      </c>
    </row>
    <row r="4" spans="2:9" x14ac:dyDescent="0.25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9" x14ac:dyDescent="0.25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9" x14ac:dyDescent="0.25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9" x14ac:dyDescent="0.25">
      <c r="E7" s="29">
        <f>SUMPRODUCT(C4:C6,E4:E6)</f>
        <v>8.3000000000000018E-2</v>
      </c>
      <c r="F7" s="30">
        <f>SUMPRODUCT(D4:D6,F4:F6)</f>
        <v>6.4000000000000001E-2</v>
      </c>
    </row>
    <row r="9" spans="2:9" x14ac:dyDescent="0.25">
      <c r="E9" s="37" t="s">
        <v>16</v>
      </c>
      <c r="F9" s="37" t="s">
        <v>17</v>
      </c>
    </row>
    <row r="10" spans="2:9" x14ac:dyDescent="0.25">
      <c r="D10" s="8" t="s">
        <v>2</v>
      </c>
      <c r="E10" s="32">
        <f>E7-F7</f>
        <v>1.9000000000000017E-2</v>
      </c>
      <c r="F10" s="38">
        <f>(1+E7)/(1+F7)-1</f>
        <v>1.7857142857142794E-2</v>
      </c>
    </row>
    <row r="12" spans="2:9" x14ac:dyDescent="0.25">
      <c r="E12" s="22"/>
    </row>
    <row r="13" spans="2:9" x14ac:dyDescent="0.25">
      <c r="B13" s="36" t="s">
        <v>8</v>
      </c>
      <c r="C13" s="22"/>
      <c r="D13" s="23"/>
      <c r="E13" s="22"/>
      <c r="F13" s="23"/>
      <c r="G13" s="36" t="s">
        <v>13</v>
      </c>
      <c r="H13" s="22"/>
      <c r="I13" s="23"/>
    </row>
    <row r="14" spans="2:9" ht="30" customHeight="1" x14ac:dyDescent="0.25">
      <c r="C14" s="12" t="s">
        <v>9</v>
      </c>
      <c r="D14" s="13" t="s">
        <v>10</v>
      </c>
      <c r="E14" s="15" t="s">
        <v>11</v>
      </c>
      <c r="H14" s="12" t="s">
        <v>9</v>
      </c>
      <c r="I14" s="15" t="s">
        <v>10</v>
      </c>
    </row>
    <row r="15" spans="2:9" x14ac:dyDescent="0.25">
      <c r="B15" s="9" t="s">
        <v>3</v>
      </c>
      <c r="C15" s="32">
        <f>(C4-D4)*F4</f>
        <v>0</v>
      </c>
      <c r="D15" s="34">
        <f>D4*(E4-F4)</f>
        <v>4.0000000000000008E-2</v>
      </c>
      <c r="E15" s="17">
        <f>(C4-D4)*(E4-F4)</f>
        <v>0</v>
      </c>
      <c r="G15" s="9" t="s">
        <v>3</v>
      </c>
      <c r="H15" s="32">
        <f>(C4-D4)*(F4-$F$7)</f>
        <v>0</v>
      </c>
      <c r="I15" s="17">
        <f>C4*(E4-F4)</f>
        <v>4.0000000000000008E-2</v>
      </c>
    </row>
    <row r="16" spans="2:9" x14ac:dyDescent="0.25">
      <c r="B16" s="10" t="s">
        <v>4</v>
      </c>
      <c r="C16" s="33">
        <f t="shared" ref="C16:C17" si="0">(C5-D5)*F5</f>
        <v>-3.9999999999999992E-3</v>
      </c>
      <c r="D16" s="35">
        <f t="shared" ref="D16:D17" si="1">D5*(E5-F5)</f>
        <v>-2.0000000000000005E-3</v>
      </c>
      <c r="E16" s="18">
        <f t="shared" ref="E16:E17" si="2">(C5-D5)*(E5-F5)</f>
        <v>-1E-3</v>
      </c>
      <c r="G16" s="10" t="s">
        <v>4</v>
      </c>
      <c r="H16" s="33">
        <f>(C5-D5)*(F5-$F$7)</f>
        <v>-1.0399999999999998E-2</v>
      </c>
      <c r="I16" s="18">
        <f>C5*(E5-F5)</f>
        <v>-3.0000000000000005E-3</v>
      </c>
    </row>
    <row r="17" spans="2:9" x14ac:dyDescent="0.25">
      <c r="B17" s="11" t="s">
        <v>5</v>
      </c>
      <c r="C17" s="33">
        <f t="shared" si="0"/>
        <v>-8.0000000000000036E-3</v>
      </c>
      <c r="D17" s="35">
        <f t="shared" si="1"/>
        <v>-8.0000000000000019E-3</v>
      </c>
      <c r="E17" s="18">
        <f t="shared" si="2"/>
        <v>2.0000000000000009E-3</v>
      </c>
      <c r="G17" s="11" t="s">
        <v>5</v>
      </c>
      <c r="H17" s="33">
        <f>(C6-D6)*(F6-$F$7)</f>
        <v>-1.6000000000000005E-3</v>
      </c>
      <c r="I17" s="18">
        <f>C6*(E6-F6)</f>
        <v>-6.000000000000001E-3</v>
      </c>
    </row>
    <row r="18" spans="2:9" x14ac:dyDescent="0.25">
      <c r="C18" s="29">
        <f>SUM(C15:C17)</f>
        <v>-1.2000000000000004E-2</v>
      </c>
      <c r="D18" s="31">
        <f t="shared" ref="D18:E18" si="3">SUM(D15:D17)</f>
        <v>3.0000000000000006E-2</v>
      </c>
      <c r="E18" s="30">
        <f t="shared" si="3"/>
        <v>1.0000000000000009E-3</v>
      </c>
      <c r="H18" s="29">
        <f>SUM(H15:H17)</f>
        <v>-1.1999999999999999E-2</v>
      </c>
      <c r="I18" s="30">
        <f t="shared" ref="I18" si="4">SUM(I15:I17)</f>
        <v>3.1000000000000003E-2</v>
      </c>
    </row>
    <row r="19" spans="2:9" x14ac:dyDescent="0.25">
      <c r="B19" s="8" t="s">
        <v>15</v>
      </c>
      <c r="C19" s="21">
        <f>SUMPRODUCT(C4:C6,F4:F6)</f>
        <v>5.2000000000000005E-2</v>
      </c>
      <c r="D19" s="8" t="s">
        <v>40</v>
      </c>
      <c r="E19" s="21">
        <f>SUMPRODUCT(D4:D6,E4:E6)</f>
        <v>9.4E-2</v>
      </c>
    </row>
    <row r="20" spans="2:9" x14ac:dyDescent="0.25">
      <c r="B20" s="8"/>
      <c r="C20" s="7"/>
    </row>
    <row r="21" spans="2:9" x14ac:dyDescent="0.25">
      <c r="B21" s="36" t="s">
        <v>12</v>
      </c>
      <c r="C21" s="22"/>
      <c r="D21" s="23"/>
      <c r="E21" s="22"/>
      <c r="G21" s="36" t="s">
        <v>14</v>
      </c>
      <c r="H21" s="22"/>
      <c r="I21" s="23"/>
    </row>
    <row r="22" spans="2:9" x14ac:dyDescent="0.25">
      <c r="C22" s="12" t="s">
        <v>9</v>
      </c>
      <c r="D22" s="13" t="s">
        <v>10</v>
      </c>
      <c r="E22" s="15" t="s">
        <v>11</v>
      </c>
      <c r="H22" s="12" t="s">
        <v>9</v>
      </c>
      <c r="I22" s="15" t="s">
        <v>10</v>
      </c>
    </row>
    <row r="23" spans="2:9" x14ac:dyDescent="0.25">
      <c r="B23" s="9" t="s">
        <v>3</v>
      </c>
      <c r="C23" s="32">
        <f>(C4-D4)*(F4-$F$7)</f>
        <v>0</v>
      </c>
      <c r="D23" s="34">
        <f>D4*(E4-F4)</f>
        <v>4.0000000000000008E-2</v>
      </c>
      <c r="E23" s="17">
        <f>(C4-D4)*(E4-F4)</f>
        <v>0</v>
      </c>
      <c r="G23" s="9" t="s">
        <v>3</v>
      </c>
      <c r="H23" s="32">
        <f>(C4-D4)*((1+F4)/(1+$F$7)-1)</f>
        <v>0</v>
      </c>
      <c r="I23" s="17">
        <f>C4*(E4-F4)/(1+$C$19)</f>
        <v>3.8022813688212934E-2</v>
      </c>
    </row>
    <row r="24" spans="2:9" x14ac:dyDescent="0.25">
      <c r="B24" s="10" t="s">
        <v>4</v>
      </c>
      <c r="C24" s="33">
        <f t="shared" ref="C24:C25" si="5">(C5-D5)*(F5-$F$7)</f>
        <v>-1.0399999999999998E-2</v>
      </c>
      <c r="D24" s="35">
        <f t="shared" ref="D24:D25" si="6">D5*(E5-F5)</f>
        <v>-2.0000000000000005E-3</v>
      </c>
      <c r="E24" s="18">
        <f t="shared" ref="E24:E25" si="7">(C5-D5)*(E5-F5)</f>
        <v>-1E-3</v>
      </c>
      <c r="G24" s="10" t="s">
        <v>4</v>
      </c>
      <c r="H24" s="33">
        <f t="shared" ref="H24:H25" si="8">(C5-D5)*((1+F5)/(1+$F$7)-1)</f>
        <v>-9.7744360902255675E-3</v>
      </c>
      <c r="I24" s="18">
        <f>C5*(E5-F5)/(1+$C$19)</f>
        <v>-2.8517110266159701E-3</v>
      </c>
    </row>
    <row r="25" spans="2:9" x14ac:dyDescent="0.25">
      <c r="B25" s="11" t="s">
        <v>5</v>
      </c>
      <c r="C25" s="33">
        <f t="shared" si="5"/>
        <v>-1.6000000000000005E-3</v>
      </c>
      <c r="D25" s="35">
        <f t="shared" si="6"/>
        <v>-8.0000000000000019E-3</v>
      </c>
      <c r="E25" s="18">
        <f t="shared" si="7"/>
        <v>2.0000000000000009E-3</v>
      </c>
      <c r="G25" s="11" t="s">
        <v>5</v>
      </c>
      <c r="H25" s="33">
        <f t="shared" si="8"/>
        <v>-1.5037593984962522E-3</v>
      </c>
      <c r="I25" s="18">
        <f>C6*(E6-F6)/(1+$C$19)</f>
        <v>-5.7034220532319402E-3</v>
      </c>
    </row>
    <row r="26" spans="2:9" x14ac:dyDescent="0.25">
      <c r="C26" s="29">
        <f>SUM(C23:C25)</f>
        <v>-1.1999999999999999E-2</v>
      </c>
      <c r="D26" s="31">
        <f t="shared" ref="D26" si="9">SUM(D23:D25)</f>
        <v>3.0000000000000006E-2</v>
      </c>
      <c r="E26" s="30">
        <f t="shared" ref="E26" si="10">SUM(E23:E25)</f>
        <v>1.0000000000000009E-3</v>
      </c>
      <c r="H26" s="29">
        <f>SUM(H23:H25)</f>
        <v>-1.1278195488721819E-2</v>
      </c>
      <c r="I26" s="30">
        <f t="shared" ref="I26" si="11">SUM(I23:I25)</f>
        <v>2.9467680608365021E-2</v>
      </c>
    </row>
    <row r="28" spans="2:9" x14ac:dyDescent="0.25">
      <c r="E28" s="22"/>
      <c r="H28" s="8" t="s">
        <v>18</v>
      </c>
      <c r="I28" s="16">
        <f>(1+H26)*(1+I26)-1</f>
        <v>1.7857142857143016E-2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45"/>
  <sheetViews>
    <sheetView showGridLines="0" workbookViewId="0"/>
  </sheetViews>
  <sheetFormatPr baseColWidth="10" defaultColWidth="11.42578125" defaultRowHeight="15" x14ac:dyDescent="0.25"/>
  <cols>
    <col min="1" max="1" width="11.42578125" style="1"/>
    <col min="2" max="9" width="25.7109375" style="1" customWidth="1"/>
    <col min="10" max="16384" width="11.42578125" style="1"/>
  </cols>
  <sheetData>
    <row r="3" spans="2:6" ht="30" customHeight="1" x14ac:dyDescent="0.25">
      <c r="B3" s="36" t="s">
        <v>19</v>
      </c>
      <c r="C3" s="12" t="s">
        <v>6</v>
      </c>
      <c r="D3" s="24" t="s">
        <v>7</v>
      </c>
      <c r="E3" s="13" t="s">
        <v>1</v>
      </c>
      <c r="F3" s="14" t="s">
        <v>0</v>
      </c>
    </row>
    <row r="4" spans="2:6" x14ac:dyDescent="0.25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6" x14ac:dyDescent="0.25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6" x14ac:dyDescent="0.25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6" x14ac:dyDescent="0.25">
      <c r="B7" s="36" t="s">
        <v>20</v>
      </c>
      <c r="C7" s="8" t="s">
        <v>25</v>
      </c>
      <c r="D7" s="16">
        <f>(LN(1+E7)-LN(1+F7))/(E7-F7)</f>
        <v>0.93155668944214765</v>
      </c>
      <c r="E7" s="29">
        <f>SUMPRODUCT(C4:C6,E4:E6)</f>
        <v>8.3000000000000018E-2</v>
      </c>
      <c r="F7" s="30">
        <f>SUMPRODUCT(D4:D6,F4:F6)</f>
        <v>6.4000000000000001E-2</v>
      </c>
    </row>
    <row r="8" spans="2:6" x14ac:dyDescent="0.25">
      <c r="B8" s="9" t="s">
        <v>3</v>
      </c>
      <c r="C8" s="2">
        <v>0.7</v>
      </c>
      <c r="D8" s="19">
        <v>0.4</v>
      </c>
      <c r="E8" s="26">
        <v>-0.05</v>
      </c>
      <c r="F8" s="6">
        <v>-7.0000000000000007E-2</v>
      </c>
    </row>
    <row r="9" spans="2:6" x14ac:dyDescent="0.25">
      <c r="B9" s="10" t="s">
        <v>4</v>
      </c>
      <c r="C9" s="3">
        <v>0.2</v>
      </c>
      <c r="D9" s="20">
        <v>0.3</v>
      </c>
      <c r="E9" s="27">
        <v>0.03</v>
      </c>
      <c r="F9" s="5">
        <v>0.04</v>
      </c>
    </row>
    <row r="10" spans="2:6" x14ac:dyDescent="0.25">
      <c r="B10" s="11" t="s">
        <v>5</v>
      </c>
      <c r="C10" s="4">
        <v>0.1</v>
      </c>
      <c r="D10" s="25">
        <v>0.3</v>
      </c>
      <c r="E10" s="28">
        <v>-0.05</v>
      </c>
      <c r="F10" s="5">
        <v>0.1</v>
      </c>
    </row>
    <row r="11" spans="2:6" x14ac:dyDescent="0.25">
      <c r="B11" s="36" t="s">
        <v>21</v>
      </c>
      <c r="C11" s="8" t="s">
        <v>29</v>
      </c>
      <c r="D11" s="16">
        <f>(LN(1+E11)-LN(1+F11))/(E11-F11)</f>
        <v>1.0102989570543859</v>
      </c>
      <c r="E11" s="29">
        <f>SUMPRODUCT(C8:C10,E8:E10)</f>
        <v>-3.4000000000000002E-2</v>
      </c>
      <c r="F11" s="30">
        <f>SUMPRODUCT(D8:D10,F8:F10)</f>
        <v>1.3999999999999995E-2</v>
      </c>
    </row>
    <row r="12" spans="2:6" x14ac:dyDescent="0.25">
      <c r="B12" s="9" t="s">
        <v>3</v>
      </c>
      <c r="C12" s="2">
        <v>0.3</v>
      </c>
      <c r="D12" s="19">
        <v>0.5</v>
      </c>
      <c r="E12" s="26">
        <v>-0.2</v>
      </c>
      <c r="F12" s="6">
        <v>-0.25</v>
      </c>
    </row>
    <row r="13" spans="2:6" x14ac:dyDescent="0.25">
      <c r="B13" s="10" t="s">
        <v>4</v>
      </c>
      <c r="C13" s="3">
        <v>0.5</v>
      </c>
      <c r="D13" s="20">
        <v>0.4</v>
      </c>
      <c r="E13" s="27">
        <v>0.08</v>
      </c>
      <c r="F13" s="5">
        <v>0.05</v>
      </c>
    </row>
    <row r="14" spans="2:6" x14ac:dyDescent="0.25">
      <c r="B14" s="11" t="s">
        <v>5</v>
      </c>
      <c r="C14" s="4">
        <v>0.2</v>
      </c>
      <c r="D14" s="25">
        <v>0.1</v>
      </c>
      <c r="E14" s="28">
        <v>-0.15</v>
      </c>
      <c r="F14" s="5">
        <v>-0.2</v>
      </c>
    </row>
    <row r="15" spans="2:6" x14ac:dyDescent="0.25">
      <c r="B15" s="36" t="s">
        <v>22</v>
      </c>
      <c r="C15" s="8" t="s">
        <v>28</v>
      </c>
      <c r="D15" s="16">
        <f>(LN(1+E15)-LN(1+F15))/(E15-F15)</f>
        <v>1.0965079764929604</v>
      </c>
      <c r="E15" s="29">
        <f>SUMPRODUCT(C12:C14,E12:E14)</f>
        <v>-4.9999999999999996E-2</v>
      </c>
      <c r="F15" s="30">
        <f>SUMPRODUCT(D12:D14,F12:F14)</f>
        <v>-0.125</v>
      </c>
    </row>
    <row r="16" spans="2:6" x14ac:dyDescent="0.25">
      <c r="B16" s="9" t="s">
        <v>3</v>
      </c>
      <c r="C16" s="2">
        <v>0.3</v>
      </c>
      <c r="D16" s="19">
        <v>0.4</v>
      </c>
      <c r="E16" s="26">
        <v>0.1</v>
      </c>
      <c r="F16" s="6">
        <v>0.05</v>
      </c>
    </row>
    <row r="17" spans="2:7" x14ac:dyDescent="0.25">
      <c r="B17" s="10" t="s">
        <v>4</v>
      </c>
      <c r="C17" s="3">
        <v>0.5</v>
      </c>
      <c r="D17" s="20">
        <v>0.4</v>
      </c>
      <c r="E17" s="27">
        <v>-7.0000000000000007E-2</v>
      </c>
      <c r="F17" s="5">
        <v>-0.05</v>
      </c>
    </row>
    <row r="18" spans="2:7" x14ac:dyDescent="0.25">
      <c r="B18" s="11" t="s">
        <v>5</v>
      </c>
      <c r="C18" s="4">
        <v>0.2</v>
      </c>
      <c r="D18" s="25">
        <v>0.2</v>
      </c>
      <c r="E18" s="28">
        <v>0.25</v>
      </c>
      <c r="F18" s="5">
        <v>0.1</v>
      </c>
    </row>
    <row r="19" spans="2:7" x14ac:dyDescent="0.25">
      <c r="C19" s="8" t="s">
        <v>27</v>
      </c>
      <c r="D19" s="16">
        <f>(LN(1+E19)-LN(1+F19))/(E19-F19)</f>
        <v>0.96857032482378136</v>
      </c>
      <c r="E19" s="29">
        <f>SUMPRODUCT(C16:C18,E16:E18)</f>
        <v>4.4999999999999998E-2</v>
      </c>
      <c r="F19" s="30">
        <f>SUMPRODUCT(D16:D18,F16:F18)</f>
        <v>2.0000000000000004E-2</v>
      </c>
    </row>
    <row r="20" spans="2:7" x14ac:dyDescent="0.25">
      <c r="C20" s="8" t="s">
        <v>26</v>
      </c>
      <c r="D20" s="16">
        <f>(LN(1+E20)-LN(1+F20))/(E20-F20)</f>
        <v>0.99972322425156468</v>
      </c>
      <c r="E20" s="39">
        <f>(1+E7)*(1+E11)*(1+E15)*(1+E19)-1</f>
        <v>3.859320949999967E-2</v>
      </c>
      <c r="F20" s="40">
        <f>(1+F7)*(1+F11)*(1+F15)*(1+F19)-1</f>
        <v>-3.7085319999999977E-2</v>
      </c>
    </row>
    <row r="21" spans="2:7" x14ac:dyDescent="0.25">
      <c r="D21" s="8" t="s">
        <v>34</v>
      </c>
      <c r="E21" s="32">
        <f>E20-F20</f>
        <v>7.5678529499999647E-2</v>
      </c>
    </row>
    <row r="23" spans="2:7" x14ac:dyDescent="0.25">
      <c r="C23" s="56" t="s">
        <v>23</v>
      </c>
      <c r="D23" s="56"/>
      <c r="E23" s="56" t="s">
        <v>24</v>
      </c>
      <c r="F23" s="56"/>
    </row>
    <row r="24" spans="2:7" ht="30" customHeight="1" x14ac:dyDescent="0.25">
      <c r="B24" s="36" t="s">
        <v>19</v>
      </c>
      <c r="C24" s="12" t="s">
        <v>9</v>
      </c>
      <c r="D24" s="24" t="s">
        <v>10</v>
      </c>
      <c r="E24" s="13" t="s">
        <v>9</v>
      </c>
      <c r="F24" s="14" t="s">
        <v>10</v>
      </c>
    </row>
    <row r="25" spans="2:7" x14ac:dyDescent="0.25">
      <c r="B25" s="9" t="s">
        <v>3</v>
      </c>
      <c r="C25" s="32">
        <f>(C4-D4)*(F4-$F$7)</f>
        <v>0</v>
      </c>
      <c r="D25" s="42">
        <f>C4*(E4-F4)</f>
        <v>4.0000000000000008E-2</v>
      </c>
      <c r="E25" s="44">
        <f>$D$7/$D$20*C25</f>
        <v>0</v>
      </c>
      <c r="F25" s="17">
        <f>$D$7/$D$20*D25</f>
        <v>3.7272583724942507E-2</v>
      </c>
    </row>
    <row r="26" spans="2:7" x14ac:dyDescent="0.25">
      <c r="B26" s="10" t="s">
        <v>4</v>
      </c>
      <c r="C26" s="33">
        <f t="shared" ref="C26:C27" si="0">(C5-D5)*(F5-$F$7)</f>
        <v>-1.0399999999999998E-2</v>
      </c>
      <c r="D26" s="43">
        <f t="shared" ref="D26:D27" si="1">C5*(E5-F5)</f>
        <v>-3.0000000000000005E-3</v>
      </c>
      <c r="E26" s="45">
        <f t="shared" ref="E26:F27" si="2">$D$7/$D$20*C26</f>
        <v>-9.6908717684850466E-3</v>
      </c>
      <c r="F26" s="18">
        <f t="shared" si="2"/>
        <v>-2.7954437793706877E-3</v>
      </c>
    </row>
    <row r="27" spans="2:7" x14ac:dyDescent="0.25">
      <c r="B27" s="11" t="s">
        <v>5</v>
      </c>
      <c r="C27" s="33">
        <f t="shared" si="0"/>
        <v>-1.6000000000000005E-3</v>
      </c>
      <c r="D27" s="43">
        <f t="shared" si="1"/>
        <v>-6.000000000000001E-3</v>
      </c>
      <c r="E27" s="46">
        <f t="shared" si="2"/>
        <v>-1.4909033489977003E-3</v>
      </c>
      <c r="F27" s="18">
        <f t="shared" si="2"/>
        <v>-5.5908875587413753E-3</v>
      </c>
    </row>
    <row r="28" spans="2:7" x14ac:dyDescent="0.25">
      <c r="B28" s="36" t="s">
        <v>20</v>
      </c>
      <c r="C28" s="29">
        <f>SUM(C25:C27)</f>
        <v>-1.1999999999999999E-2</v>
      </c>
      <c r="D28" s="41">
        <f>SUM(D25:D27)</f>
        <v>3.1000000000000003E-2</v>
      </c>
      <c r="E28" s="31">
        <f t="shared" ref="E28:F28" si="3">SUM(E25:E27)</f>
        <v>-1.1181775117482747E-2</v>
      </c>
      <c r="F28" s="30">
        <f t="shared" si="3"/>
        <v>2.8886252386830444E-2</v>
      </c>
      <c r="G28" s="47"/>
    </row>
    <row r="29" spans="2:7" x14ac:dyDescent="0.25">
      <c r="B29" s="9" t="s">
        <v>3</v>
      </c>
      <c r="C29" s="32">
        <f>(C8-D8)*(F8-$F$11)</f>
        <v>-2.5199999999999997E-2</v>
      </c>
      <c r="D29" s="42">
        <f>C8*(E8-F8)</f>
        <v>1.4000000000000002E-2</v>
      </c>
      <c r="E29" s="44">
        <f>$D$11/$D$20*C29</f>
        <v>-2.5466582250132892E-2</v>
      </c>
      <c r="F29" s="17">
        <f t="shared" ref="F29:F31" si="4">$D$11/$D$20*D29</f>
        <v>1.4148101250073831E-2</v>
      </c>
    </row>
    <row r="30" spans="2:7" x14ac:dyDescent="0.25">
      <c r="B30" s="10" t="s">
        <v>4</v>
      </c>
      <c r="C30" s="33">
        <f t="shared" ref="C30:C31" si="5">(C9-D9)*(F9-$F$11)</f>
        <v>-2.5999999999999999E-3</v>
      </c>
      <c r="D30" s="43">
        <f t="shared" ref="D30:D31" si="6">C9*(E9-F9)</f>
        <v>-2.0000000000000005E-3</v>
      </c>
      <c r="E30" s="45">
        <f t="shared" ref="E30:E31" si="7">$D$11/$D$20*C30</f>
        <v>-2.627504517870854E-3</v>
      </c>
      <c r="F30" s="18">
        <f t="shared" si="4"/>
        <v>-2.0211573214391188E-3</v>
      </c>
    </row>
    <row r="31" spans="2:7" x14ac:dyDescent="0.25">
      <c r="B31" s="11" t="s">
        <v>5</v>
      </c>
      <c r="C31" s="33">
        <f t="shared" si="5"/>
        <v>-1.72E-2</v>
      </c>
      <c r="D31" s="43">
        <f t="shared" si="6"/>
        <v>-1.5000000000000003E-2</v>
      </c>
      <c r="E31" s="46">
        <f t="shared" si="7"/>
        <v>-1.7381952964376418E-2</v>
      </c>
      <c r="F31" s="18">
        <f t="shared" si="4"/>
        <v>-1.5158679910793392E-2</v>
      </c>
    </row>
    <row r="32" spans="2:7" x14ac:dyDescent="0.25">
      <c r="B32" s="36" t="s">
        <v>21</v>
      </c>
      <c r="C32" s="29">
        <f>SUM(C29:C31)</f>
        <v>-4.4999999999999998E-2</v>
      </c>
      <c r="D32" s="41">
        <f>SUM(D29:D31)</f>
        <v>-3.0000000000000009E-3</v>
      </c>
      <c r="E32" s="31">
        <f>SUM(E29:E31)</f>
        <v>-4.5476039732380166E-2</v>
      </c>
      <c r="F32" s="30">
        <f>SUM(F29:F31)</f>
        <v>-3.0317359821586797E-3</v>
      </c>
    </row>
    <row r="33" spans="2:6" x14ac:dyDescent="0.25">
      <c r="B33" s="9" t="s">
        <v>3</v>
      </c>
      <c r="C33" s="32">
        <f>(C12-D12)*(F12-$F$15)</f>
        <v>2.5000000000000001E-2</v>
      </c>
      <c r="D33" s="42">
        <f>C12*(E12-F12)</f>
        <v>1.4999999999999996E-2</v>
      </c>
      <c r="E33" s="44">
        <f>$D$15/$D$20*C33</f>
        <v>2.742028868324663E-2</v>
      </c>
      <c r="F33" s="17">
        <f t="shared" ref="F33:F35" si="8">$D$15/$D$20*D33</f>
        <v>1.6452173209947973E-2</v>
      </c>
    </row>
    <row r="34" spans="2:6" x14ac:dyDescent="0.25">
      <c r="B34" s="10" t="s">
        <v>4</v>
      </c>
      <c r="C34" s="33">
        <f t="shared" ref="C34:C35" si="9">(C13-D13)*(F13-$F$15)</f>
        <v>1.7499999999999995E-2</v>
      </c>
      <c r="D34" s="43">
        <f t="shared" ref="D34:D35" si="10">C13*(E13-F13)</f>
        <v>1.4999999999999999E-2</v>
      </c>
      <c r="E34" s="45">
        <f t="shared" ref="E34:E35" si="11">$D$15/$D$20*C34</f>
        <v>1.9194202078272635E-2</v>
      </c>
      <c r="F34" s="18">
        <f t="shared" si="8"/>
        <v>1.6452173209947976E-2</v>
      </c>
    </row>
    <row r="35" spans="2:6" x14ac:dyDescent="0.25">
      <c r="B35" s="11" t="s">
        <v>5</v>
      </c>
      <c r="C35" s="33">
        <f t="shared" si="9"/>
        <v>-7.5000000000000015E-3</v>
      </c>
      <c r="D35" s="43">
        <f t="shared" si="10"/>
        <v>1.0000000000000004E-2</v>
      </c>
      <c r="E35" s="46">
        <f t="shared" si="11"/>
        <v>-8.2260866049739898E-3</v>
      </c>
      <c r="F35" s="18">
        <f t="shared" si="8"/>
        <v>1.0968115473298656E-2</v>
      </c>
    </row>
    <row r="36" spans="2:6" x14ac:dyDescent="0.25">
      <c r="B36" s="36" t="s">
        <v>22</v>
      </c>
      <c r="C36" s="29">
        <f>SUM(C33:C35)</f>
        <v>3.4999999999999996E-2</v>
      </c>
      <c r="D36" s="41">
        <f>SUM(D33:D35)</f>
        <v>0.04</v>
      </c>
      <c r="E36" s="31">
        <f>SUM(E33:E35)</f>
        <v>3.8388404156545278E-2</v>
      </c>
      <c r="F36" s="30">
        <f>SUM(F33:F35)</f>
        <v>4.387246189319461E-2</v>
      </c>
    </row>
    <row r="37" spans="2:6" x14ac:dyDescent="0.25">
      <c r="B37" s="9" t="s">
        <v>3</v>
      </c>
      <c r="C37" s="32">
        <f>(C16-D16)*(F16-$F$19)</f>
        <v>-3.0000000000000009E-3</v>
      </c>
      <c r="D37" s="42">
        <f>C16*(E16-F16)</f>
        <v>1.4999999999999999E-2</v>
      </c>
      <c r="E37" s="44">
        <f>$D$19/$D$20*C37</f>
        <v>-2.9065154274541174E-3</v>
      </c>
      <c r="F37" s="17">
        <f t="shared" ref="F37:F39" si="12">$D$19/$D$20*D37</f>
        <v>1.4532577137270582E-2</v>
      </c>
    </row>
    <row r="38" spans="2:6" x14ac:dyDescent="0.25">
      <c r="B38" s="10" t="s">
        <v>4</v>
      </c>
      <c r="C38" s="33">
        <f t="shared" ref="C38:C39" si="13">(C17-D17)*(F17-$F$19)</f>
        <v>-6.9999999999999993E-3</v>
      </c>
      <c r="D38" s="43">
        <f t="shared" ref="D38:D39" si="14">C17*(E17-F17)</f>
        <v>-1.0000000000000002E-2</v>
      </c>
      <c r="E38" s="45">
        <f t="shared" ref="E38:E39" si="15">$D$19/$D$20*C38</f>
        <v>-6.7818693307262713E-3</v>
      </c>
      <c r="F38" s="18">
        <f t="shared" si="12"/>
        <v>-9.6883847581803895E-3</v>
      </c>
    </row>
    <row r="39" spans="2:6" x14ac:dyDescent="0.25">
      <c r="B39" s="11" t="s">
        <v>5</v>
      </c>
      <c r="C39" s="33">
        <f t="shared" si="13"/>
        <v>0</v>
      </c>
      <c r="D39" s="43">
        <f t="shared" si="14"/>
        <v>0.03</v>
      </c>
      <c r="E39" s="46">
        <f t="shared" si="15"/>
        <v>0</v>
      </c>
      <c r="F39" s="18">
        <f t="shared" si="12"/>
        <v>2.9065154274541163E-2</v>
      </c>
    </row>
    <row r="40" spans="2:6" x14ac:dyDescent="0.25">
      <c r="B40" s="36" t="s">
        <v>31</v>
      </c>
      <c r="C40" s="29">
        <f>SUM(C37:C39)</f>
        <v>-0.01</v>
      </c>
      <c r="D40" s="41">
        <f>SUM(D37:D39)</f>
        <v>3.4999999999999996E-2</v>
      </c>
      <c r="E40" s="31">
        <f>SUM(E37:E39)</f>
        <v>-9.6883847581803878E-3</v>
      </c>
      <c r="F40" s="30">
        <f>SUM(F37:F39)</f>
        <v>3.3909346653631357E-2</v>
      </c>
    </row>
    <row r="41" spans="2:6" x14ac:dyDescent="0.25">
      <c r="B41" s="9" t="s">
        <v>3</v>
      </c>
      <c r="C41" s="32">
        <f>C37+C33+C29+C25</f>
        <v>-3.199999999999998E-3</v>
      </c>
      <c r="D41" s="42">
        <f t="shared" ref="D41:F41" si="16">D37+D33+D29+D25</f>
        <v>8.4000000000000005E-2</v>
      </c>
      <c r="E41" s="44">
        <f t="shared" si="16"/>
        <v>-9.5280899434037683E-4</v>
      </c>
      <c r="F41" s="17">
        <f t="shared" si="16"/>
        <v>8.2405435322234891E-2</v>
      </c>
    </row>
    <row r="42" spans="2:6" x14ac:dyDescent="0.25">
      <c r="B42" s="10" t="s">
        <v>4</v>
      </c>
      <c r="C42" s="33">
        <f t="shared" ref="C42:F42" si="17">C38+C34+C30+C26</f>
        <v>-2.5000000000000022E-3</v>
      </c>
      <c r="D42" s="43">
        <f t="shared" si="17"/>
        <v>-3.4694469519536142E-18</v>
      </c>
      <c r="E42" s="45">
        <f t="shared" si="17"/>
        <v>9.3956461190463497E-5</v>
      </c>
      <c r="F42" s="18">
        <f t="shared" si="17"/>
        <v>1.9471873509577797E-3</v>
      </c>
    </row>
    <row r="43" spans="2:6" x14ac:dyDescent="0.25">
      <c r="B43" s="11" t="s">
        <v>5</v>
      </c>
      <c r="C43" s="33">
        <f t="shared" ref="C43:F43" si="18">C39+C35+C31+C27</f>
        <v>-2.63E-2</v>
      </c>
      <c r="D43" s="43">
        <f t="shared" si="18"/>
        <v>1.8999999999999996E-2</v>
      </c>
      <c r="E43" s="46">
        <f t="shared" si="18"/>
        <v>-2.7098942918348107E-2</v>
      </c>
      <c r="F43" s="18">
        <f t="shared" si="18"/>
        <v>1.9283702278305052E-2</v>
      </c>
    </row>
    <row r="44" spans="2:6" x14ac:dyDescent="0.25">
      <c r="B44" s="8" t="s">
        <v>30</v>
      </c>
      <c r="C44" s="39">
        <f>SUM(C41:C43)</f>
        <v>-3.2000000000000001E-2</v>
      </c>
      <c r="D44" s="40">
        <f t="shared" ref="D44:F44" si="19">SUM(D41:D43)</f>
        <v>0.10300000000000001</v>
      </c>
      <c r="E44" s="39">
        <f t="shared" si="19"/>
        <v>-2.795779545149802E-2</v>
      </c>
      <c r="F44" s="40">
        <f t="shared" si="19"/>
        <v>0.10363632495149772</v>
      </c>
    </row>
    <row r="45" spans="2:6" x14ac:dyDescent="0.25">
      <c r="C45" s="16">
        <f>C44+D44</f>
        <v>7.1000000000000008E-2</v>
      </c>
      <c r="E45" s="16">
        <f>E44+F44</f>
        <v>7.5678529499999703E-2</v>
      </c>
    </row>
  </sheetData>
  <mergeCells count="2">
    <mergeCell ref="C23:D23"/>
    <mergeCell ref="E23:F23"/>
  </mergeCells>
  <pageMargins left="0.7" right="0.7" top="0.75" bottom="0.75" header="0.3" footer="0.3"/>
  <ignoredErrors>
    <ignoredError sqref="D28 D32 D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8"/>
  <sheetViews>
    <sheetView showGridLines="0" workbookViewId="0"/>
  </sheetViews>
  <sheetFormatPr baseColWidth="10" defaultColWidth="11.42578125" defaultRowHeight="15" x14ac:dyDescent="0.25"/>
  <cols>
    <col min="1" max="1" width="11.42578125" style="1"/>
    <col min="2" max="9" width="25.7109375" style="1" customWidth="1"/>
    <col min="10" max="16384" width="11.42578125" style="1"/>
  </cols>
  <sheetData>
    <row r="3" spans="2:9" ht="30" customHeight="1" x14ac:dyDescent="0.25">
      <c r="C3" s="12" t="s">
        <v>6</v>
      </c>
      <c r="D3" s="24" t="s">
        <v>7</v>
      </c>
      <c r="E3" s="13" t="s">
        <v>36</v>
      </c>
      <c r="F3" s="13" t="s">
        <v>37</v>
      </c>
      <c r="G3" s="51" t="s">
        <v>32</v>
      </c>
      <c r="H3" s="12" t="s">
        <v>35</v>
      </c>
      <c r="I3" s="14" t="s">
        <v>38</v>
      </c>
    </row>
    <row r="4" spans="2:9" x14ac:dyDescent="0.25">
      <c r="B4" s="9" t="s">
        <v>3</v>
      </c>
      <c r="C4" s="2">
        <v>0.4</v>
      </c>
      <c r="D4" s="19">
        <v>0.4</v>
      </c>
      <c r="E4" s="26">
        <v>0.2</v>
      </c>
      <c r="F4" s="48">
        <v>0.1</v>
      </c>
      <c r="G4" s="52">
        <v>0</v>
      </c>
      <c r="H4" s="2">
        <f>E4+$G4</f>
        <v>0.2</v>
      </c>
      <c r="I4" s="6">
        <f t="shared" ref="I4:I6" si="0">F4+$G4</f>
        <v>0.1</v>
      </c>
    </row>
    <row r="5" spans="2:9" x14ac:dyDescent="0.25">
      <c r="B5" s="10" t="s">
        <v>4</v>
      </c>
      <c r="C5" s="3">
        <v>0.3</v>
      </c>
      <c r="D5" s="20">
        <v>0.2</v>
      </c>
      <c r="E5" s="27">
        <v>-0.05</v>
      </c>
      <c r="F5" s="49">
        <v>-0.04</v>
      </c>
      <c r="G5" s="53">
        <v>0.1</v>
      </c>
      <c r="H5" s="3">
        <f t="shared" ref="H5:H6" si="1">E5+$G5</f>
        <v>0.05</v>
      </c>
      <c r="I5" s="5">
        <f t="shared" si="0"/>
        <v>6.0000000000000005E-2</v>
      </c>
    </row>
    <row r="6" spans="2:9" x14ac:dyDescent="0.25">
      <c r="B6" s="11" t="s">
        <v>5</v>
      </c>
      <c r="C6" s="4">
        <v>0.3</v>
      </c>
      <c r="D6" s="25">
        <v>0.4</v>
      </c>
      <c r="E6" s="50">
        <v>0.06</v>
      </c>
      <c r="F6" s="49">
        <v>0.08</v>
      </c>
      <c r="G6" s="54">
        <v>0.2</v>
      </c>
      <c r="H6" s="3">
        <f t="shared" si="1"/>
        <v>0.26</v>
      </c>
      <c r="I6" s="5">
        <f t="shared" si="0"/>
        <v>0.28000000000000003</v>
      </c>
    </row>
    <row r="7" spans="2:9" x14ac:dyDescent="0.25">
      <c r="E7" s="37"/>
      <c r="F7" s="55">
        <f>SUMPRODUCT(D4:D6,F4:F6)</f>
        <v>6.4000000000000001E-2</v>
      </c>
      <c r="G7" s="30">
        <f>SUMPRODUCT(D4:D6,G4:G6)</f>
        <v>0.10000000000000002</v>
      </c>
      <c r="H7" s="29">
        <f>SUMPRODUCT(C4:C6,H4:H6)</f>
        <v>0.17300000000000001</v>
      </c>
      <c r="I7" s="30">
        <f>SUMPRODUCT(D4:D6,I4:I6)</f>
        <v>0.16400000000000003</v>
      </c>
    </row>
    <row r="9" spans="2:9" x14ac:dyDescent="0.25">
      <c r="G9" s="8" t="s">
        <v>34</v>
      </c>
      <c r="H9" s="16">
        <f>H7-I7</f>
        <v>8.9999999999999802E-3</v>
      </c>
    </row>
    <row r="10" spans="2:9" x14ac:dyDescent="0.25">
      <c r="E10" s="22"/>
    </row>
    <row r="11" spans="2:9" x14ac:dyDescent="0.25">
      <c r="E11" s="22"/>
    </row>
    <row r="12" spans="2:9" x14ac:dyDescent="0.25">
      <c r="E12" s="36" t="s">
        <v>39</v>
      </c>
      <c r="F12" s="22"/>
      <c r="G12" s="23"/>
    </row>
    <row r="13" spans="2:9" ht="30" customHeight="1" x14ac:dyDescent="0.25">
      <c r="F13" s="12" t="s">
        <v>9</v>
      </c>
      <c r="G13" s="13" t="s">
        <v>10</v>
      </c>
      <c r="H13" s="15" t="s">
        <v>33</v>
      </c>
    </row>
    <row r="14" spans="2:9" x14ac:dyDescent="0.25">
      <c r="E14" s="9" t="s">
        <v>3</v>
      </c>
      <c r="F14" s="32">
        <f>(C4-D4)*(F4-$F$7)</f>
        <v>0</v>
      </c>
      <c r="G14" s="34">
        <f>C4*(H4-I4)</f>
        <v>4.0000000000000008E-2</v>
      </c>
      <c r="H14" s="17">
        <f>(C4-D4)*(G4-$G$7)</f>
        <v>0</v>
      </c>
    </row>
    <row r="15" spans="2:9" x14ac:dyDescent="0.25">
      <c r="E15" s="10" t="s">
        <v>4</v>
      </c>
      <c r="F15" s="33">
        <f t="shared" ref="F15:F16" si="2">(C5-D5)*(F5-$F$7)</f>
        <v>-1.0399999999999998E-2</v>
      </c>
      <c r="G15" s="35">
        <f>C5*(H5-I5)</f>
        <v>-3.0000000000000005E-3</v>
      </c>
      <c r="H15" s="18">
        <f>(C5-D5)*(G5-$G$7)</f>
        <v>-1.3877787807814454E-18</v>
      </c>
    </row>
    <row r="16" spans="2:9" x14ac:dyDescent="0.25">
      <c r="E16" s="11" t="s">
        <v>5</v>
      </c>
      <c r="F16" s="33">
        <f t="shared" si="2"/>
        <v>-1.6000000000000005E-3</v>
      </c>
      <c r="G16" s="35">
        <f>C6*(H6-I6)</f>
        <v>-6.0000000000000053E-3</v>
      </c>
      <c r="H16" s="18">
        <f>(C6-D6)*(G6-$G$7)</f>
        <v>-1.0000000000000002E-2</v>
      </c>
    </row>
    <row r="17" spans="6:8" x14ac:dyDescent="0.25">
      <c r="F17" s="29">
        <f>SUM(F14:F16)</f>
        <v>-1.1999999999999999E-2</v>
      </c>
      <c r="G17" s="31">
        <f>SUM(G14:G16)</f>
        <v>3.1E-2</v>
      </c>
      <c r="H17" s="30">
        <f>SUM(H14:H16)</f>
        <v>-1.0000000000000004E-2</v>
      </c>
    </row>
    <row r="18" spans="6:8" x14ac:dyDescent="0.25">
      <c r="H18" s="16">
        <f>SUM(F17:H17)</f>
        <v>8.9999999999999993E-3</v>
      </c>
    </row>
  </sheetData>
  <pageMargins left="0.7" right="0.7" top="0.75" bottom="0.75" header="0.3" footer="0.3"/>
  <pageSetup paperSize="9" orientation="portrait" r:id="rId1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Attrib 1 période</vt:lpstr>
      <vt:lpstr>Attrib 4 périodes</vt:lpstr>
      <vt:lpstr>Attrib multi-devises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2013-11-25T20:06:43Z</dcterms:created>
  <dcterms:modified xsi:type="dcterms:W3CDTF">2023-03-10T07:19:56Z</dcterms:modified>
</cp:coreProperties>
</file>