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09d\stu12\Home\Jperry9317\Semester 5\Robot Project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2" l="1"/>
  <c r="W12" i="2" s="1"/>
  <c r="U16" i="2" s="1"/>
  <c r="V8" i="2"/>
  <c r="X12" i="2"/>
  <c r="V12" i="2"/>
  <c r="U12" i="2"/>
  <c r="X5" i="2"/>
  <c r="W5" i="2"/>
  <c r="V5" i="2"/>
  <c r="U5" i="2"/>
  <c r="X3" i="2"/>
  <c r="W3" i="2"/>
  <c r="V3" i="2"/>
  <c r="U3" i="2"/>
  <c r="X2" i="2"/>
  <c r="W2" i="2"/>
  <c r="V2" i="2"/>
  <c r="U2" i="2"/>
  <c r="P45" i="2"/>
  <c r="P44" i="2"/>
  <c r="P43" i="2"/>
  <c r="P42" i="2"/>
  <c r="P34" i="2"/>
  <c r="P35" i="2"/>
  <c r="P36" i="2"/>
  <c r="P37" i="2"/>
  <c r="Q11" i="2"/>
  <c r="Q12" i="2"/>
  <c r="Q13" i="2"/>
  <c r="Q10" i="2"/>
  <c r="Q27" i="2"/>
  <c r="Q28" i="2"/>
  <c r="Q29" i="2"/>
  <c r="Q26" i="2"/>
  <c r="P29" i="2"/>
  <c r="P28" i="2"/>
  <c r="P27" i="2"/>
  <c r="P26" i="2"/>
  <c r="P18" i="2"/>
  <c r="P19" i="2"/>
  <c r="P20" i="2"/>
  <c r="P21" i="2"/>
  <c r="P13" i="2"/>
  <c r="P12" i="2"/>
  <c r="P11" i="2"/>
  <c r="P10" i="2"/>
  <c r="Q3" i="2"/>
  <c r="Q4" i="2"/>
  <c r="Q5" i="2"/>
  <c r="Q2" i="2"/>
  <c r="P6" i="2"/>
  <c r="P2" i="2"/>
  <c r="P3" i="2"/>
  <c r="P4" i="2"/>
  <c r="P5" i="2"/>
  <c r="H2" i="2"/>
  <c r="H3" i="2"/>
  <c r="H4" i="2"/>
  <c r="H5" i="2"/>
  <c r="H6" i="2"/>
  <c r="H7" i="2"/>
  <c r="I3" i="2" l="1"/>
  <c r="T3" i="2" s="1"/>
  <c r="P46" i="2"/>
  <c r="P38" i="2"/>
  <c r="P30" i="2"/>
  <c r="P22" i="2"/>
  <c r="P14" i="2"/>
  <c r="I2" i="2"/>
  <c r="T2" i="2" s="1"/>
  <c r="I4" i="2"/>
  <c r="T4" i="2" s="1"/>
  <c r="I6" i="2"/>
  <c r="T6" i="2" s="1"/>
  <c r="I5" i="2"/>
  <c r="T5" i="2" s="1"/>
  <c r="I7" i="2"/>
  <c r="T7" i="2" s="1"/>
  <c r="Q21" i="2" l="1"/>
  <c r="X4" i="2" s="1"/>
  <c r="Q19" i="2"/>
  <c r="V4" i="2" s="1"/>
  <c r="Q20" i="2"/>
  <c r="W4" i="2" s="1"/>
  <c r="Q18" i="2"/>
  <c r="U4" i="2" s="1"/>
  <c r="Q44" i="2"/>
  <c r="W7" i="2" s="1"/>
  <c r="Q43" i="2"/>
  <c r="V7" i="2" s="1"/>
  <c r="Q45" i="2"/>
  <c r="X7" i="2" s="1"/>
  <c r="Q42" i="2"/>
  <c r="U7" i="2" s="1"/>
  <c r="Q34" i="2"/>
  <c r="U6" i="2" s="1"/>
  <c r="U8" i="2" s="1"/>
  <c r="Q35" i="2"/>
  <c r="V6" i="2" s="1"/>
  <c r="Q36" i="2"/>
  <c r="W6" i="2" s="1"/>
  <c r="Q37" i="2"/>
  <c r="X6" i="2" s="1"/>
  <c r="X8" i="2" l="1"/>
</calcChain>
</file>

<file path=xl/sharedStrings.xml><?xml version="1.0" encoding="utf-8"?>
<sst xmlns="http://schemas.openxmlformats.org/spreadsheetml/2006/main" count="156" uniqueCount="70">
  <si>
    <t>COTS</t>
  </si>
  <si>
    <t>Criteria</t>
  </si>
  <si>
    <t>Cost</t>
  </si>
  <si>
    <t>Processor Speed</t>
  </si>
  <si>
    <t>USB Ports</t>
  </si>
  <si>
    <t>Wifi Build in</t>
  </si>
  <si>
    <t>Power consumption</t>
  </si>
  <si>
    <t>Rasberry Pi 2</t>
  </si>
  <si>
    <t>Rasberry Pi 1</t>
  </si>
  <si>
    <t>BeagleBone Black</t>
  </si>
  <si>
    <t>Rasberry Pi 3</t>
  </si>
  <si>
    <t>Yes</t>
  </si>
  <si>
    <t>RAM</t>
  </si>
  <si>
    <t>ROM Built in</t>
  </si>
  <si>
    <t>Expandable ROM</t>
  </si>
  <si>
    <t>1GB</t>
  </si>
  <si>
    <t>Bluetooth</t>
  </si>
  <si>
    <t>HDMI port</t>
  </si>
  <si>
    <t>Ethernet port</t>
  </si>
  <si>
    <t>512MB</t>
  </si>
  <si>
    <t>No</t>
  </si>
  <si>
    <t>4W</t>
  </si>
  <si>
    <t>3W</t>
  </si>
  <si>
    <t>3.5W</t>
  </si>
  <si>
    <t>4GB</t>
  </si>
  <si>
    <t>2.3W</t>
  </si>
  <si>
    <t xml:space="preserve">Software Compatibility </t>
  </si>
  <si>
    <t>Debian, Ubuntu</t>
  </si>
  <si>
    <t>Debian, Fedora, Gentoo, Raspbian, Ubuntu Mate</t>
  </si>
  <si>
    <t>Debian, Gentoo, Raspbian, Ubuntu Mate</t>
  </si>
  <si>
    <t>1.2GHz quad ARMv8</t>
  </si>
  <si>
    <t>900MHz quad ARMv7</t>
  </si>
  <si>
    <t>700MHz single ARMv6</t>
  </si>
  <si>
    <t>1GHz single ARM Cortex-A8</t>
  </si>
  <si>
    <t>$128.73 ($0 from dave)</t>
  </si>
  <si>
    <t>$49.99 ($0 from dave)</t>
  </si>
  <si>
    <t>$?.?? ($0 from dave)</t>
  </si>
  <si>
    <t>Yes full size</t>
  </si>
  <si>
    <t>Yes Micro HDMI</t>
  </si>
  <si>
    <t>3.429 x 2.305 x 0.584</t>
  </si>
  <si>
    <t>3.5 x 2.15 x 0.187</t>
  </si>
  <si>
    <t>Physical Size (inches)</t>
  </si>
  <si>
    <t>Things we care about</t>
  </si>
  <si>
    <t>Processor speed</t>
  </si>
  <si>
    <t>Memory</t>
  </si>
  <si>
    <t># of USB</t>
  </si>
  <si>
    <t>HDMI</t>
  </si>
  <si>
    <t>Processor</t>
  </si>
  <si>
    <t>Mean</t>
  </si>
  <si>
    <t>Weights</t>
  </si>
  <si>
    <t>Pi 3</t>
  </si>
  <si>
    <t>BeagleBone</t>
  </si>
  <si>
    <t>Pi 2</t>
  </si>
  <si>
    <t>Pi 1</t>
  </si>
  <si>
    <t>Cost Rating</t>
  </si>
  <si>
    <t>Cost mean</t>
  </si>
  <si>
    <t>Processor Mean</t>
  </si>
  <si>
    <t>Processor Rating</t>
  </si>
  <si>
    <t>Memory Mean</t>
  </si>
  <si>
    <t>Memory Rating</t>
  </si>
  <si>
    <t>USB Mean</t>
  </si>
  <si>
    <t>USB Rating</t>
  </si>
  <si>
    <t>Power Mean</t>
  </si>
  <si>
    <t>Power Rating</t>
  </si>
  <si>
    <t>HDMI Mean</t>
  </si>
  <si>
    <t>HDMI Rating</t>
  </si>
  <si>
    <t>Score</t>
  </si>
  <si>
    <t>Beaglebone</t>
  </si>
  <si>
    <t>Final Rating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</si>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</sst>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4" xfId="0" applyNumberFormat="1" applyBorder="1" applyAlignment="1">
      <alignment horizontal="right"/>
    </xf>
    <xf numFmtId="2" fontId="0" fillId="0" borderId="4" xfId="0" quotePrefix="1" applyNumberFormat="1" applyBorder="1" applyAlignment="1">
      <alignment horizontal="right"/>
    </xf>
    <xf numFmtId="2" fontId="0" fillId="0" borderId="5" xfId="0" quotePrefix="1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7" xfId="0" applyBorder="1"/>
    <xf numFmtId="2" fontId="0" fillId="0" borderId="4" xfId="0" applyNumberFormat="1" applyBorder="1"/>
    <xf numFmtId="0" fontId="0" fillId="0" borderId="4" xfId="0" applyFill="1" applyBorder="1"/>
    <xf numFmtId="0" fontId="0" fillId="3" borderId="4" xfId="0" applyFill="1" applyBorder="1"/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8" sqref="B18"/>
    </sheetView>
  </sheetViews>
  <sheetFormatPr defaultRowHeight="15" x14ac:dyDescent="0.25"/>
  <cols>
    <col min="1" max="1" width="22.28515625" bestFit="1" customWidth="1"/>
    <col min="2" max="4" width="44.7109375" bestFit="1" customWidth="1"/>
    <col min="5" max="5" width="25.5703125" bestFit="1" customWidth="1"/>
    <col min="6" max="6" width="10.42578125" bestFit="1" customWidth="1"/>
  </cols>
  <sheetData>
    <row r="1" spans="1:6" x14ac:dyDescent="0.25">
      <c r="A1" t="s">
        <v>0</v>
      </c>
    </row>
    <row r="3" spans="1:6" x14ac:dyDescent="0.25">
      <c r="A3" s="3" t="s">
        <v>1</v>
      </c>
      <c r="B3" s="2" t="s">
        <v>10</v>
      </c>
      <c r="C3" s="2" t="s">
        <v>7</v>
      </c>
      <c r="D3" s="2" t="s">
        <v>8</v>
      </c>
      <c r="E3" s="2" t="s">
        <v>9</v>
      </c>
    </row>
    <row r="4" spans="1:6" x14ac:dyDescent="0.25">
      <c r="A4" s="4" t="s">
        <v>2</v>
      </c>
      <c r="B4" s="7">
        <v>59.99</v>
      </c>
      <c r="C4" s="1" t="s">
        <v>35</v>
      </c>
      <c r="D4" s="1" t="s">
        <v>36</v>
      </c>
      <c r="E4" s="1" t="s">
        <v>34</v>
      </c>
      <c r="F4" s="1"/>
    </row>
    <row r="5" spans="1:6" x14ac:dyDescent="0.25">
      <c r="A5" s="4" t="s">
        <v>3</v>
      </c>
      <c r="B5" t="s">
        <v>30</v>
      </c>
      <c r="C5" t="s">
        <v>31</v>
      </c>
      <c r="D5" t="s">
        <v>32</v>
      </c>
      <c r="E5" t="s">
        <v>33</v>
      </c>
    </row>
    <row r="6" spans="1:6" x14ac:dyDescent="0.25">
      <c r="A6" s="4" t="s">
        <v>12</v>
      </c>
      <c r="B6" t="s">
        <v>15</v>
      </c>
      <c r="C6" t="s">
        <v>15</v>
      </c>
      <c r="D6" t="s">
        <v>19</v>
      </c>
      <c r="E6" t="s">
        <v>19</v>
      </c>
    </row>
    <row r="7" spans="1:6" x14ac:dyDescent="0.25">
      <c r="A7" s="4" t="s">
        <v>13</v>
      </c>
      <c r="E7" t="s">
        <v>24</v>
      </c>
    </row>
    <row r="8" spans="1:6" x14ac:dyDescent="0.25">
      <c r="A8" s="4" t="s">
        <v>14</v>
      </c>
      <c r="B8" t="s">
        <v>11</v>
      </c>
      <c r="C8" t="s">
        <v>11</v>
      </c>
      <c r="D8" t="s">
        <v>11</v>
      </c>
      <c r="E8" t="s">
        <v>11</v>
      </c>
    </row>
    <row r="9" spans="1:6" x14ac:dyDescent="0.25">
      <c r="A9" s="4" t="s">
        <v>4</v>
      </c>
      <c r="B9" s="6">
        <v>4</v>
      </c>
      <c r="C9" s="6">
        <v>4</v>
      </c>
      <c r="D9" s="6">
        <v>2</v>
      </c>
      <c r="E9" s="6">
        <v>1</v>
      </c>
    </row>
    <row r="10" spans="1:6" x14ac:dyDescent="0.25">
      <c r="A10" s="4" t="s">
        <v>5</v>
      </c>
      <c r="B10" t="s">
        <v>11</v>
      </c>
      <c r="C10" t="s">
        <v>20</v>
      </c>
      <c r="D10" t="s">
        <v>20</v>
      </c>
      <c r="E10" t="s">
        <v>20</v>
      </c>
    </row>
    <row r="11" spans="1:6" x14ac:dyDescent="0.25">
      <c r="A11" s="4" t="s">
        <v>6</v>
      </c>
      <c r="B11" t="s">
        <v>21</v>
      </c>
      <c r="C11" t="s">
        <v>22</v>
      </c>
      <c r="D11" t="s">
        <v>23</v>
      </c>
      <c r="E11" t="s">
        <v>25</v>
      </c>
    </row>
    <row r="12" spans="1:6" x14ac:dyDescent="0.25">
      <c r="A12" s="4" t="s">
        <v>16</v>
      </c>
      <c r="B12" t="s">
        <v>11</v>
      </c>
      <c r="C12" t="s">
        <v>20</v>
      </c>
      <c r="D12" t="s">
        <v>20</v>
      </c>
      <c r="E12" t="s">
        <v>20</v>
      </c>
    </row>
    <row r="13" spans="1:6" x14ac:dyDescent="0.25">
      <c r="A13" s="4" t="s">
        <v>17</v>
      </c>
      <c r="B13" t="s">
        <v>37</v>
      </c>
      <c r="C13" t="s">
        <v>37</v>
      </c>
      <c r="D13" t="s">
        <v>37</v>
      </c>
      <c r="E13" t="s">
        <v>38</v>
      </c>
    </row>
    <row r="14" spans="1:6" x14ac:dyDescent="0.25">
      <c r="A14" s="4" t="s">
        <v>18</v>
      </c>
      <c r="B14" t="s">
        <v>11</v>
      </c>
      <c r="C14" t="s">
        <v>11</v>
      </c>
      <c r="D14" t="s">
        <v>11</v>
      </c>
      <c r="E14" t="s">
        <v>11</v>
      </c>
    </row>
    <row r="15" spans="1:6" x14ac:dyDescent="0.25">
      <c r="A15" s="5" t="s">
        <v>26</v>
      </c>
      <c r="B15" t="s">
        <v>28</v>
      </c>
      <c r="C15" t="s">
        <v>28</v>
      </c>
      <c r="D15" t="s">
        <v>29</v>
      </c>
      <c r="E15" t="s">
        <v>27</v>
      </c>
    </row>
    <row r="16" spans="1:6" x14ac:dyDescent="0.25">
      <c r="A16" s="5" t="s">
        <v>41</v>
      </c>
      <c r="B16" t="s">
        <v>39</v>
      </c>
      <c r="C16" t="s">
        <v>39</v>
      </c>
      <c r="D16" t="s">
        <v>39</v>
      </c>
      <c r="E16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topLeftCell="B1" workbookViewId="0">
      <selection activeCell="X23" sqref="X23"/>
    </sheetView>
  </sheetViews>
  <sheetFormatPr defaultRowHeight="15" x14ac:dyDescent="0.25"/>
  <cols>
    <col min="1" max="1" width="19.85546875" bestFit="1" customWidth="1"/>
    <col min="2" max="2" width="5.5703125" bestFit="1" customWidth="1"/>
    <col min="3" max="3" width="9.5703125" bestFit="1" customWidth="1"/>
    <col min="4" max="4" width="11.5703125" bestFit="1" customWidth="1"/>
    <col min="6" max="6" width="19" bestFit="1" customWidth="1"/>
    <col min="11" max="11" width="11.5703125" bestFit="1" customWidth="1"/>
    <col min="15" max="15" width="11.5703125" bestFit="1" customWidth="1"/>
    <col min="16" max="16" width="15.140625" bestFit="1" customWidth="1"/>
    <col min="17" max="17" width="15.7109375" bestFit="1" customWidth="1"/>
    <col min="19" max="19" width="19" bestFit="1" customWidth="1"/>
    <col min="24" max="24" width="12" bestFit="1" customWidth="1"/>
  </cols>
  <sheetData>
    <row r="1" spans="1:24" x14ac:dyDescent="0.25">
      <c r="A1" s="8" t="s">
        <v>42</v>
      </c>
      <c r="B1" s="8" t="s">
        <v>2</v>
      </c>
      <c r="C1" s="8" t="s">
        <v>47</v>
      </c>
      <c r="D1" s="8" t="s">
        <v>44</v>
      </c>
      <c r="E1" s="8" t="s">
        <v>45</v>
      </c>
      <c r="F1" s="8" t="s">
        <v>6</v>
      </c>
      <c r="G1" s="15" t="s">
        <v>46</v>
      </c>
      <c r="H1" s="17" t="s">
        <v>48</v>
      </c>
      <c r="I1" s="17" t="s">
        <v>49</v>
      </c>
      <c r="K1" s="8"/>
      <c r="L1" s="8" t="s">
        <v>50</v>
      </c>
      <c r="M1" s="8" t="s">
        <v>52</v>
      </c>
      <c r="N1" s="8" t="s">
        <v>53</v>
      </c>
      <c r="O1" s="8" t="s">
        <v>51</v>
      </c>
      <c r="P1" s="8" t="s">
        <v>55</v>
      </c>
      <c r="Q1" s="8" t="s">
        <v>54</v>
      </c>
      <c r="S1" s="8"/>
      <c r="T1" s="8" t="s">
        <v>49</v>
      </c>
      <c r="U1" s="8" t="s">
        <v>50</v>
      </c>
      <c r="V1" s="8" t="s">
        <v>52</v>
      </c>
      <c r="W1" s="8" t="s">
        <v>53</v>
      </c>
      <c r="X1" s="8" t="s">
        <v>51</v>
      </c>
    </row>
    <row r="2" spans="1:24" x14ac:dyDescent="0.25">
      <c r="A2" s="8" t="s">
        <v>2</v>
      </c>
      <c r="B2" s="11">
        <v>1</v>
      </c>
      <c r="C2" s="11">
        <v>9</v>
      </c>
      <c r="D2" s="11">
        <v>9</v>
      </c>
      <c r="E2" s="11">
        <v>9</v>
      </c>
      <c r="F2" s="11">
        <v>7</v>
      </c>
      <c r="G2" s="11">
        <v>9</v>
      </c>
      <c r="H2" s="8">
        <f>AVERAGE(B2:G2)</f>
        <v>7.333333333333333</v>
      </c>
      <c r="I2" s="8">
        <f>H2/SUM($H$2:$H$7)</f>
        <v>0.40169255738465104</v>
      </c>
      <c r="K2" s="8" t="s">
        <v>50</v>
      </c>
      <c r="L2" s="16">
        <v>1</v>
      </c>
      <c r="M2" s="16">
        <v>0.1111111111111111</v>
      </c>
      <c r="N2" s="16">
        <v>0.1111111111111111</v>
      </c>
      <c r="O2" s="16">
        <v>0.1111111111111111</v>
      </c>
      <c r="P2" s="16">
        <f>AVERAGE(L2:O2)</f>
        <v>0.33333333333333337</v>
      </c>
      <c r="Q2" s="8">
        <f>P2/$P$6</f>
        <v>3.5714285714285719E-2</v>
      </c>
      <c r="S2" s="8" t="s">
        <v>2</v>
      </c>
      <c r="T2" s="8">
        <f>I2</f>
        <v>0.40169255738465104</v>
      </c>
      <c r="U2" s="8">
        <f>Q2</f>
        <v>3.5714285714285719E-2</v>
      </c>
      <c r="V2" s="8">
        <f>Q3</f>
        <v>0.3214285714285714</v>
      </c>
      <c r="W2" s="8">
        <f>Q4</f>
        <v>0.3214285714285714</v>
      </c>
      <c r="X2" s="8">
        <f>Q5</f>
        <v>0.3214285714285714</v>
      </c>
    </row>
    <row r="3" spans="1:24" x14ac:dyDescent="0.25">
      <c r="A3" s="8" t="s">
        <v>43</v>
      </c>
      <c r="B3" s="12">
        <v>0.1111111111111111</v>
      </c>
      <c r="C3" s="11">
        <v>1</v>
      </c>
      <c r="D3" s="11">
        <v>5</v>
      </c>
      <c r="E3" s="11">
        <v>5</v>
      </c>
      <c r="F3" s="11">
        <v>0.33333333333333331</v>
      </c>
      <c r="G3" s="11">
        <v>7</v>
      </c>
      <c r="H3" s="8">
        <f t="shared" ref="H3:H7" si="0">AVERAGE(B3:G3)</f>
        <v>3.074074074074074</v>
      </c>
      <c r="I3" s="8">
        <f t="shared" ref="I3:I7" si="1">H3/SUM($H$2:$H$7)</f>
        <v>0.168386274055182</v>
      </c>
      <c r="K3" s="8" t="s">
        <v>52</v>
      </c>
      <c r="L3" s="16">
        <v>9</v>
      </c>
      <c r="M3" s="16">
        <v>1</v>
      </c>
      <c r="N3" s="16">
        <v>1</v>
      </c>
      <c r="O3" s="16">
        <v>1</v>
      </c>
      <c r="P3" s="16">
        <f t="shared" ref="P3:P5" si="2">AVERAGE(L3:O3)</f>
        <v>3</v>
      </c>
      <c r="Q3" s="8">
        <f t="shared" ref="Q3:Q5" si="3">P3/$P$6</f>
        <v>0.3214285714285714</v>
      </c>
      <c r="S3" s="8" t="s">
        <v>43</v>
      </c>
      <c r="T3" s="8">
        <f t="shared" ref="T3:T7" si="4">I3</f>
        <v>0.168386274055182</v>
      </c>
      <c r="U3" s="8">
        <f>Q10</f>
        <v>0.48626119172584126</v>
      </c>
      <c r="V3" s="8">
        <f>Q11</f>
        <v>0.32417412781722754</v>
      </c>
      <c r="W3" s="8">
        <f>Q12</f>
        <v>3.6739734485952448E-2</v>
      </c>
      <c r="X3" s="8">
        <f>Q13</f>
        <v>0.15282494597097868</v>
      </c>
    </row>
    <row r="4" spans="1:24" x14ac:dyDescent="0.25">
      <c r="A4" s="8" t="s">
        <v>44</v>
      </c>
      <c r="B4" s="12">
        <v>0.1111111111111111</v>
      </c>
      <c r="C4" s="12">
        <v>0.2</v>
      </c>
      <c r="D4" s="11">
        <v>1</v>
      </c>
      <c r="E4" s="11">
        <v>5</v>
      </c>
      <c r="F4" s="12">
        <v>0.14285714285714285</v>
      </c>
      <c r="G4" s="11">
        <v>7</v>
      </c>
      <c r="H4" s="8">
        <f t="shared" si="0"/>
        <v>2.2423280423280425</v>
      </c>
      <c r="I4" s="8">
        <f t="shared" si="1"/>
        <v>0.1228263389751913</v>
      </c>
      <c r="K4" s="8" t="s">
        <v>53</v>
      </c>
      <c r="L4" s="16">
        <v>9</v>
      </c>
      <c r="M4" s="16">
        <v>1</v>
      </c>
      <c r="N4" s="16">
        <v>1</v>
      </c>
      <c r="O4" s="16">
        <v>1</v>
      </c>
      <c r="P4" s="16">
        <f t="shared" si="2"/>
        <v>3</v>
      </c>
      <c r="Q4" s="8">
        <f t="shared" si="3"/>
        <v>0.3214285714285714</v>
      </c>
      <c r="S4" s="8" t="s">
        <v>44</v>
      </c>
      <c r="T4" s="8">
        <f t="shared" si="4"/>
        <v>0.1228263389751913</v>
      </c>
      <c r="U4" s="8">
        <f>Q18</f>
        <v>0.37499999999999994</v>
      </c>
      <c r="V4" s="8">
        <f>Q19</f>
        <v>0.37499999999999994</v>
      </c>
      <c r="W4" s="8">
        <f>Q20</f>
        <v>0.12499999999999999</v>
      </c>
      <c r="X4" s="8">
        <f>Q21</f>
        <v>0.12499999999999999</v>
      </c>
    </row>
    <row r="5" spans="1:24" x14ac:dyDescent="0.25">
      <c r="A5" s="8" t="s">
        <v>45</v>
      </c>
      <c r="B5" s="12">
        <v>0.1111111111111111</v>
      </c>
      <c r="C5" s="12">
        <v>0.2</v>
      </c>
      <c r="D5" s="12">
        <v>0.2</v>
      </c>
      <c r="E5" s="11">
        <v>1</v>
      </c>
      <c r="F5" s="12">
        <v>0.14285714285714285</v>
      </c>
      <c r="G5" s="11">
        <v>3</v>
      </c>
      <c r="H5" s="8">
        <f t="shared" si="0"/>
        <v>0.77566137566137561</v>
      </c>
      <c r="I5" s="8">
        <f t="shared" si="1"/>
        <v>4.248782749826107E-2</v>
      </c>
      <c r="K5" s="8" t="s">
        <v>51</v>
      </c>
      <c r="L5" s="16">
        <v>9</v>
      </c>
      <c r="M5" s="16">
        <v>1</v>
      </c>
      <c r="N5" s="16">
        <v>1</v>
      </c>
      <c r="O5" s="16">
        <v>1</v>
      </c>
      <c r="P5" s="16">
        <f t="shared" si="2"/>
        <v>3</v>
      </c>
      <c r="Q5" s="8">
        <f t="shared" si="3"/>
        <v>0.3214285714285714</v>
      </c>
      <c r="S5" s="8" t="s">
        <v>45</v>
      </c>
      <c r="T5" s="8">
        <f t="shared" si="4"/>
        <v>4.248782749826107E-2</v>
      </c>
      <c r="U5" s="8">
        <f>Q26</f>
        <v>0.37878787878787878</v>
      </c>
      <c r="V5" s="8">
        <f>Q27</f>
        <v>0.37878787878787878</v>
      </c>
      <c r="W5" s="8">
        <f>Q28</f>
        <v>0.17676767676767677</v>
      </c>
      <c r="X5" s="8">
        <f>Q29</f>
        <v>6.5656565656565663E-2</v>
      </c>
    </row>
    <row r="6" spans="1:24" x14ac:dyDescent="0.25">
      <c r="A6" s="8" t="s">
        <v>6</v>
      </c>
      <c r="B6" s="12">
        <v>0.14285714285714285</v>
      </c>
      <c r="C6" s="11">
        <v>3</v>
      </c>
      <c r="D6" s="11">
        <v>7</v>
      </c>
      <c r="E6" s="12">
        <v>7</v>
      </c>
      <c r="F6" s="11">
        <v>1</v>
      </c>
      <c r="G6" s="11">
        <v>9</v>
      </c>
      <c r="H6" s="8">
        <f t="shared" si="0"/>
        <v>4.5238095238095237</v>
      </c>
      <c r="I6" s="8">
        <f t="shared" si="1"/>
        <v>0.24779735682819382</v>
      </c>
      <c r="K6" s="8"/>
      <c r="L6" s="8"/>
      <c r="M6" s="8"/>
      <c r="N6" s="8"/>
      <c r="O6" s="8"/>
      <c r="P6" s="16">
        <f>SUM(P2:P5)</f>
        <v>9.3333333333333339</v>
      </c>
      <c r="Q6" s="8"/>
      <c r="S6" s="8" t="s">
        <v>6</v>
      </c>
      <c r="T6" s="8">
        <f t="shared" si="4"/>
        <v>0.24779735682819382</v>
      </c>
      <c r="U6" s="8">
        <f>Q34</f>
        <v>4.4062606328683231E-2</v>
      </c>
      <c r="V6" s="8">
        <f>Q35</f>
        <v>0.24651241919020075</v>
      </c>
      <c r="W6" s="8">
        <f>Q36</f>
        <v>0.1199387546784621</v>
      </c>
      <c r="X6" s="8">
        <f>Q37</f>
        <v>0.58948621980265403</v>
      </c>
    </row>
    <row r="7" spans="1:24" x14ac:dyDescent="0.25">
      <c r="A7" s="9" t="s">
        <v>46</v>
      </c>
      <c r="B7" s="13">
        <v>0.1111111111111111</v>
      </c>
      <c r="C7" s="13">
        <v>0.14285714285714285</v>
      </c>
      <c r="D7" s="13">
        <v>0.14285714285714285</v>
      </c>
      <c r="E7" s="13">
        <v>0.33333333333333331</v>
      </c>
      <c r="F7" s="13">
        <v>0.1111111111111111</v>
      </c>
      <c r="G7" s="14">
        <v>1</v>
      </c>
      <c r="H7" s="8">
        <f t="shared" si="0"/>
        <v>0.30687830687830686</v>
      </c>
      <c r="I7" s="8">
        <f t="shared" si="1"/>
        <v>1.6809645258520751E-2</v>
      </c>
      <c r="S7" s="8" t="s">
        <v>46</v>
      </c>
      <c r="T7" s="8">
        <f t="shared" si="4"/>
        <v>1.6809645258520751E-2</v>
      </c>
      <c r="U7" s="8">
        <f>Q42</f>
        <v>0.3</v>
      </c>
      <c r="V7" s="8">
        <f>Q43</f>
        <v>0.3</v>
      </c>
      <c r="W7" s="8">
        <f>Q44</f>
        <v>0.3</v>
      </c>
      <c r="X7" s="8">
        <f>Q45</f>
        <v>0.1</v>
      </c>
    </row>
    <row r="8" spans="1:24" x14ac:dyDescent="0.25">
      <c r="A8" s="10"/>
      <c r="B8" s="10"/>
      <c r="C8" s="10"/>
      <c r="D8" s="10"/>
      <c r="E8" s="10"/>
      <c r="F8" s="10"/>
      <c r="G8" s="10"/>
      <c r="S8" s="18" t="s">
        <v>66</v>
      </c>
      <c r="T8" s="18"/>
      <c r="U8" s="18">
        <f>SUM(U2*$T$2+U3*$T$3+U4*$T$4+U5*$T$5+U6*$T$6+U7*$T$7)</f>
        <v>0.17434111518491796</v>
      </c>
      <c r="V8" s="18">
        <f t="shared" ref="V8:X8" si="5">SUM(V2*$T$2+V3*$T$3+V4*$T$4+V5*$T$5+V6*$T$6+V7*$T$7)</f>
        <v>0.31198370904814915</v>
      </c>
      <c r="W8" s="18">
        <f t="shared" si="5"/>
        <v>0.19292909877132067</v>
      </c>
      <c r="X8" s="18">
        <f t="shared" si="5"/>
        <v>0.32074607699561219</v>
      </c>
    </row>
    <row r="9" spans="1:24" x14ac:dyDescent="0.25">
      <c r="K9" s="8"/>
      <c r="L9" s="8" t="s">
        <v>50</v>
      </c>
      <c r="M9" s="8" t="s">
        <v>52</v>
      </c>
      <c r="N9" s="8" t="s">
        <v>53</v>
      </c>
      <c r="O9" s="8" t="s">
        <v>51</v>
      </c>
      <c r="P9" s="8" t="s">
        <v>56</v>
      </c>
      <c r="Q9" s="8" t="s">
        <v>57</v>
      </c>
    </row>
    <row r="10" spans="1:24" x14ac:dyDescent="0.25">
      <c r="K10" s="8" t="s">
        <v>50</v>
      </c>
      <c r="L10" s="16">
        <v>1</v>
      </c>
      <c r="M10" s="16">
        <v>3</v>
      </c>
      <c r="N10" s="16">
        <v>9</v>
      </c>
      <c r="O10" s="16">
        <v>7</v>
      </c>
      <c r="P10" s="16">
        <f>AVERAGE(L10:O10)</f>
        <v>5</v>
      </c>
      <c r="Q10" s="8">
        <f>P10/$P$14</f>
        <v>0.48626119172584126</v>
      </c>
    </row>
    <row r="11" spans="1:24" x14ac:dyDescent="0.25">
      <c r="K11" s="8" t="s">
        <v>52</v>
      </c>
      <c r="L11" s="16">
        <v>0.33333333333333331</v>
      </c>
      <c r="M11" s="16">
        <v>1</v>
      </c>
      <c r="N11" s="16">
        <v>7</v>
      </c>
      <c r="O11" s="16">
        <v>5</v>
      </c>
      <c r="P11" s="16">
        <f t="shared" ref="P11:P13" si="6">AVERAGE(L11:O11)</f>
        <v>3.3333333333333335</v>
      </c>
      <c r="Q11" s="8">
        <f t="shared" ref="Q11:Q13" si="7">P11/$P$14</f>
        <v>0.32417412781722754</v>
      </c>
      <c r="T11" s="8"/>
      <c r="U11" s="8" t="s">
        <v>50</v>
      </c>
      <c r="V11" s="8" t="s">
        <v>52</v>
      </c>
      <c r="W11" s="8" t="s">
        <v>53</v>
      </c>
      <c r="X11" s="8" t="s">
        <v>67</v>
      </c>
    </row>
    <row r="12" spans="1:24" x14ac:dyDescent="0.25">
      <c r="K12" s="8" t="s">
        <v>53</v>
      </c>
      <c r="L12" s="16">
        <v>0.1111111111111111</v>
      </c>
      <c r="M12" s="16">
        <v>0.2</v>
      </c>
      <c r="N12" s="16">
        <v>1</v>
      </c>
      <c r="O12" s="16">
        <v>0.2</v>
      </c>
      <c r="P12" s="16">
        <f t="shared" si="6"/>
        <v>0.37777777777777777</v>
      </c>
      <c r="Q12" s="8">
        <f t="shared" si="7"/>
        <v>3.6739734485952448E-2</v>
      </c>
      <c r="T12" s="19" t="s">
        <v>68</v>
      </c>
      <c r="U12" s="20">
        <f>U8</f>
        <v>0.17434111518491796</v>
      </c>
      <c r="V12" s="20">
        <f>V8</f>
        <v>0.31198370904814915</v>
      </c>
      <c r="W12" s="20">
        <f>W8</f>
        <v>0.19292909877132067</v>
      </c>
      <c r="X12" s="20">
        <f>X8</f>
        <v>0.32074607699561219</v>
      </c>
    </row>
    <row r="13" spans="1:24" x14ac:dyDescent="0.25">
      <c r="K13" s="8" t="s">
        <v>51</v>
      </c>
      <c r="L13" s="16">
        <v>0.14285714285714285</v>
      </c>
      <c r="M13" s="16">
        <v>0.14285714285714285</v>
      </c>
      <c r="N13" s="16">
        <v>5</v>
      </c>
      <c r="O13" s="16">
        <v>1</v>
      </c>
      <c r="P13" s="16">
        <f t="shared" si="6"/>
        <v>1.5714285714285714</v>
      </c>
      <c r="Q13" s="8">
        <f t="shared" si="7"/>
        <v>0.15282494597097868</v>
      </c>
      <c r="T13" s="19"/>
      <c r="U13" s="20"/>
      <c r="V13" s="20"/>
      <c r="W13" s="20"/>
      <c r="X13" s="20"/>
    </row>
    <row r="14" spans="1:24" x14ac:dyDescent="0.25">
      <c r="K14" s="8"/>
      <c r="L14" s="8"/>
      <c r="M14" s="8"/>
      <c r="N14" s="8"/>
      <c r="O14" s="8"/>
      <c r="P14" s="16">
        <f>SUM(P10:P13)</f>
        <v>10.282539682539683</v>
      </c>
      <c r="Q14" s="8"/>
    </row>
    <row r="16" spans="1:24" x14ac:dyDescent="0.25">
      <c r="T16" s="20" t="s">
        <v>69</v>
      </c>
      <c r="U16" s="20" t="str">
        <f ca="1">LOOKUP(LARGE(U12:X13,1),U12:X13,U11:X11)</f>
        <v>Beaglebone</v>
      </c>
      <c r="V16" s="20"/>
      <c r="W16" s="20"/>
    </row>
    <row r="17" spans="11:23" x14ac:dyDescent="0.25">
      <c r="K17" s="8"/>
      <c r="L17" s="8" t="s">
        <v>50</v>
      </c>
      <c r="M17" s="8" t="s">
        <v>52</v>
      </c>
      <c r="N17" s="8" t="s">
        <v>53</v>
      </c>
      <c r="O17" s="8" t="s">
        <v>51</v>
      </c>
      <c r="P17" s="8" t="s">
        <v>58</v>
      </c>
      <c r="Q17" s="8" t="s">
        <v>59</v>
      </c>
      <c r="T17" s="20"/>
      <c r="U17" s="20"/>
      <c r="V17" s="20"/>
      <c r="W17" s="20"/>
    </row>
    <row r="18" spans="11:23" x14ac:dyDescent="0.25">
      <c r="K18" s="8" t="s">
        <v>50</v>
      </c>
      <c r="L18" s="16">
        <v>1</v>
      </c>
      <c r="M18" s="16">
        <v>1</v>
      </c>
      <c r="N18" s="16">
        <v>3</v>
      </c>
      <c r="O18" s="16">
        <v>3</v>
      </c>
      <c r="P18" s="16">
        <f>AVERAGE(L18:O18)</f>
        <v>2</v>
      </c>
      <c r="Q18" s="8">
        <f>P18/$P$22</f>
        <v>0.37499999999999994</v>
      </c>
    </row>
    <row r="19" spans="11:23" x14ac:dyDescent="0.25">
      <c r="K19" s="8" t="s">
        <v>52</v>
      </c>
      <c r="L19" s="16">
        <v>1</v>
      </c>
      <c r="M19" s="16">
        <v>1</v>
      </c>
      <c r="N19" s="16">
        <v>3</v>
      </c>
      <c r="O19" s="16">
        <v>3</v>
      </c>
      <c r="P19" s="16">
        <f t="shared" ref="P19:P21" si="8">AVERAGE(L19:O19)</f>
        <v>2</v>
      </c>
      <c r="Q19" s="8">
        <f t="shared" ref="Q19:Q21" si="9">P19/$P$22</f>
        <v>0.37499999999999994</v>
      </c>
    </row>
    <row r="20" spans="11:23" x14ac:dyDescent="0.25">
      <c r="K20" s="8" t="s">
        <v>53</v>
      </c>
      <c r="L20" s="16">
        <v>0.33333333333333331</v>
      </c>
      <c r="M20" s="16">
        <v>0.33333333333333331</v>
      </c>
      <c r="N20" s="16">
        <v>1</v>
      </c>
      <c r="O20" s="16">
        <v>1</v>
      </c>
      <c r="P20" s="16">
        <f t="shared" si="8"/>
        <v>0.66666666666666663</v>
      </c>
      <c r="Q20" s="8">
        <f t="shared" si="9"/>
        <v>0.12499999999999999</v>
      </c>
    </row>
    <row r="21" spans="11:23" x14ac:dyDescent="0.25">
      <c r="K21" s="8" t="s">
        <v>51</v>
      </c>
      <c r="L21" s="16">
        <v>0.33333333333333331</v>
      </c>
      <c r="M21" s="16">
        <v>0.33333333333333331</v>
      </c>
      <c r="N21" s="16">
        <v>1</v>
      </c>
      <c r="O21" s="16">
        <v>1</v>
      </c>
      <c r="P21" s="16">
        <f t="shared" si="8"/>
        <v>0.66666666666666663</v>
      </c>
      <c r="Q21" s="8">
        <f t="shared" si="9"/>
        <v>0.12499999999999999</v>
      </c>
    </row>
    <row r="22" spans="11:23" x14ac:dyDescent="0.25">
      <c r="K22" s="8"/>
      <c r="L22" s="8"/>
      <c r="M22" s="8"/>
      <c r="N22" s="8"/>
      <c r="O22" s="8"/>
      <c r="P22" s="16">
        <f>SUM(P18:P21)</f>
        <v>5.3333333333333339</v>
      </c>
      <c r="Q22" s="8"/>
    </row>
    <row r="25" spans="11:23" x14ac:dyDescent="0.25">
      <c r="K25" s="8"/>
      <c r="L25" s="8" t="s">
        <v>50</v>
      </c>
      <c r="M25" s="8" t="s">
        <v>52</v>
      </c>
      <c r="N25" s="8" t="s">
        <v>53</v>
      </c>
      <c r="O25" s="8" t="s">
        <v>51</v>
      </c>
      <c r="P25" s="8" t="s">
        <v>60</v>
      </c>
      <c r="Q25" s="8" t="s">
        <v>61</v>
      </c>
    </row>
    <row r="26" spans="11:23" x14ac:dyDescent="0.25">
      <c r="K26" s="8" t="s">
        <v>50</v>
      </c>
      <c r="L26" s="16">
        <v>1</v>
      </c>
      <c r="M26" s="16">
        <v>1</v>
      </c>
      <c r="N26" s="16">
        <v>3</v>
      </c>
      <c r="O26" s="16">
        <v>5</v>
      </c>
      <c r="P26" s="16">
        <f>AVERAGE(L26:O26)</f>
        <v>2.5</v>
      </c>
      <c r="Q26" s="8">
        <f>P26/$P$30</f>
        <v>0.37878787878787878</v>
      </c>
    </row>
    <row r="27" spans="11:23" x14ac:dyDescent="0.25">
      <c r="K27" s="8" t="s">
        <v>52</v>
      </c>
      <c r="L27" s="16">
        <v>1</v>
      </c>
      <c r="M27" s="16">
        <v>1</v>
      </c>
      <c r="N27" s="16">
        <v>3</v>
      </c>
      <c r="O27" s="16">
        <v>5</v>
      </c>
      <c r="P27" s="16">
        <f t="shared" ref="P27:P29" si="10">AVERAGE(L27:O27)</f>
        <v>2.5</v>
      </c>
      <c r="Q27" s="8">
        <f t="shared" ref="Q27:Q29" si="11">P27/$P$30</f>
        <v>0.37878787878787878</v>
      </c>
    </row>
    <row r="28" spans="11:23" x14ac:dyDescent="0.25">
      <c r="K28" s="8" t="s">
        <v>53</v>
      </c>
      <c r="L28" s="16">
        <v>0.33333333333333331</v>
      </c>
      <c r="M28" s="16">
        <v>0.33333333333333331</v>
      </c>
      <c r="N28" s="16">
        <v>1</v>
      </c>
      <c r="O28" s="16">
        <v>3</v>
      </c>
      <c r="P28" s="16">
        <f t="shared" si="10"/>
        <v>1.1666666666666665</v>
      </c>
      <c r="Q28" s="8">
        <f t="shared" si="11"/>
        <v>0.17676767676767677</v>
      </c>
    </row>
    <row r="29" spans="11:23" x14ac:dyDescent="0.25">
      <c r="K29" s="8" t="s">
        <v>51</v>
      </c>
      <c r="L29" s="16">
        <v>0.2</v>
      </c>
      <c r="M29" s="16">
        <v>0.2</v>
      </c>
      <c r="N29" s="16">
        <v>0.33333333333333331</v>
      </c>
      <c r="O29" s="16">
        <v>1</v>
      </c>
      <c r="P29" s="16">
        <f t="shared" si="10"/>
        <v>0.43333333333333335</v>
      </c>
      <c r="Q29" s="8">
        <f t="shared" si="11"/>
        <v>6.5656565656565663E-2</v>
      </c>
    </row>
    <row r="30" spans="11:23" x14ac:dyDescent="0.25">
      <c r="K30" s="8"/>
      <c r="L30" s="8"/>
      <c r="M30" s="8"/>
      <c r="N30" s="8"/>
      <c r="O30" s="8"/>
      <c r="P30" s="16">
        <f>SUM(P26:P29)</f>
        <v>6.6</v>
      </c>
      <c r="Q30" s="8"/>
    </row>
    <row r="33" spans="11:17" x14ac:dyDescent="0.25">
      <c r="K33" s="8"/>
      <c r="L33" s="8" t="s">
        <v>50</v>
      </c>
      <c r="M33" s="8" t="s">
        <v>52</v>
      </c>
      <c r="N33" s="8" t="s">
        <v>53</v>
      </c>
      <c r="O33" s="8" t="s">
        <v>51</v>
      </c>
      <c r="P33" s="8" t="s">
        <v>62</v>
      </c>
      <c r="Q33" s="8" t="s">
        <v>63</v>
      </c>
    </row>
    <row r="34" spans="11:17" x14ac:dyDescent="0.25">
      <c r="K34" s="8" t="s">
        <v>50</v>
      </c>
      <c r="L34" s="16">
        <v>1</v>
      </c>
      <c r="M34" s="16">
        <v>0.2</v>
      </c>
      <c r="N34" s="16">
        <v>0.33333333333333331</v>
      </c>
      <c r="O34" s="16">
        <v>0.1111111111111111</v>
      </c>
      <c r="P34" s="16">
        <f>AVERAGE(L34:O34)</f>
        <v>0.41111111111111109</v>
      </c>
      <c r="Q34" s="8">
        <f>P34/$P$38</f>
        <v>4.4062606328683231E-2</v>
      </c>
    </row>
    <row r="35" spans="11:17" x14ac:dyDescent="0.25">
      <c r="K35" s="8" t="s">
        <v>52</v>
      </c>
      <c r="L35" s="16">
        <v>5</v>
      </c>
      <c r="M35" s="16">
        <v>1</v>
      </c>
      <c r="N35" s="16">
        <v>3</v>
      </c>
      <c r="O35" s="16">
        <v>0.2</v>
      </c>
      <c r="P35" s="16">
        <f t="shared" ref="P35:P37" si="12">AVERAGE(L35:O35)</f>
        <v>2.2999999999999998</v>
      </c>
      <c r="Q35" s="8">
        <f t="shared" ref="Q35:Q37" si="13">P35/$P$38</f>
        <v>0.24651241919020075</v>
      </c>
    </row>
    <row r="36" spans="11:17" x14ac:dyDescent="0.25">
      <c r="K36" s="8" t="s">
        <v>53</v>
      </c>
      <c r="L36" s="16">
        <v>3</v>
      </c>
      <c r="M36" s="16">
        <v>0.33333333333333331</v>
      </c>
      <c r="N36" s="16">
        <v>1</v>
      </c>
      <c r="O36" s="16">
        <v>0.14285714285714285</v>
      </c>
      <c r="P36" s="16">
        <f t="shared" si="12"/>
        <v>1.1190476190476193</v>
      </c>
      <c r="Q36" s="8">
        <f t="shared" si="13"/>
        <v>0.1199387546784621</v>
      </c>
    </row>
    <row r="37" spans="11:17" x14ac:dyDescent="0.25">
      <c r="K37" s="8" t="s">
        <v>51</v>
      </c>
      <c r="L37" s="16">
        <v>9</v>
      </c>
      <c r="M37" s="16">
        <v>5</v>
      </c>
      <c r="N37" s="16">
        <v>7</v>
      </c>
      <c r="O37" s="16">
        <v>1</v>
      </c>
      <c r="P37" s="16">
        <f t="shared" si="12"/>
        <v>5.5</v>
      </c>
      <c r="Q37" s="8">
        <f t="shared" si="13"/>
        <v>0.58948621980265403</v>
      </c>
    </row>
    <row r="38" spans="11:17" x14ac:dyDescent="0.25">
      <c r="K38" s="8"/>
      <c r="L38" s="8"/>
      <c r="M38" s="8"/>
      <c r="N38" s="8"/>
      <c r="O38" s="8"/>
      <c r="P38" s="16">
        <f>SUM(P34:P37)</f>
        <v>9.330158730158729</v>
      </c>
      <c r="Q38" s="8"/>
    </row>
    <row r="41" spans="11:17" x14ac:dyDescent="0.25">
      <c r="K41" s="8"/>
      <c r="L41" s="8" t="s">
        <v>50</v>
      </c>
      <c r="M41" s="8" t="s">
        <v>52</v>
      </c>
      <c r="N41" s="8" t="s">
        <v>53</v>
      </c>
      <c r="O41" s="8" t="s">
        <v>51</v>
      </c>
      <c r="P41" s="8" t="s">
        <v>64</v>
      </c>
      <c r="Q41" s="8" t="s">
        <v>65</v>
      </c>
    </row>
    <row r="42" spans="11:17" x14ac:dyDescent="0.25">
      <c r="K42" s="8" t="s">
        <v>50</v>
      </c>
      <c r="L42" s="16">
        <v>1</v>
      </c>
      <c r="M42" s="16">
        <v>1</v>
      </c>
      <c r="N42" s="16">
        <v>1</v>
      </c>
      <c r="O42" s="16">
        <v>3</v>
      </c>
      <c r="P42" s="16">
        <f>AVERAGE(L42:O42)</f>
        <v>1.5</v>
      </c>
      <c r="Q42" s="8">
        <f>P42/$P$46</f>
        <v>0.3</v>
      </c>
    </row>
    <row r="43" spans="11:17" x14ac:dyDescent="0.25">
      <c r="K43" s="8" t="s">
        <v>52</v>
      </c>
      <c r="L43" s="16">
        <v>1</v>
      </c>
      <c r="M43" s="16">
        <v>1</v>
      </c>
      <c r="N43" s="16">
        <v>1</v>
      </c>
      <c r="O43" s="16">
        <v>3</v>
      </c>
      <c r="P43" s="16">
        <f t="shared" ref="P43:P45" si="14">AVERAGE(L43:O43)</f>
        <v>1.5</v>
      </c>
      <c r="Q43" s="8">
        <f t="shared" ref="Q43:Q45" si="15">P43/$P$46</f>
        <v>0.3</v>
      </c>
    </row>
    <row r="44" spans="11:17" x14ac:dyDescent="0.25">
      <c r="K44" s="8" t="s">
        <v>53</v>
      </c>
      <c r="L44" s="16">
        <v>1</v>
      </c>
      <c r="M44" s="16">
        <v>1</v>
      </c>
      <c r="N44" s="16">
        <v>1</v>
      </c>
      <c r="O44" s="16">
        <v>3</v>
      </c>
      <c r="P44" s="16">
        <f t="shared" si="14"/>
        <v>1.5</v>
      </c>
      <c r="Q44" s="8">
        <f t="shared" si="15"/>
        <v>0.3</v>
      </c>
    </row>
    <row r="45" spans="11:17" x14ac:dyDescent="0.25">
      <c r="K45" s="8" t="s">
        <v>51</v>
      </c>
      <c r="L45" s="16">
        <v>0.33333333333333331</v>
      </c>
      <c r="M45" s="16">
        <v>0.33333333333333331</v>
      </c>
      <c r="N45" s="16">
        <v>0.33333333333333331</v>
      </c>
      <c r="O45" s="16">
        <v>1</v>
      </c>
      <c r="P45" s="16">
        <f t="shared" si="14"/>
        <v>0.5</v>
      </c>
      <c r="Q45" s="8">
        <f t="shared" si="15"/>
        <v>0.1</v>
      </c>
    </row>
    <row r="46" spans="11:17" x14ac:dyDescent="0.25">
      <c r="K46" s="8"/>
      <c r="L46" s="8"/>
      <c r="M46" s="8"/>
      <c r="N46" s="8"/>
      <c r="O46" s="8"/>
      <c r="P46" s="16">
        <f>SUM(P42:P45)</f>
        <v>5</v>
      </c>
      <c r="Q46" s="8"/>
    </row>
  </sheetData>
  <mergeCells count="7">
    <mergeCell ref="T12:T13"/>
    <mergeCell ref="U12:U13"/>
    <mergeCell ref="V12:V13"/>
    <mergeCell ref="W12:W13"/>
    <mergeCell ref="X12:X13"/>
    <mergeCell ref="T16:T17"/>
    <mergeCell ref="U16:W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Conestoga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dcterms:created xsi:type="dcterms:W3CDTF">2016-09-29T15:07:45Z</dcterms:created>
  <dcterms:modified xsi:type="dcterms:W3CDTF">2016-09-30T14:12:35Z</dcterms:modified>
</cp:coreProperties>
</file>