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github\Dionex-HPLC-Data-Parser\data\"/>
    </mc:Choice>
  </mc:AlternateContent>
  <xr:revisionPtr revIDLastSave="0" documentId="13_ncr:1_{6028732E-755E-4F41-8A94-0C4F3975F225}" xr6:coauthVersionLast="47" xr6:coauthVersionMax="47" xr10:uidLastSave="{00000000-0000-0000-0000-000000000000}"/>
  <bookViews>
    <workbookView xWindow="-108" yWindow="-108" windowWidth="41496" windowHeight="16896" activeTab="3" xr2:uid="{00000000-000D-0000-FFFF-FFFF00000000}"/>
  </bookViews>
  <sheets>
    <sheet name="high8" sheetId="1" r:id="rId1"/>
    <sheet name="low1" sheetId="2" r:id="rId2"/>
    <sheet name="Stds" sheetId="3" r:id="rId3"/>
    <sheet name="Cal" sheetId="4" r:id="rId4"/>
    <sheet name="Raw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E53" i="5" l="1"/>
  <c r="BD53" i="5"/>
  <c r="BC53" i="5"/>
  <c r="BE52" i="5"/>
  <c r="BD52" i="5"/>
  <c r="BC52" i="5"/>
  <c r="BG50" i="5"/>
  <c r="BE50" i="5"/>
  <c r="BD50" i="5"/>
  <c r="BH50" i="5" s="1"/>
  <c r="BC50" i="5"/>
  <c r="BE49" i="5"/>
  <c r="BI49" i="5" s="1"/>
  <c r="BD49" i="5"/>
  <c r="BH49" i="5" s="1"/>
  <c r="BC49" i="5"/>
  <c r="BG49" i="5" s="1"/>
  <c r="BE48" i="5"/>
  <c r="BI48" i="5" s="1"/>
  <c r="BD48" i="5"/>
  <c r="BH48" i="5" s="1"/>
  <c r="BC48" i="5"/>
  <c r="BG48" i="5" s="1"/>
  <c r="BG47" i="5"/>
  <c r="BE47" i="5"/>
  <c r="BI47" i="5" s="1"/>
  <c r="BD47" i="5"/>
  <c r="BH47" i="5" s="1"/>
  <c r="BC47" i="5"/>
  <c r="BE46" i="5"/>
  <c r="BI46" i="5" s="1"/>
  <c r="BD46" i="5"/>
  <c r="BH46" i="5" s="1"/>
  <c r="BC46" i="5"/>
  <c r="BG46" i="5" s="1"/>
  <c r="BG45" i="5"/>
  <c r="BE45" i="5"/>
  <c r="BI45" i="5" s="1"/>
  <c r="BD45" i="5"/>
  <c r="BH45" i="5" s="1"/>
  <c r="BC45" i="5"/>
  <c r="BE44" i="5"/>
  <c r="BD44" i="5"/>
  <c r="BH44" i="5" s="1"/>
  <c r="BC44" i="5"/>
  <c r="BG44" i="5" s="1"/>
  <c r="BH43" i="5"/>
  <c r="BE43" i="5"/>
  <c r="BI43" i="5" s="1"/>
  <c r="BD43" i="5"/>
  <c r="BC43" i="5"/>
  <c r="BG43" i="5" s="1"/>
  <c r="BE42" i="5"/>
  <c r="BI42" i="5" s="1"/>
  <c r="BD42" i="5"/>
  <c r="BC42" i="5"/>
  <c r="BG42" i="5" s="1"/>
  <c r="BH41" i="5"/>
  <c r="BG41" i="5"/>
  <c r="BE41" i="5"/>
  <c r="BD41" i="5"/>
  <c r="BC41" i="5"/>
  <c r="BE39" i="5"/>
  <c r="BD39" i="5"/>
  <c r="BC39" i="5"/>
  <c r="BE38" i="5"/>
  <c r="BD38" i="5"/>
  <c r="BC38" i="5"/>
  <c r="BE36" i="5"/>
  <c r="BD36" i="5"/>
  <c r="BC36" i="5"/>
  <c r="BG36" i="5" s="1"/>
  <c r="BE35" i="5"/>
  <c r="BD35" i="5"/>
  <c r="BC35" i="5"/>
  <c r="BE34" i="5"/>
  <c r="BD34" i="5"/>
  <c r="BC34" i="5"/>
  <c r="BE33" i="5"/>
  <c r="BD33" i="5"/>
  <c r="BC33" i="5"/>
  <c r="BE32" i="5"/>
  <c r="BD32" i="5"/>
  <c r="BC32" i="5"/>
  <c r="BE30" i="5"/>
  <c r="BD30" i="5"/>
  <c r="BC30" i="5"/>
  <c r="BE29" i="5"/>
  <c r="BD29" i="5"/>
  <c r="BC29" i="5"/>
  <c r="I46" i="3"/>
  <c r="H46" i="3"/>
  <c r="G46" i="3"/>
  <c r="F46" i="3"/>
  <c r="E46" i="3"/>
  <c r="M45" i="3"/>
  <c r="G45" i="3"/>
  <c r="H44" i="3"/>
  <c r="G44" i="3"/>
  <c r="F44" i="3"/>
  <c r="E44" i="3"/>
  <c r="M43" i="3"/>
  <c r="L43" i="3"/>
  <c r="K43" i="3"/>
  <c r="F42" i="3"/>
  <c r="E42" i="3"/>
  <c r="M41" i="3"/>
  <c r="L41" i="3"/>
  <c r="K41" i="3"/>
  <c r="I41" i="3"/>
  <c r="H41" i="3"/>
  <c r="G40" i="3"/>
  <c r="F40" i="3"/>
  <c r="E40" i="3"/>
  <c r="M37" i="3"/>
  <c r="L37" i="3"/>
  <c r="K37" i="3"/>
  <c r="J37" i="3"/>
  <c r="I37" i="3"/>
  <c r="H37" i="3"/>
  <c r="J46" i="3" s="1"/>
  <c r="G37" i="3"/>
  <c r="K46" i="3" s="1"/>
  <c r="F37" i="3"/>
  <c r="L46" i="3" s="1"/>
  <c r="E37" i="3"/>
  <c r="M46" i="3" s="1"/>
  <c r="M36" i="3"/>
  <c r="L36" i="3"/>
  <c r="E45" i="3" s="1"/>
  <c r="K36" i="3"/>
  <c r="F45" i="3" s="1"/>
  <c r="J36" i="3"/>
  <c r="I36" i="3"/>
  <c r="I45" i="3" s="1"/>
  <c r="H36" i="3"/>
  <c r="J45" i="3" s="1"/>
  <c r="G36" i="3"/>
  <c r="K45" i="3" s="1"/>
  <c r="F36" i="3"/>
  <c r="L45" i="3" s="1"/>
  <c r="E36" i="3"/>
  <c r="M35" i="3"/>
  <c r="L35" i="3"/>
  <c r="K35" i="3"/>
  <c r="J35" i="3"/>
  <c r="I35" i="3"/>
  <c r="I44" i="3" s="1"/>
  <c r="H35" i="3"/>
  <c r="J44" i="3" s="1"/>
  <c r="G35" i="3"/>
  <c r="K44" i="3" s="1"/>
  <c r="F35" i="3"/>
  <c r="L44" i="3" s="1"/>
  <c r="E35" i="3"/>
  <c r="M44" i="3" s="1"/>
  <c r="M34" i="3"/>
  <c r="L34" i="3"/>
  <c r="E43" i="3" s="1"/>
  <c r="K34" i="3"/>
  <c r="F43" i="3" s="1"/>
  <c r="J34" i="3"/>
  <c r="G43" i="3" s="1"/>
  <c r="I34" i="3"/>
  <c r="H43" i="3" s="1"/>
  <c r="H34" i="3"/>
  <c r="J43" i="3" s="1"/>
  <c r="G34" i="3"/>
  <c r="F34" i="3"/>
  <c r="E34" i="3"/>
  <c r="M33" i="3"/>
  <c r="L33" i="3"/>
  <c r="K33" i="3"/>
  <c r="J33" i="3"/>
  <c r="G42" i="3" s="1"/>
  <c r="I33" i="3"/>
  <c r="I42" i="3" s="1"/>
  <c r="H33" i="3"/>
  <c r="J42" i="3" s="1"/>
  <c r="G33" i="3"/>
  <c r="K42" i="3" s="1"/>
  <c r="F33" i="3"/>
  <c r="L42" i="3" s="1"/>
  <c r="E33" i="3"/>
  <c r="M42" i="3" s="1"/>
  <c r="M32" i="3"/>
  <c r="L32" i="3"/>
  <c r="E41" i="3" s="1"/>
  <c r="K32" i="3"/>
  <c r="F41" i="3" s="1"/>
  <c r="J32" i="3"/>
  <c r="G41" i="3" s="1"/>
  <c r="I32" i="3"/>
  <c r="H32" i="3"/>
  <c r="J41" i="3" s="1"/>
  <c r="G32" i="3"/>
  <c r="F32" i="3"/>
  <c r="E32" i="3"/>
  <c r="M31" i="3"/>
  <c r="L31" i="3"/>
  <c r="K31" i="3"/>
  <c r="J31" i="3"/>
  <c r="I31" i="3"/>
  <c r="I40" i="3" s="1"/>
  <c r="H31" i="3"/>
  <c r="J40" i="3" s="1"/>
  <c r="G31" i="3"/>
  <c r="K40" i="3" s="1"/>
  <c r="F31" i="3"/>
  <c r="L40" i="3" s="1"/>
  <c r="E31" i="3"/>
  <c r="M40" i="3" s="1"/>
  <c r="M22" i="3"/>
  <c r="L22" i="3"/>
  <c r="E22" i="3"/>
  <c r="L21" i="3"/>
  <c r="G21" i="3"/>
  <c r="F21" i="3"/>
  <c r="E21" i="3"/>
  <c r="L20" i="3"/>
  <c r="H20" i="3"/>
  <c r="G20" i="3"/>
  <c r="F20" i="3"/>
  <c r="E20" i="3"/>
  <c r="M19" i="3"/>
  <c r="L19" i="3"/>
  <c r="E19" i="3"/>
  <c r="L18" i="3"/>
  <c r="G18" i="3"/>
  <c r="E18" i="3"/>
  <c r="M17" i="3"/>
  <c r="L17" i="3"/>
  <c r="E17" i="3"/>
  <c r="L16" i="3"/>
  <c r="E16" i="3"/>
  <c r="S11" i="3"/>
  <c r="M21" i="3" s="1"/>
  <c r="H11" i="3"/>
  <c r="F11" i="3"/>
  <c r="D11" i="3"/>
  <c r="J11" i="3" s="1"/>
  <c r="S10" i="3"/>
  <c r="F10" i="3"/>
  <c r="G22" i="3" s="1"/>
  <c r="D10" i="3"/>
  <c r="F22" i="3" s="1"/>
  <c r="S9" i="3"/>
  <c r="M20" i="3" s="1"/>
  <c r="J9" i="3"/>
  <c r="I21" i="3" s="1"/>
  <c r="H9" i="3"/>
  <c r="H21" i="3" s="1"/>
  <c r="F9" i="3"/>
  <c r="D9" i="3"/>
  <c r="S8" i="3"/>
  <c r="F8" i="3"/>
  <c r="H8" i="3" s="1"/>
  <c r="H18" i="3" s="1"/>
  <c r="D8" i="3"/>
  <c r="J8" i="3" s="1"/>
  <c r="S7" i="3"/>
  <c r="M18" i="3" s="1"/>
  <c r="F7" i="3"/>
  <c r="H7" i="3" s="1"/>
  <c r="H19" i="3" s="1"/>
  <c r="D7" i="3"/>
  <c r="F19" i="3" s="1"/>
  <c r="S6" i="3"/>
  <c r="F6" i="3"/>
  <c r="G17" i="3" s="1"/>
  <c r="D6" i="3"/>
  <c r="F17" i="3" s="1"/>
  <c r="S5" i="3"/>
  <c r="M16" i="3" s="1"/>
  <c r="F5" i="3"/>
  <c r="G16" i="3" s="1"/>
  <c r="D5" i="3"/>
  <c r="J5" i="3" s="1"/>
  <c r="L8" i="3" l="1"/>
  <c r="I18" i="3"/>
  <c r="L5" i="3"/>
  <c r="I16" i="3"/>
  <c r="I20" i="3"/>
  <c r="L11" i="3"/>
  <c r="G19" i="3"/>
  <c r="I43" i="3"/>
  <c r="H45" i="3"/>
  <c r="L9" i="3"/>
  <c r="H5" i="3"/>
  <c r="H16" i="3" s="1"/>
  <c r="F16" i="3"/>
  <c r="H40" i="3"/>
  <c r="F18" i="3"/>
  <c r="H42" i="3"/>
  <c r="J7" i="3"/>
  <c r="J10" i="3"/>
  <c r="H10" i="3"/>
  <c r="H22" i="3" s="1"/>
  <c r="H6" i="3"/>
  <c r="H17" i="3" s="1"/>
  <c r="J6" i="3"/>
  <c r="I19" i="3" l="1"/>
  <c r="L7" i="3"/>
  <c r="N9" i="3"/>
  <c r="K21" i="3" s="1"/>
  <c r="J21" i="3"/>
  <c r="J20" i="3"/>
  <c r="N11" i="3"/>
  <c r="K20" i="3" s="1"/>
  <c r="L6" i="3"/>
  <c r="I17" i="3"/>
  <c r="N5" i="3"/>
  <c r="K16" i="3" s="1"/>
  <c r="J16" i="3"/>
  <c r="L10" i="3"/>
  <c r="I22" i="3"/>
  <c r="N8" i="3"/>
  <c r="K18" i="3" s="1"/>
  <c r="J18" i="3"/>
  <c r="J22" i="3" l="1"/>
  <c r="N10" i="3"/>
  <c r="K22" i="3" s="1"/>
  <c r="N6" i="3"/>
  <c r="K17" i="3" s="1"/>
  <c r="J17" i="3"/>
  <c r="N7" i="3"/>
  <c r="K19" i="3" s="1"/>
  <c r="J19" i="3"/>
  <c r="BC36" i="1" l="1"/>
  <c r="BG36" i="1" s="1"/>
  <c r="BD36" i="1"/>
  <c r="BE35" i="1"/>
  <c r="BC41" i="1"/>
  <c r="BG41" i="1" s="1"/>
  <c r="BD41" i="1"/>
  <c r="BD42" i="1"/>
  <c r="BG50" i="1"/>
  <c r="BH45" i="1"/>
  <c r="BG45" i="1"/>
  <c r="BH44" i="1"/>
  <c r="BG44" i="1"/>
  <c r="BH43" i="1"/>
  <c r="BG42" i="1"/>
  <c r="BH41" i="1"/>
  <c r="BE41" i="1"/>
  <c r="BE50" i="1"/>
  <c r="BD50" i="1"/>
  <c r="BH50" i="1" s="1"/>
  <c r="BC50" i="1"/>
  <c r="BE49" i="1"/>
  <c r="BI49" i="1" s="1"/>
  <c r="BD49" i="1"/>
  <c r="BH49" i="1" s="1"/>
  <c r="BC49" i="1"/>
  <c r="BG49" i="1" s="1"/>
  <c r="BE48" i="1"/>
  <c r="BI48" i="1" s="1"/>
  <c r="BD48" i="1"/>
  <c r="BH48" i="1" s="1"/>
  <c r="BC48" i="1"/>
  <c r="BG48" i="1" s="1"/>
  <c r="BE47" i="1"/>
  <c r="BI47" i="1" s="1"/>
  <c r="BD47" i="1"/>
  <c r="BH47" i="1" s="1"/>
  <c r="BC47" i="1"/>
  <c r="BG47" i="1" s="1"/>
  <c r="BE46" i="1"/>
  <c r="BI46" i="1" s="1"/>
  <c r="BD46" i="1"/>
  <c r="BH46" i="1" s="1"/>
  <c r="BC46" i="1"/>
  <c r="BG46" i="1" s="1"/>
  <c r="BE45" i="1"/>
  <c r="BI45" i="1" s="1"/>
  <c r="BD45" i="1"/>
  <c r="BC45" i="1"/>
  <c r="BE44" i="1"/>
  <c r="BD44" i="1"/>
  <c r="BC44" i="1"/>
  <c r="BE43" i="1"/>
  <c r="BI43" i="1" s="1"/>
  <c r="BD43" i="1"/>
  <c r="BC43" i="1"/>
  <c r="BG43" i="1" s="1"/>
  <c r="BE42" i="1"/>
  <c r="BI42" i="1" s="1"/>
  <c r="BC42" i="1"/>
  <c r="BE39" i="1"/>
  <c r="BD39" i="1"/>
  <c r="BC39" i="1"/>
  <c r="BE38" i="1"/>
  <c r="BD38" i="1"/>
  <c r="BC38" i="1"/>
  <c r="BE36" i="1"/>
  <c r="BD35" i="1"/>
  <c r="BC35" i="1"/>
  <c r="BE34" i="1"/>
  <c r="BD34" i="1"/>
  <c r="BC34" i="1"/>
  <c r="BE33" i="1"/>
  <c r="BD33" i="1"/>
  <c r="BC33" i="1"/>
  <c r="BE32" i="1"/>
  <c r="BD32" i="1"/>
  <c r="BC32" i="1"/>
  <c r="BE53" i="1"/>
  <c r="BD53" i="1"/>
  <c r="BC53" i="1"/>
  <c r="BE52" i="1"/>
  <c r="BD52" i="1"/>
  <c r="BC52" i="1"/>
  <c r="BE29" i="1"/>
  <c r="BD29" i="1"/>
  <c r="BC29" i="1"/>
  <c r="BE30" i="1"/>
  <c r="BD30" i="1"/>
  <c r="BC30" i="1"/>
</calcChain>
</file>

<file path=xl/sharedStrings.xml><?xml version="1.0" encoding="utf-8"?>
<sst xmlns="http://schemas.openxmlformats.org/spreadsheetml/2006/main" count="1719" uniqueCount="134">
  <si>
    <t>Summary</t>
  </si>
  <si>
    <t>Sequence Details</t>
  </si>
  <si>
    <t>Name:</t>
  </si>
  <si>
    <t>2022_KOH_newAS_Feb28_2022</t>
  </si>
  <si>
    <t>Created On:</t>
  </si>
  <si>
    <t>Directory:</t>
  </si>
  <si>
    <t>Instrument Data\KLOHSEC01737_1\CZO 2018</t>
  </si>
  <si>
    <t>Created By:</t>
  </si>
  <si>
    <t>klohse</t>
  </si>
  <si>
    <t>Data Vault:</t>
  </si>
  <si>
    <t>ChromeleonLocal</t>
  </si>
  <si>
    <t>Updated On:</t>
  </si>
  <si>
    <t>No. of Injections:</t>
  </si>
  <si>
    <t>Updated By:</t>
  </si>
  <si>
    <t>By Component</t>
  </si>
  <si>
    <t>Chloride</t>
  </si>
  <si>
    <t xml:space="preserve">No. </t>
  </si>
  <si>
    <t>Injection Name</t>
  </si>
  <si>
    <t>Ret.Time</t>
  </si>
  <si>
    <t>Area</t>
  </si>
  <si>
    <t>Height</t>
  </si>
  <si>
    <t>Amount</t>
  </si>
  <si>
    <t xml:space="preserve">Rel.Area </t>
  </si>
  <si>
    <t xml:space="preserve">Peak Type </t>
  </si>
  <si>
    <t>min</t>
  </si>
  <si>
    <t>µS*min</t>
  </si>
  <si>
    <t>µS</t>
  </si>
  <si>
    <t>%</t>
  </si>
  <si>
    <t>CD_1</t>
  </si>
  <si>
    <t>Blank</t>
  </si>
  <si>
    <t>n.a.</t>
  </si>
  <si>
    <t>Std 0</t>
  </si>
  <si>
    <t>Std 1</t>
  </si>
  <si>
    <t>BMB</t>
  </si>
  <si>
    <t>Std 2</t>
  </si>
  <si>
    <t>Std 3</t>
  </si>
  <si>
    <t>Std 4</t>
  </si>
  <si>
    <t xml:space="preserve"> M *</t>
  </si>
  <si>
    <t>Std 5</t>
  </si>
  <si>
    <t>Std 6</t>
  </si>
  <si>
    <t>Std 7</t>
  </si>
  <si>
    <t>Std 8</t>
  </si>
  <si>
    <t>blank</t>
  </si>
  <si>
    <t>std 5.03</t>
  </si>
  <si>
    <t>std 0.2445</t>
  </si>
  <si>
    <t>d220216h</t>
  </si>
  <si>
    <t>T220216h</t>
  </si>
  <si>
    <t>J220216h</t>
  </si>
  <si>
    <t>O220216h</t>
  </si>
  <si>
    <t>O220216h 1:4</t>
  </si>
  <si>
    <t>O220216h D1:8</t>
  </si>
  <si>
    <t>O210826hD1:8</t>
  </si>
  <si>
    <t xml:space="preserve"> MB</t>
  </si>
  <si>
    <t xml:space="preserve">O210826h D1:25 </t>
  </si>
  <si>
    <t>S210826hD1:10</t>
  </si>
  <si>
    <t xml:space="preserve">BM </t>
  </si>
  <si>
    <t xml:space="preserve">R210826h </t>
  </si>
  <si>
    <t>d210826h</t>
  </si>
  <si>
    <t>T210826h</t>
  </si>
  <si>
    <t>S210826h</t>
  </si>
  <si>
    <t>O220216 D 1:10</t>
  </si>
  <si>
    <t>Sulfate</t>
  </si>
  <si>
    <t>bM *</t>
  </si>
  <si>
    <t>Rd</t>
  </si>
  <si>
    <t xml:space="preserve"> M </t>
  </si>
  <si>
    <t>Nitrate</t>
  </si>
  <si>
    <t>J220216hD1:2</t>
  </si>
  <si>
    <t>Dilution</t>
  </si>
  <si>
    <t>NA</t>
  </si>
  <si>
    <t>O220216h_D1:8</t>
  </si>
  <si>
    <t xml:space="preserve">Summary </t>
  </si>
  <si>
    <t>Date</t>
  </si>
  <si>
    <t>User</t>
  </si>
  <si>
    <t>KAL</t>
  </si>
  <si>
    <t>1 ) Desired concentrations for standards</t>
  </si>
  <si>
    <t>Anions</t>
  </si>
  <si>
    <t>Desired  [std 8]</t>
  </si>
  <si>
    <t>Vol std 8 (ml)</t>
  </si>
  <si>
    <t>Desired  [std 7]</t>
  </si>
  <si>
    <t>Vol std 7 (ml)</t>
  </si>
  <si>
    <t>Desired  [std 6]</t>
  </si>
  <si>
    <t>Vol std 6 (ml)</t>
  </si>
  <si>
    <t>Desired  [std 5]</t>
  </si>
  <si>
    <t>Vol std 5 (ml)</t>
  </si>
  <si>
    <t>Desired  [std 4]</t>
  </si>
  <si>
    <t>Vol std 4 (ml)</t>
  </si>
  <si>
    <t>Desired  [std 3]</t>
  </si>
  <si>
    <t>Vol std 3 (ml)</t>
  </si>
  <si>
    <t>Desired  [std 2]</t>
  </si>
  <si>
    <t>Vol std 2 (ml)</t>
  </si>
  <si>
    <t>Desired  [std 1]</t>
  </si>
  <si>
    <t>Vol  std 1 (ml)</t>
  </si>
  <si>
    <t>Desired [Std 9]</t>
  </si>
  <si>
    <t>Vol std 9</t>
  </si>
  <si>
    <t>F</t>
  </si>
  <si>
    <t>Cl</t>
  </si>
  <si>
    <t>Nitrite</t>
  </si>
  <si>
    <t>Br</t>
  </si>
  <si>
    <t>nitrate</t>
  </si>
  <si>
    <t>PO4</t>
  </si>
  <si>
    <t>sulfate</t>
  </si>
  <si>
    <t>2) Amount of Stock standard to add to volumetrics</t>
  </si>
  <si>
    <t>Calculation of stock standards additions</t>
  </si>
  <si>
    <t>Stock std</t>
  </si>
  <si>
    <t>Vol std 8-add</t>
  </si>
  <si>
    <t>Vol std 7-add</t>
  </si>
  <si>
    <t>Vol std 6-add</t>
  </si>
  <si>
    <t>Vol std 5-add</t>
  </si>
  <si>
    <t>Vol std 4-add</t>
  </si>
  <si>
    <t>Vol std 3-add</t>
  </si>
  <si>
    <t>Vol std 2-add</t>
  </si>
  <si>
    <t>Vol std 1-add</t>
  </si>
  <si>
    <t>Vol std 9-add</t>
  </si>
  <si>
    <t>ul</t>
  </si>
  <si>
    <t>3) Actual amount added to volumetrics</t>
  </si>
  <si>
    <t>std 8</t>
  </si>
  <si>
    <t>std 7</t>
  </si>
  <si>
    <t>std 6</t>
  </si>
  <si>
    <t>std 5</t>
  </si>
  <si>
    <t>std 4</t>
  </si>
  <si>
    <t>std 3</t>
  </si>
  <si>
    <t>std 2</t>
  </si>
  <si>
    <t>std 1</t>
  </si>
  <si>
    <t>Std9</t>
  </si>
  <si>
    <t xml:space="preserve">  </t>
  </si>
  <si>
    <t xml:space="preserve">4) Actual concentration calculated from stock addition </t>
  </si>
  <si>
    <t>Std 9</t>
  </si>
  <si>
    <t xml:space="preserve">   </t>
  </si>
  <si>
    <t xml:space="preserve"> </t>
  </si>
  <si>
    <t>Copy into dionex</t>
  </si>
  <si>
    <t>chloride</t>
  </si>
  <si>
    <t>fluoride</t>
  </si>
  <si>
    <t>bromide</t>
  </si>
  <si>
    <t>phosphate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</si>
</sst>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0" fontId="0" fillId="2" borderId="0" xfId="0" applyFill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54"/>
  <sheetViews>
    <sheetView workbookViewId="0">
      <selection activeCell="D35" sqref="D35"/>
    </sheetView>
  </sheetViews>
  <sheetFormatPr defaultColWidth="8.77734375" defaultRowHeight="14.4" x14ac:dyDescent="0.3"/>
  <cols>
    <col min="2" max="2" width="16" customWidth="1"/>
  </cols>
  <sheetData>
    <row r="1" spans="1:61" x14ac:dyDescent="0.3">
      <c r="A1" t="s">
        <v>0</v>
      </c>
      <c r="J1" t="s">
        <v>0</v>
      </c>
      <c r="S1" t="s">
        <v>0</v>
      </c>
    </row>
    <row r="3" spans="1:61" x14ac:dyDescent="0.3">
      <c r="A3" t="s">
        <v>1</v>
      </c>
      <c r="J3" t="s">
        <v>1</v>
      </c>
      <c r="S3" t="s">
        <v>1</v>
      </c>
    </row>
    <row r="4" spans="1:61" x14ac:dyDescent="0.3">
      <c r="A4" t="s">
        <v>2</v>
      </c>
      <c r="C4" t="s">
        <v>3</v>
      </c>
      <c r="F4" t="s">
        <v>4</v>
      </c>
      <c r="G4" s="1">
        <v>43251.558425925927</v>
      </c>
      <c r="J4" t="s">
        <v>2</v>
      </c>
      <c r="L4" t="s">
        <v>3</v>
      </c>
      <c r="O4" t="s">
        <v>4</v>
      </c>
      <c r="P4" s="1">
        <v>43251.558425925927</v>
      </c>
      <c r="S4" t="s">
        <v>2</v>
      </c>
      <c r="U4" t="s">
        <v>3</v>
      </c>
      <c r="X4" t="s">
        <v>4</v>
      </c>
      <c r="Y4" s="1">
        <v>43251.558425925927</v>
      </c>
    </row>
    <row r="5" spans="1:61" x14ac:dyDescent="0.3">
      <c r="A5" t="s">
        <v>5</v>
      </c>
      <c r="C5" t="s">
        <v>6</v>
      </c>
      <c r="F5" t="s">
        <v>7</v>
      </c>
      <c r="G5" t="s">
        <v>8</v>
      </c>
      <c r="J5" t="s">
        <v>5</v>
      </c>
      <c r="L5" t="s">
        <v>6</v>
      </c>
      <c r="O5" t="s">
        <v>7</v>
      </c>
      <c r="P5" t="s">
        <v>8</v>
      </c>
      <c r="S5" t="s">
        <v>5</v>
      </c>
      <c r="U5" t="s">
        <v>6</v>
      </c>
      <c r="X5" t="s">
        <v>7</v>
      </c>
      <c r="Y5" t="s">
        <v>8</v>
      </c>
    </row>
    <row r="6" spans="1:61" x14ac:dyDescent="0.3">
      <c r="A6" t="s">
        <v>9</v>
      </c>
      <c r="C6" t="s">
        <v>10</v>
      </c>
      <c r="F6" t="s">
        <v>11</v>
      </c>
      <c r="G6" s="1">
        <v>44621.693865740737</v>
      </c>
      <c r="J6" t="s">
        <v>9</v>
      </c>
      <c r="L6" t="s">
        <v>10</v>
      </c>
      <c r="O6" t="s">
        <v>11</v>
      </c>
      <c r="P6" s="1">
        <v>44621.693865740737</v>
      </c>
      <c r="S6" t="s">
        <v>9</v>
      </c>
      <c r="U6" t="s">
        <v>10</v>
      </c>
      <c r="X6" t="s">
        <v>11</v>
      </c>
      <c r="Y6" s="1">
        <v>44621.693865740737</v>
      </c>
    </row>
    <row r="7" spans="1:61" x14ac:dyDescent="0.3">
      <c r="A7" t="s">
        <v>12</v>
      </c>
      <c r="C7">
        <v>40</v>
      </c>
      <c r="F7" t="s">
        <v>13</v>
      </c>
      <c r="G7" t="s">
        <v>8</v>
      </c>
      <c r="J7" t="s">
        <v>12</v>
      </c>
      <c r="L7">
        <v>40</v>
      </c>
      <c r="O7" t="s">
        <v>13</v>
      </c>
      <c r="P7" t="s">
        <v>8</v>
      </c>
      <c r="S7" t="s">
        <v>12</v>
      </c>
      <c r="U7">
        <v>40</v>
      </c>
      <c r="X7" t="s">
        <v>13</v>
      </c>
      <c r="Y7" t="s">
        <v>8</v>
      </c>
    </row>
    <row r="9" spans="1:61" x14ac:dyDescent="0.3">
      <c r="A9" t="s">
        <v>14</v>
      </c>
      <c r="C9" t="s">
        <v>15</v>
      </c>
      <c r="J9" t="s">
        <v>14</v>
      </c>
      <c r="L9" t="s">
        <v>61</v>
      </c>
      <c r="S9" t="s">
        <v>14</v>
      </c>
      <c r="U9" t="s">
        <v>65</v>
      </c>
    </row>
    <row r="11" spans="1:61" x14ac:dyDescent="0.3">
      <c r="A11" t="s">
        <v>16</v>
      </c>
      <c r="B11" t="s">
        <v>17</v>
      </c>
      <c r="C11" t="s">
        <v>18</v>
      </c>
      <c r="D11" t="s">
        <v>19</v>
      </c>
      <c r="E11" t="s">
        <v>20</v>
      </c>
      <c r="F11" t="s">
        <v>21</v>
      </c>
      <c r="G11" t="s">
        <v>22</v>
      </c>
      <c r="H11" t="s">
        <v>23</v>
      </c>
      <c r="J11" t="s">
        <v>16</v>
      </c>
      <c r="K11" t="s">
        <v>17</v>
      </c>
      <c r="L11" t="s">
        <v>18</v>
      </c>
      <c r="M11" t="s">
        <v>19</v>
      </c>
      <c r="N11" t="s">
        <v>20</v>
      </c>
      <c r="O11" t="s">
        <v>21</v>
      </c>
      <c r="P11" t="s">
        <v>22</v>
      </c>
      <c r="Q11" t="s">
        <v>23</v>
      </c>
      <c r="S11" t="s">
        <v>16</v>
      </c>
      <c r="T11" t="s">
        <v>17</v>
      </c>
      <c r="U11" t="s">
        <v>18</v>
      </c>
      <c r="V11" t="s">
        <v>19</v>
      </c>
      <c r="W11" t="s">
        <v>20</v>
      </c>
      <c r="X11" t="s">
        <v>21</v>
      </c>
      <c r="Y11" t="s">
        <v>22</v>
      </c>
      <c r="Z11" t="s">
        <v>23</v>
      </c>
    </row>
    <row r="12" spans="1:61" x14ac:dyDescent="0.3">
      <c r="C12" t="s">
        <v>24</v>
      </c>
      <c r="D12" t="s">
        <v>25</v>
      </c>
      <c r="E12" t="s">
        <v>26</v>
      </c>
      <c r="G12" t="s">
        <v>27</v>
      </c>
      <c r="L12" t="s">
        <v>24</v>
      </c>
      <c r="M12" t="s">
        <v>25</v>
      </c>
      <c r="N12" t="s">
        <v>26</v>
      </c>
      <c r="P12" t="s">
        <v>27</v>
      </c>
      <c r="U12" t="s">
        <v>24</v>
      </c>
      <c r="V12" t="s">
        <v>25</v>
      </c>
      <c r="W12" t="s">
        <v>26</v>
      </c>
      <c r="Y12" t="s">
        <v>27</v>
      </c>
    </row>
    <row r="13" spans="1:61" x14ac:dyDescent="0.3">
      <c r="C13" t="s">
        <v>28</v>
      </c>
      <c r="D13" t="s">
        <v>28</v>
      </c>
      <c r="E13" t="s">
        <v>28</v>
      </c>
      <c r="F13" t="s">
        <v>28</v>
      </c>
      <c r="G13" t="s">
        <v>28</v>
      </c>
      <c r="H13" t="s">
        <v>28</v>
      </c>
      <c r="L13" t="s">
        <v>28</v>
      </c>
      <c r="M13" t="s">
        <v>28</v>
      </c>
      <c r="N13" t="s">
        <v>28</v>
      </c>
      <c r="O13" t="s">
        <v>28</v>
      </c>
      <c r="P13" t="s">
        <v>28</v>
      </c>
      <c r="Q13" t="s">
        <v>28</v>
      </c>
      <c r="U13" t="s">
        <v>28</v>
      </c>
      <c r="V13" t="s">
        <v>28</v>
      </c>
      <c r="W13" t="s">
        <v>28</v>
      </c>
      <c r="X13" t="s">
        <v>28</v>
      </c>
      <c r="Y13" t="s">
        <v>28</v>
      </c>
      <c r="Z13" t="s">
        <v>28</v>
      </c>
    </row>
    <row r="14" spans="1:61" x14ac:dyDescent="0.3">
      <c r="C14" t="s">
        <v>15</v>
      </c>
      <c r="D14" t="s">
        <v>15</v>
      </c>
      <c r="E14" t="s">
        <v>15</v>
      </c>
      <c r="F14" t="s">
        <v>15</v>
      </c>
      <c r="G14" t="s">
        <v>15</v>
      </c>
      <c r="H14" t="s">
        <v>15</v>
      </c>
      <c r="L14" t="s">
        <v>61</v>
      </c>
      <c r="M14" t="s">
        <v>61</v>
      </c>
      <c r="N14" t="s">
        <v>61</v>
      </c>
      <c r="O14" t="s">
        <v>61</v>
      </c>
      <c r="P14" t="s">
        <v>61</v>
      </c>
      <c r="Q14" t="s">
        <v>61</v>
      </c>
      <c r="U14" t="s">
        <v>65</v>
      </c>
      <c r="V14" t="s">
        <v>65</v>
      </c>
      <c r="W14" t="s">
        <v>65</v>
      </c>
      <c r="X14" t="s">
        <v>65</v>
      </c>
      <c r="Y14" t="s">
        <v>65</v>
      </c>
      <c r="Z14" t="s">
        <v>65</v>
      </c>
      <c r="BC14" t="s">
        <v>15</v>
      </c>
      <c r="BD14" t="s">
        <v>61</v>
      </c>
      <c r="BE14" t="s">
        <v>61</v>
      </c>
      <c r="BF14" t="s">
        <v>67</v>
      </c>
      <c r="BG14" t="s">
        <v>15</v>
      </c>
      <c r="BH14" t="s">
        <v>61</v>
      </c>
      <c r="BI14" t="s">
        <v>61</v>
      </c>
    </row>
    <row r="15" spans="1:61" x14ac:dyDescent="0.3">
      <c r="A15">
        <v>1</v>
      </c>
      <c r="B15" t="s">
        <v>29</v>
      </c>
      <c r="C15" t="s">
        <v>30</v>
      </c>
      <c r="D15" t="s">
        <v>30</v>
      </c>
      <c r="E15" t="s">
        <v>30</v>
      </c>
      <c r="F15" t="s">
        <v>30</v>
      </c>
      <c r="G15" t="s">
        <v>30</v>
      </c>
      <c r="H15" t="s">
        <v>30</v>
      </c>
      <c r="J15">
        <v>1</v>
      </c>
      <c r="K15" t="s">
        <v>29</v>
      </c>
      <c r="L15" t="s">
        <v>30</v>
      </c>
      <c r="M15" t="s">
        <v>30</v>
      </c>
      <c r="N15" t="s">
        <v>30</v>
      </c>
      <c r="O15" t="s">
        <v>30</v>
      </c>
      <c r="P15" t="s">
        <v>30</v>
      </c>
      <c r="Q15" t="s">
        <v>30</v>
      </c>
      <c r="S15">
        <v>1</v>
      </c>
      <c r="T15" t="s">
        <v>29</v>
      </c>
      <c r="U15" t="s">
        <v>30</v>
      </c>
      <c r="V15" t="s">
        <v>30</v>
      </c>
      <c r="W15" t="s">
        <v>30</v>
      </c>
      <c r="X15" t="s">
        <v>30</v>
      </c>
      <c r="Y15" t="s">
        <v>30</v>
      </c>
      <c r="Z15" t="s">
        <v>30</v>
      </c>
    </row>
    <row r="16" spans="1:61" x14ac:dyDescent="0.3">
      <c r="A16">
        <v>2</v>
      </c>
      <c r="B16" t="s">
        <v>29</v>
      </c>
      <c r="C16" t="s">
        <v>30</v>
      </c>
      <c r="D16" t="s">
        <v>30</v>
      </c>
      <c r="E16" t="s">
        <v>30</v>
      </c>
      <c r="F16" t="s">
        <v>30</v>
      </c>
      <c r="G16" t="s">
        <v>30</v>
      </c>
      <c r="H16" t="s">
        <v>30</v>
      </c>
      <c r="J16">
        <v>2</v>
      </c>
      <c r="K16" t="s">
        <v>29</v>
      </c>
      <c r="L16" t="s">
        <v>30</v>
      </c>
      <c r="M16" t="s">
        <v>30</v>
      </c>
      <c r="N16" t="s">
        <v>30</v>
      </c>
      <c r="O16" t="s">
        <v>30</v>
      </c>
      <c r="P16" t="s">
        <v>30</v>
      </c>
      <c r="Q16" t="s">
        <v>30</v>
      </c>
      <c r="S16">
        <v>2</v>
      </c>
      <c r="T16" t="s">
        <v>29</v>
      </c>
      <c r="U16" t="s">
        <v>30</v>
      </c>
      <c r="V16" t="s">
        <v>30</v>
      </c>
      <c r="W16" t="s">
        <v>30</v>
      </c>
      <c r="X16" t="s">
        <v>30</v>
      </c>
      <c r="Y16" t="s">
        <v>30</v>
      </c>
      <c r="Z16" t="s">
        <v>30</v>
      </c>
    </row>
    <row r="17" spans="1:57" x14ac:dyDescent="0.3">
      <c r="A17">
        <v>3</v>
      </c>
      <c r="B17" t="s">
        <v>31</v>
      </c>
      <c r="C17" t="s">
        <v>30</v>
      </c>
      <c r="D17" t="s">
        <v>30</v>
      </c>
      <c r="E17" t="s">
        <v>30</v>
      </c>
      <c r="F17" t="s">
        <v>30</v>
      </c>
      <c r="G17" t="s">
        <v>30</v>
      </c>
      <c r="H17" t="s">
        <v>30</v>
      </c>
      <c r="J17">
        <v>3</v>
      </c>
      <c r="K17" t="s">
        <v>31</v>
      </c>
      <c r="L17" t="s">
        <v>30</v>
      </c>
      <c r="M17" t="s">
        <v>30</v>
      </c>
      <c r="N17" t="s">
        <v>30</v>
      </c>
      <c r="O17" t="s">
        <v>30</v>
      </c>
      <c r="P17" t="s">
        <v>30</v>
      </c>
      <c r="Q17" t="s">
        <v>30</v>
      </c>
      <c r="S17">
        <v>3</v>
      </c>
      <c r="T17" t="s">
        <v>31</v>
      </c>
      <c r="U17" t="s">
        <v>30</v>
      </c>
      <c r="V17" t="s">
        <v>30</v>
      </c>
      <c r="W17" t="s">
        <v>30</v>
      </c>
      <c r="X17" t="s">
        <v>30</v>
      </c>
      <c r="Y17" t="s">
        <v>30</v>
      </c>
      <c r="Z17" t="s">
        <v>30</v>
      </c>
    </row>
    <row r="18" spans="1:57" x14ac:dyDescent="0.3">
      <c r="A18">
        <v>4</v>
      </c>
      <c r="B18" t="s">
        <v>32</v>
      </c>
      <c r="C18">
        <v>4.2439999999999998</v>
      </c>
      <c r="D18">
        <v>8.0000000000000002E-3</v>
      </c>
      <c r="E18">
        <v>9.6000000000000002E-2</v>
      </c>
      <c r="F18">
        <v>3.1E-2</v>
      </c>
      <c r="G18">
        <v>20.34</v>
      </c>
      <c r="H18" t="s">
        <v>33</v>
      </c>
      <c r="J18">
        <v>4</v>
      </c>
      <c r="K18" t="s">
        <v>32</v>
      </c>
      <c r="L18">
        <v>5.6710000000000003</v>
      </c>
      <c r="M18">
        <v>6.0000000000000001E-3</v>
      </c>
      <c r="N18">
        <v>4.2999999999999997E-2</v>
      </c>
      <c r="O18">
        <v>3.7999999999999999E-2</v>
      </c>
      <c r="P18">
        <v>15.67</v>
      </c>
      <c r="Q18" t="s">
        <v>52</v>
      </c>
      <c r="S18">
        <v>4</v>
      </c>
      <c r="T18" t="s">
        <v>32</v>
      </c>
      <c r="U18">
        <v>7.3540000000000001</v>
      </c>
      <c r="V18">
        <v>4.0000000000000001E-3</v>
      </c>
      <c r="W18">
        <v>2.8000000000000001E-2</v>
      </c>
      <c r="X18">
        <v>3.5000000000000003E-2</v>
      </c>
      <c r="Y18">
        <v>11.39</v>
      </c>
      <c r="Z18" t="s">
        <v>33</v>
      </c>
    </row>
    <row r="19" spans="1:57" x14ac:dyDescent="0.3">
      <c r="A19">
        <v>5</v>
      </c>
      <c r="B19" t="s">
        <v>34</v>
      </c>
      <c r="C19">
        <v>4.2439999999999998</v>
      </c>
      <c r="D19">
        <v>2.8000000000000001E-2</v>
      </c>
      <c r="E19">
        <v>0.32400000000000001</v>
      </c>
      <c r="F19">
        <v>0.121</v>
      </c>
      <c r="G19">
        <v>23.4</v>
      </c>
      <c r="H19" t="s">
        <v>33</v>
      </c>
      <c r="J19">
        <v>5</v>
      </c>
      <c r="K19" t="s">
        <v>34</v>
      </c>
      <c r="L19">
        <v>5.6639999999999997</v>
      </c>
      <c r="M19">
        <v>1.9E-2</v>
      </c>
      <c r="N19">
        <v>0.14799999999999999</v>
      </c>
      <c r="O19">
        <v>0.11600000000000001</v>
      </c>
      <c r="P19">
        <v>15.65</v>
      </c>
      <c r="Q19" t="s">
        <v>33</v>
      </c>
      <c r="S19">
        <v>5</v>
      </c>
      <c r="T19" t="s">
        <v>34</v>
      </c>
      <c r="U19">
        <v>7.3540000000000001</v>
      </c>
      <c r="V19">
        <v>1.4E-2</v>
      </c>
      <c r="W19">
        <v>9.2999999999999999E-2</v>
      </c>
      <c r="X19">
        <v>0.11700000000000001</v>
      </c>
      <c r="Y19">
        <v>12.07</v>
      </c>
      <c r="Z19" t="s">
        <v>33</v>
      </c>
    </row>
    <row r="20" spans="1:57" x14ac:dyDescent="0.3">
      <c r="A20">
        <v>6</v>
      </c>
      <c r="B20" t="s">
        <v>35</v>
      </c>
      <c r="C20">
        <v>4.2439999999999998</v>
      </c>
      <c r="D20">
        <v>5.5E-2</v>
      </c>
      <c r="E20">
        <v>0.67500000000000004</v>
      </c>
      <c r="F20">
        <v>0.24</v>
      </c>
      <c r="G20">
        <v>20.79</v>
      </c>
      <c r="H20" t="s">
        <v>33</v>
      </c>
      <c r="J20">
        <v>6</v>
      </c>
      <c r="K20" t="s">
        <v>35</v>
      </c>
      <c r="L20">
        <v>5.6639999999999997</v>
      </c>
      <c r="M20">
        <v>3.9E-2</v>
      </c>
      <c r="N20">
        <v>0.30299999999999999</v>
      </c>
      <c r="O20">
        <v>0.23699999999999999</v>
      </c>
      <c r="P20">
        <v>14.64</v>
      </c>
      <c r="Q20" t="s">
        <v>33</v>
      </c>
      <c r="S20">
        <v>6</v>
      </c>
      <c r="T20" t="s">
        <v>35</v>
      </c>
      <c r="U20">
        <v>7.3540000000000001</v>
      </c>
      <c r="V20">
        <v>2.9000000000000001E-2</v>
      </c>
      <c r="W20">
        <v>0.189</v>
      </c>
      <c r="X20">
        <v>0.23899999999999999</v>
      </c>
      <c r="Y20">
        <v>11.12</v>
      </c>
      <c r="Z20" t="s">
        <v>33</v>
      </c>
    </row>
    <row r="21" spans="1:57" x14ac:dyDescent="0.3">
      <c r="A21">
        <v>7</v>
      </c>
      <c r="B21" t="s">
        <v>36</v>
      </c>
      <c r="C21">
        <v>4.2510000000000003</v>
      </c>
      <c r="D21">
        <v>0.23200000000000001</v>
      </c>
      <c r="E21">
        <v>2.8889999999999998</v>
      </c>
      <c r="F21">
        <v>1.014</v>
      </c>
      <c r="G21">
        <v>19.309999999999999</v>
      </c>
      <c r="H21" t="s">
        <v>33</v>
      </c>
      <c r="J21">
        <v>7</v>
      </c>
      <c r="K21" t="s">
        <v>36</v>
      </c>
      <c r="L21">
        <v>5.6740000000000004</v>
      </c>
      <c r="M21">
        <v>0.16800000000000001</v>
      </c>
      <c r="N21">
        <v>1.3220000000000001</v>
      </c>
      <c r="O21">
        <v>1.0149999999999999</v>
      </c>
      <c r="P21">
        <v>13.96</v>
      </c>
      <c r="Q21" t="s">
        <v>33</v>
      </c>
      <c r="S21">
        <v>7</v>
      </c>
      <c r="T21" t="s">
        <v>36</v>
      </c>
      <c r="U21">
        <v>7.3570000000000002</v>
      </c>
      <c r="V21">
        <v>0.126</v>
      </c>
      <c r="W21">
        <v>0.81499999999999995</v>
      </c>
      <c r="X21">
        <v>1.0149999999999999</v>
      </c>
      <c r="Y21">
        <v>10.48</v>
      </c>
      <c r="Z21" t="s">
        <v>33</v>
      </c>
    </row>
    <row r="22" spans="1:57" x14ac:dyDescent="0.3">
      <c r="A22">
        <v>8</v>
      </c>
      <c r="B22" t="s">
        <v>31</v>
      </c>
      <c r="C22">
        <v>4.2640000000000002</v>
      </c>
      <c r="D22">
        <v>2E-3</v>
      </c>
      <c r="E22">
        <v>1.4E-2</v>
      </c>
      <c r="F22">
        <v>0.11700000000000001</v>
      </c>
      <c r="G22">
        <v>6.66</v>
      </c>
      <c r="H22" t="s">
        <v>37</v>
      </c>
      <c r="J22">
        <v>8</v>
      </c>
      <c r="K22" t="s">
        <v>31</v>
      </c>
      <c r="L22" t="s">
        <v>30</v>
      </c>
      <c r="M22" t="s">
        <v>30</v>
      </c>
      <c r="N22" t="s">
        <v>30</v>
      </c>
      <c r="O22" t="s">
        <v>30</v>
      </c>
      <c r="P22" t="s">
        <v>30</v>
      </c>
      <c r="Q22" t="s">
        <v>30</v>
      </c>
      <c r="S22">
        <v>8</v>
      </c>
      <c r="T22" t="s">
        <v>31</v>
      </c>
      <c r="U22" t="s">
        <v>30</v>
      </c>
      <c r="V22" t="s">
        <v>30</v>
      </c>
      <c r="W22" t="s">
        <v>30</v>
      </c>
      <c r="X22" t="s">
        <v>30</v>
      </c>
      <c r="Y22" t="s">
        <v>30</v>
      </c>
      <c r="Z22" t="s">
        <v>30</v>
      </c>
    </row>
    <row r="23" spans="1:57" x14ac:dyDescent="0.3">
      <c r="A23">
        <v>9</v>
      </c>
      <c r="B23" t="s">
        <v>36</v>
      </c>
      <c r="C23">
        <v>4.2439999999999998</v>
      </c>
      <c r="D23">
        <v>0.23599999999999999</v>
      </c>
      <c r="E23">
        <v>2.9220000000000002</v>
      </c>
      <c r="F23">
        <v>0.96799999999999997</v>
      </c>
      <c r="G23">
        <v>18.920000000000002</v>
      </c>
      <c r="H23" t="s">
        <v>33</v>
      </c>
      <c r="J23">
        <v>9</v>
      </c>
      <c r="K23" t="s">
        <v>36</v>
      </c>
      <c r="L23">
        <v>5.6669999999999998</v>
      </c>
      <c r="M23">
        <v>0.16400000000000001</v>
      </c>
      <c r="N23">
        <v>1.3149999999999999</v>
      </c>
      <c r="O23">
        <v>1.0720000000000001</v>
      </c>
      <c r="P23">
        <v>13.15</v>
      </c>
      <c r="Q23" t="s">
        <v>33</v>
      </c>
      <c r="S23">
        <v>9</v>
      </c>
      <c r="T23" t="s">
        <v>36</v>
      </c>
      <c r="U23">
        <v>7.35</v>
      </c>
      <c r="V23">
        <v>0.125</v>
      </c>
      <c r="W23">
        <v>0.81</v>
      </c>
      <c r="X23">
        <v>1.08</v>
      </c>
      <c r="Y23">
        <v>10.02</v>
      </c>
      <c r="Z23" t="s">
        <v>33</v>
      </c>
    </row>
    <row r="24" spans="1:57" x14ac:dyDescent="0.3">
      <c r="A24">
        <v>10</v>
      </c>
      <c r="B24" t="s">
        <v>38</v>
      </c>
      <c r="C24">
        <v>4.2439999999999998</v>
      </c>
      <c r="D24">
        <v>0.63300000000000001</v>
      </c>
      <c r="E24">
        <v>7.86</v>
      </c>
      <c r="F24">
        <v>2.4129999999999998</v>
      </c>
      <c r="G24">
        <v>19.3</v>
      </c>
      <c r="H24" t="s">
        <v>33</v>
      </c>
      <c r="J24">
        <v>10</v>
      </c>
      <c r="K24" t="s">
        <v>38</v>
      </c>
      <c r="L24">
        <v>5.6669999999999998</v>
      </c>
      <c r="M24">
        <v>0.434</v>
      </c>
      <c r="N24">
        <v>3.53</v>
      </c>
      <c r="O24">
        <v>2.4510000000000001</v>
      </c>
      <c r="P24">
        <v>13.26</v>
      </c>
      <c r="Q24" t="s">
        <v>33</v>
      </c>
      <c r="S24">
        <v>10</v>
      </c>
      <c r="T24" t="s">
        <v>38</v>
      </c>
      <c r="U24">
        <v>7.3470000000000004</v>
      </c>
      <c r="V24">
        <v>0.32600000000000001</v>
      </c>
      <c r="W24">
        <v>2.1469999999999998</v>
      </c>
      <c r="X24">
        <v>2.4489999999999998</v>
      </c>
      <c r="Y24">
        <v>9.93</v>
      </c>
      <c r="Z24" t="s">
        <v>33</v>
      </c>
    </row>
    <row r="25" spans="1:57" x14ac:dyDescent="0.3">
      <c r="A25">
        <v>11</v>
      </c>
      <c r="B25" t="s">
        <v>39</v>
      </c>
      <c r="C25">
        <v>4.2469999999999999</v>
      </c>
      <c r="D25">
        <v>1.34</v>
      </c>
      <c r="E25">
        <v>16.504000000000001</v>
      </c>
      <c r="F25">
        <v>4.99</v>
      </c>
      <c r="G25">
        <v>19.690000000000001</v>
      </c>
      <c r="H25" t="s">
        <v>33</v>
      </c>
      <c r="J25">
        <v>11</v>
      </c>
      <c r="K25" t="s">
        <v>39</v>
      </c>
      <c r="L25">
        <v>5.6669999999999998</v>
      </c>
      <c r="M25">
        <v>0.93300000000000005</v>
      </c>
      <c r="N25">
        <v>7.577</v>
      </c>
      <c r="O25">
        <v>4.9880000000000004</v>
      </c>
      <c r="P25">
        <v>13.7</v>
      </c>
      <c r="Q25" t="s">
        <v>33</v>
      </c>
      <c r="S25">
        <v>11</v>
      </c>
      <c r="T25" t="s">
        <v>39</v>
      </c>
      <c r="U25">
        <v>7.3410000000000002</v>
      </c>
      <c r="V25">
        <v>0.69599999999999995</v>
      </c>
      <c r="W25">
        <v>4.6130000000000004</v>
      </c>
      <c r="X25">
        <v>4.9740000000000002</v>
      </c>
      <c r="Y25">
        <v>10.220000000000001</v>
      </c>
      <c r="Z25" t="s">
        <v>33</v>
      </c>
    </row>
    <row r="26" spans="1:57" x14ac:dyDescent="0.3">
      <c r="A26">
        <v>12</v>
      </c>
      <c r="B26" t="s">
        <v>40</v>
      </c>
      <c r="C26">
        <v>4.2409999999999997</v>
      </c>
      <c r="D26">
        <v>2.194</v>
      </c>
      <c r="E26">
        <v>26.763000000000002</v>
      </c>
      <c r="F26">
        <v>8.0990000000000002</v>
      </c>
      <c r="G26">
        <v>19.72</v>
      </c>
      <c r="H26" t="s">
        <v>33</v>
      </c>
      <c r="J26">
        <v>12</v>
      </c>
      <c r="K26" t="s">
        <v>40</v>
      </c>
      <c r="L26">
        <v>5.6539999999999999</v>
      </c>
      <c r="M26">
        <v>1.5389999999999999</v>
      </c>
      <c r="N26">
        <v>12.43</v>
      </c>
      <c r="O26">
        <v>8.0749999999999993</v>
      </c>
      <c r="P26">
        <v>13.83</v>
      </c>
      <c r="Q26" t="s">
        <v>33</v>
      </c>
      <c r="S26">
        <v>12</v>
      </c>
      <c r="T26" t="s">
        <v>40</v>
      </c>
      <c r="U26">
        <v>7.3209999999999997</v>
      </c>
      <c r="V26">
        <v>1.1519999999999999</v>
      </c>
      <c r="W26">
        <v>7.593</v>
      </c>
      <c r="X26">
        <v>8.0830000000000002</v>
      </c>
      <c r="Y26">
        <v>10.35</v>
      </c>
      <c r="Z26" t="s">
        <v>33</v>
      </c>
    </row>
    <row r="27" spans="1:57" x14ac:dyDescent="0.3">
      <c r="A27">
        <v>13</v>
      </c>
      <c r="B27" t="s">
        <v>41</v>
      </c>
      <c r="C27">
        <v>4.2439999999999998</v>
      </c>
      <c r="D27">
        <v>5.3999999999999999E-2</v>
      </c>
      <c r="E27">
        <v>0.66</v>
      </c>
      <c r="F27">
        <v>0.23400000000000001</v>
      </c>
      <c r="G27">
        <v>20.079999999999998</v>
      </c>
      <c r="H27" t="s">
        <v>33</v>
      </c>
      <c r="J27">
        <v>13</v>
      </c>
      <c r="K27" t="s">
        <v>41</v>
      </c>
      <c r="L27">
        <v>5.6669999999999998</v>
      </c>
      <c r="M27">
        <v>3.9E-2</v>
      </c>
      <c r="N27">
        <v>0.30399999999999999</v>
      </c>
      <c r="O27">
        <v>0.23799999999999999</v>
      </c>
      <c r="P27">
        <v>14.56</v>
      </c>
      <c r="Q27" t="s">
        <v>33</v>
      </c>
      <c r="S27">
        <v>13</v>
      </c>
      <c r="T27" t="s">
        <v>41</v>
      </c>
      <c r="U27">
        <v>7.3570000000000002</v>
      </c>
      <c r="V27">
        <v>0.03</v>
      </c>
      <c r="W27">
        <v>0.192</v>
      </c>
      <c r="X27">
        <v>0.246</v>
      </c>
      <c r="Y27">
        <v>11.38</v>
      </c>
      <c r="Z27" t="s">
        <v>33</v>
      </c>
    </row>
    <row r="28" spans="1:57" x14ac:dyDescent="0.3">
      <c r="A28">
        <v>14</v>
      </c>
      <c r="B28" t="s">
        <v>42</v>
      </c>
      <c r="C28" t="s">
        <v>30</v>
      </c>
      <c r="D28" t="s">
        <v>30</v>
      </c>
      <c r="E28" t="s">
        <v>30</v>
      </c>
      <c r="F28" t="s">
        <v>30</v>
      </c>
      <c r="G28" t="s">
        <v>30</v>
      </c>
      <c r="H28" t="s">
        <v>30</v>
      </c>
      <c r="J28">
        <v>14</v>
      </c>
      <c r="K28" t="s">
        <v>42</v>
      </c>
      <c r="L28" t="s">
        <v>30</v>
      </c>
      <c r="M28" t="s">
        <v>30</v>
      </c>
      <c r="N28" t="s">
        <v>30</v>
      </c>
      <c r="O28" t="s">
        <v>30</v>
      </c>
      <c r="P28" t="s">
        <v>30</v>
      </c>
      <c r="Q28" t="s">
        <v>30</v>
      </c>
      <c r="S28">
        <v>14</v>
      </c>
      <c r="T28" t="s">
        <v>42</v>
      </c>
      <c r="U28" t="s">
        <v>30</v>
      </c>
      <c r="V28" t="s">
        <v>30</v>
      </c>
      <c r="W28" t="s">
        <v>30</v>
      </c>
      <c r="X28" t="s">
        <v>30</v>
      </c>
      <c r="Y28" t="s">
        <v>30</v>
      </c>
      <c r="Z28" t="s">
        <v>30</v>
      </c>
    </row>
    <row r="29" spans="1:57" x14ac:dyDescent="0.3">
      <c r="A29">
        <v>15</v>
      </c>
      <c r="B29" t="s">
        <v>43</v>
      </c>
      <c r="C29">
        <v>4.2439999999999998</v>
      </c>
      <c r="D29">
        <v>1.343</v>
      </c>
      <c r="E29">
        <v>16.52</v>
      </c>
      <c r="F29">
        <v>4.9989999999999997</v>
      </c>
      <c r="G29">
        <v>19.760000000000002</v>
      </c>
      <c r="H29" t="s">
        <v>33</v>
      </c>
      <c r="J29">
        <v>15</v>
      </c>
      <c r="K29" t="s">
        <v>43</v>
      </c>
      <c r="L29">
        <v>5.6609999999999996</v>
      </c>
      <c r="M29">
        <v>0.93100000000000005</v>
      </c>
      <c r="N29">
        <v>7.5709999999999997</v>
      </c>
      <c r="O29">
        <v>4.9809999999999999</v>
      </c>
      <c r="P29">
        <v>13.71</v>
      </c>
      <c r="Q29" t="s">
        <v>33</v>
      </c>
      <c r="S29">
        <v>15</v>
      </c>
      <c r="T29" t="s">
        <v>43</v>
      </c>
      <c r="U29">
        <v>7.3339999999999996</v>
      </c>
      <c r="V29">
        <v>0.69399999999999995</v>
      </c>
      <c r="W29">
        <v>4.6040000000000001</v>
      </c>
      <c r="X29">
        <v>4.9630000000000001</v>
      </c>
      <c r="Y29">
        <v>10.220000000000001</v>
      </c>
      <c r="Z29" t="s">
        <v>33</v>
      </c>
      <c r="BC29">
        <f>('low1'!F29-5.03)/5.03</f>
        <v>-6.1630218687873922E-3</v>
      </c>
      <c r="BD29">
        <f>('low1'!O29-5.03)/5.03</f>
        <v>-9.7415506958251248E-3</v>
      </c>
      <c r="BE29">
        <f>('low1'!X29-5.03)/5.03</f>
        <v>-1.3320079522862856E-2</v>
      </c>
    </row>
    <row r="30" spans="1:57" x14ac:dyDescent="0.3">
      <c r="A30">
        <v>16</v>
      </c>
      <c r="B30" t="s">
        <v>44</v>
      </c>
      <c r="C30">
        <v>4.2439999999999998</v>
      </c>
      <c r="D30">
        <v>5.3999999999999999E-2</v>
      </c>
      <c r="E30">
        <v>0.65800000000000003</v>
      </c>
      <c r="F30">
        <v>0.23300000000000001</v>
      </c>
      <c r="G30">
        <v>20.51</v>
      </c>
      <c r="H30" t="s">
        <v>33</v>
      </c>
      <c r="J30">
        <v>16</v>
      </c>
      <c r="K30" t="s">
        <v>44</v>
      </c>
      <c r="L30">
        <v>5.6669999999999998</v>
      </c>
      <c r="M30">
        <v>3.7999999999999999E-2</v>
      </c>
      <c r="N30">
        <v>0.30099999999999999</v>
      </c>
      <c r="O30">
        <v>0.23499999999999999</v>
      </c>
      <c r="P30">
        <v>14.71</v>
      </c>
      <c r="Q30" t="s">
        <v>33</v>
      </c>
      <c r="S30">
        <v>16</v>
      </c>
      <c r="T30" t="s">
        <v>44</v>
      </c>
      <c r="U30">
        <v>7.3540000000000001</v>
      </c>
      <c r="V30">
        <v>0.03</v>
      </c>
      <c r="W30">
        <v>0.189</v>
      </c>
      <c r="X30">
        <v>0.24099999999999999</v>
      </c>
      <c r="Y30">
        <v>11.39</v>
      </c>
      <c r="Z30" t="s">
        <v>33</v>
      </c>
      <c r="BC30">
        <f>('low1'!F30-0.2445)/0.2445</f>
        <v>-4.7034764826175801E-2</v>
      </c>
      <c r="BD30">
        <f>('low1'!O30-0.2445)/0.2445</f>
        <v>-3.8854805725971407E-2</v>
      </c>
      <c r="BE30">
        <f>('low1'!X30-0.2445)/0.2445</f>
        <v>-1.4314928425357885E-2</v>
      </c>
    </row>
    <row r="31" spans="1:57" x14ac:dyDescent="0.3">
      <c r="A31">
        <v>17</v>
      </c>
      <c r="B31" t="s">
        <v>42</v>
      </c>
      <c r="C31" t="s">
        <v>30</v>
      </c>
      <c r="D31" t="s">
        <v>30</v>
      </c>
      <c r="E31" t="s">
        <v>30</v>
      </c>
      <c r="F31" t="s">
        <v>30</v>
      </c>
      <c r="G31" t="s">
        <v>30</v>
      </c>
      <c r="H31" t="s">
        <v>30</v>
      </c>
      <c r="J31">
        <v>17</v>
      </c>
      <c r="K31" t="s">
        <v>42</v>
      </c>
      <c r="L31" t="s">
        <v>30</v>
      </c>
      <c r="M31" t="s">
        <v>30</v>
      </c>
      <c r="N31" t="s">
        <v>30</v>
      </c>
      <c r="O31" t="s">
        <v>30</v>
      </c>
      <c r="P31" t="s">
        <v>30</v>
      </c>
      <c r="Q31" t="s">
        <v>30</v>
      </c>
      <c r="S31">
        <v>17</v>
      </c>
      <c r="T31" t="s">
        <v>42</v>
      </c>
      <c r="U31" t="s">
        <v>30</v>
      </c>
      <c r="V31" t="s">
        <v>30</v>
      </c>
      <c r="W31" t="s">
        <v>30</v>
      </c>
      <c r="X31" t="s">
        <v>30</v>
      </c>
      <c r="Y31" t="s">
        <v>30</v>
      </c>
      <c r="Z31" t="s">
        <v>30</v>
      </c>
    </row>
    <row r="32" spans="1:57" x14ac:dyDescent="0.3">
      <c r="A32">
        <v>18</v>
      </c>
      <c r="B32" t="s">
        <v>45</v>
      </c>
      <c r="C32">
        <v>4.2469999999999999</v>
      </c>
      <c r="D32">
        <v>0.24</v>
      </c>
      <c r="E32">
        <v>2.9540000000000002</v>
      </c>
      <c r="F32">
        <v>0.98299999999999998</v>
      </c>
      <c r="G32">
        <v>16.059999999999999</v>
      </c>
      <c r="H32" t="s">
        <v>33</v>
      </c>
      <c r="J32">
        <v>18</v>
      </c>
      <c r="K32" t="s">
        <v>45</v>
      </c>
      <c r="L32">
        <v>5.6669999999999998</v>
      </c>
      <c r="M32">
        <v>0.71</v>
      </c>
      <c r="N32">
        <v>5.7149999999999999</v>
      </c>
      <c r="O32">
        <v>3.8519999999999999</v>
      </c>
      <c r="P32">
        <v>47.49</v>
      </c>
      <c r="Q32" t="s">
        <v>52</v>
      </c>
      <c r="S32">
        <v>18</v>
      </c>
      <c r="T32" t="s">
        <v>45</v>
      </c>
      <c r="U32">
        <v>7.3570000000000002</v>
      </c>
      <c r="V32">
        <v>0.11700000000000001</v>
      </c>
      <c r="W32">
        <v>0.76500000000000001</v>
      </c>
      <c r="X32">
        <v>1.028</v>
      </c>
      <c r="Y32">
        <v>7.85</v>
      </c>
      <c r="Z32" t="s">
        <v>33</v>
      </c>
      <c r="BC32">
        <f>IF(F32&lt;1,F32,'low1'!F32)</f>
        <v>0.98299999999999998</v>
      </c>
      <c r="BD32">
        <f>IF(O32&lt;1,'low1'!O32,'low1'!O32)</f>
        <v>4.7290000000000001</v>
      </c>
      <c r="BE32">
        <f>IF(X32&lt;1,X32,'low1'!X32)</f>
        <v>1.2450000000000001</v>
      </c>
    </row>
    <row r="33" spans="1:61" x14ac:dyDescent="0.3">
      <c r="A33">
        <v>19</v>
      </c>
      <c r="B33" t="s">
        <v>46</v>
      </c>
      <c r="C33">
        <v>4.2439999999999998</v>
      </c>
      <c r="D33">
        <v>0.34499999999999997</v>
      </c>
      <c r="E33">
        <v>4.2649999999999997</v>
      </c>
      <c r="F33">
        <v>1.367</v>
      </c>
      <c r="G33">
        <v>21.61</v>
      </c>
      <c r="H33" t="s">
        <v>33</v>
      </c>
      <c r="J33">
        <v>19</v>
      </c>
      <c r="K33" t="s">
        <v>46</v>
      </c>
      <c r="L33">
        <v>5.6639999999999997</v>
      </c>
      <c r="M33">
        <v>0.75700000000000001</v>
      </c>
      <c r="N33">
        <v>6.0960000000000001</v>
      </c>
      <c r="O33">
        <v>4.0960000000000001</v>
      </c>
      <c r="P33">
        <v>47.4</v>
      </c>
      <c r="Q33" t="s">
        <v>52</v>
      </c>
      <c r="S33">
        <v>19</v>
      </c>
      <c r="T33" t="s">
        <v>46</v>
      </c>
      <c r="U33">
        <v>7.3609999999999998</v>
      </c>
      <c r="V33">
        <v>2E-3</v>
      </c>
      <c r="W33">
        <v>1.4999999999999999E-2</v>
      </c>
      <c r="X33">
        <v>0.24299999999999999</v>
      </c>
      <c r="Y33">
        <v>0.13</v>
      </c>
      <c r="Z33" t="s">
        <v>33</v>
      </c>
      <c r="BC33">
        <f>IF(F33&lt;1,F33,'low1'!F33)</f>
        <v>1.4950000000000001</v>
      </c>
      <c r="BD33">
        <f>IF(O33&lt;1,'low1'!O33,'low1'!O33)</f>
        <v>5.0620000000000003</v>
      </c>
      <c r="BE33">
        <f>IF(X33&lt;1,X33,'low1'!X33)</f>
        <v>0.24299999999999999</v>
      </c>
    </row>
    <row r="34" spans="1:61" x14ac:dyDescent="0.3">
      <c r="A34">
        <v>20</v>
      </c>
      <c r="B34" t="s">
        <v>47</v>
      </c>
      <c r="C34">
        <v>4.2439999999999998</v>
      </c>
      <c r="D34">
        <v>0.56200000000000006</v>
      </c>
      <c r="E34">
        <v>6.9539999999999997</v>
      </c>
      <c r="F34">
        <v>2.1560000000000001</v>
      </c>
      <c r="G34">
        <v>16.440000000000001</v>
      </c>
      <c r="H34" t="s">
        <v>33</v>
      </c>
      <c r="J34">
        <v>20</v>
      </c>
      <c r="K34" t="s">
        <v>47</v>
      </c>
      <c r="L34">
        <v>5.6539999999999999</v>
      </c>
      <c r="M34">
        <v>2.569</v>
      </c>
      <c r="N34">
        <v>20.577000000000002</v>
      </c>
      <c r="O34">
        <v>13.321999999999999</v>
      </c>
      <c r="P34">
        <v>75.12</v>
      </c>
      <c r="Q34" t="s">
        <v>52</v>
      </c>
      <c r="S34">
        <v>20</v>
      </c>
      <c r="T34" t="s">
        <v>47</v>
      </c>
      <c r="U34" t="s">
        <v>30</v>
      </c>
      <c r="V34" t="s">
        <v>30</v>
      </c>
      <c r="W34" t="s">
        <v>30</v>
      </c>
      <c r="X34" t="s">
        <v>30</v>
      </c>
      <c r="Y34" t="s">
        <v>30</v>
      </c>
      <c r="Z34" t="s">
        <v>30</v>
      </c>
      <c r="BC34">
        <f>IF(F34&lt;1,F34,'low1'!F34)</f>
        <v>2.4329999999999998</v>
      </c>
      <c r="BD34">
        <f>IF(O34&lt;1,'low1'!O34,'low1'!O34)</f>
        <v>16.126000000000001</v>
      </c>
      <c r="BE34">
        <f>IF(X34&lt;1,X34,'low1'!X34)</f>
        <v>0.22600000000000001</v>
      </c>
    </row>
    <row r="35" spans="1:61" x14ac:dyDescent="0.3">
      <c r="A35">
        <v>21</v>
      </c>
      <c r="B35" t="s">
        <v>48</v>
      </c>
      <c r="C35">
        <v>4.2469999999999999</v>
      </c>
      <c r="D35">
        <v>2.956</v>
      </c>
      <c r="E35">
        <v>35.463000000000001</v>
      </c>
      <c r="F35">
        <v>10.872999999999999</v>
      </c>
      <c r="G35">
        <v>20.86</v>
      </c>
      <c r="H35" t="s">
        <v>33</v>
      </c>
      <c r="J35">
        <v>21</v>
      </c>
      <c r="K35" t="s">
        <v>48</v>
      </c>
      <c r="L35">
        <v>5.6139999999999999</v>
      </c>
      <c r="M35">
        <v>10.423999999999999</v>
      </c>
      <c r="N35">
        <v>78.893000000000001</v>
      </c>
      <c r="O35">
        <v>53.335999999999999</v>
      </c>
      <c r="P35">
        <v>73.58</v>
      </c>
      <c r="Q35" t="s">
        <v>52</v>
      </c>
      <c r="S35">
        <v>21</v>
      </c>
      <c r="T35" t="s">
        <v>48</v>
      </c>
      <c r="U35" t="s">
        <v>30</v>
      </c>
      <c r="V35" t="s">
        <v>30</v>
      </c>
      <c r="W35" t="s">
        <v>30</v>
      </c>
      <c r="X35" t="s">
        <v>30</v>
      </c>
      <c r="Y35" t="s">
        <v>30</v>
      </c>
      <c r="Z35" t="s">
        <v>30</v>
      </c>
      <c r="BC35">
        <f>IF(F35&lt;1,F35,'low1'!F35)</f>
        <v>12.776999999999999</v>
      </c>
      <c r="BD35">
        <f>IF(O35&lt;1,'low1'!O35,'low1'!O35)</f>
        <v>64.894000000000005</v>
      </c>
      <c r="BE35" s="2">
        <f>IF(X35&lt;1,X35,'low1'!X35)</f>
        <v>0.59899999999999998</v>
      </c>
    </row>
    <row r="36" spans="1:61" x14ac:dyDescent="0.3">
      <c r="A36">
        <v>22</v>
      </c>
      <c r="B36" t="s">
        <v>49</v>
      </c>
      <c r="C36">
        <v>4.2469999999999999</v>
      </c>
      <c r="D36">
        <v>0.496</v>
      </c>
      <c r="E36">
        <v>6.1459999999999999</v>
      </c>
      <c r="F36">
        <v>1.9159999999999999</v>
      </c>
      <c r="G36">
        <v>19.45</v>
      </c>
      <c r="H36" t="s">
        <v>33</v>
      </c>
      <c r="J36">
        <v>22</v>
      </c>
      <c r="K36" t="s">
        <v>49</v>
      </c>
      <c r="L36">
        <v>5.6609999999999996</v>
      </c>
      <c r="M36">
        <v>1.847</v>
      </c>
      <c r="N36">
        <v>14.888999999999999</v>
      </c>
      <c r="O36">
        <v>9.6449999999999996</v>
      </c>
      <c r="P36">
        <v>72.400000000000006</v>
      </c>
      <c r="Q36" t="s">
        <v>52</v>
      </c>
      <c r="S36">
        <v>22</v>
      </c>
      <c r="T36" t="s">
        <v>49</v>
      </c>
      <c r="U36">
        <v>7.3639999999999999</v>
      </c>
      <c r="V36">
        <v>6.0000000000000001E-3</v>
      </c>
      <c r="W36">
        <v>3.9E-2</v>
      </c>
      <c r="X36">
        <v>0.26900000000000002</v>
      </c>
      <c r="Y36">
        <v>0.24</v>
      </c>
      <c r="Z36" t="s">
        <v>33</v>
      </c>
      <c r="BC36">
        <f>IF(F36&lt;1,F36,'low1'!F36)</f>
        <v>2.1480000000000001</v>
      </c>
      <c r="BD36">
        <f>IF(O36&lt;1,'low1'!O36,'low1'!O36)</f>
        <v>11.621</v>
      </c>
      <c r="BE36">
        <f>IF(X36&lt;1,X36,'low1'!X36)</f>
        <v>0.26900000000000002</v>
      </c>
      <c r="BG36" s="2">
        <f>BC36*4</f>
        <v>8.5920000000000005</v>
      </c>
    </row>
    <row r="37" spans="1:61" x14ac:dyDescent="0.3">
      <c r="A37">
        <v>23</v>
      </c>
      <c r="B37" t="s">
        <v>42</v>
      </c>
      <c r="C37" t="s">
        <v>30</v>
      </c>
      <c r="D37" t="s">
        <v>30</v>
      </c>
      <c r="E37" t="s">
        <v>30</v>
      </c>
      <c r="F37" t="s">
        <v>30</v>
      </c>
      <c r="G37" t="s">
        <v>30</v>
      </c>
      <c r="H37" t="s">
        <v>30</v>
      </c>
      <c r="J37">
        <v>23</v>
      </c>
      <c r="K37" t="s">
        <v>42</v>
      </c>
      <c r="L37" t="s">
        <v>30</v>
      </c>
      <c r="M37" t="s">
        <v>30</v>
      </c>
      <c r="N37" t="s">
        <v>30</v>
      </c>
      <c r="O37" t="s">
        <v>30</v>
      </c>
      <c r="P37" t="s">
        <v>30</v>
      </c>
      <c r="Q37" t="s">
        <v>30</v>
      </c>
      <c r="S37">
        <v>23</v>
      </c>
      <c r="T37" t="s">
        <v>42</v>
      </c>
      <c r="U37" t="s">
        <v>30</v>
      </c>
      <c r="V37" t="s">
        <v>30</v>
      </c>
      <c r="W37" t="s">
        <v>30</v>
      </c>
      <c r="X37" t="s">
        <v>30</v>
      </c>
      <c r="Y37" t="s">
        <v>30</v>
      </c>
      <c r="Z37" t="s">
        <v>30</v>
      </c>
    </row>
    <row r="38" spans="1:61" x14ac:dyDescent="0.3">
      <c r="A38">
        <v>24</v>
      </c>
      <c r="B38" t="s">
        <v>43</v>
      </c>
      <c r="C38">
        <v>4.2409999999999997</v>
      </c>
      <c r="D38">
        <v>1.339</v>
      </c>
      <c r="E38">
        <v>16.466999999999999</v>
      </c>
      <c r="F38">
        <v>4.9870000000000001</v>
      </c>
      <c r="G38">
        <v>19.559999999999999</v>
      </c>
      <c r="H38" t="s">
        <v>33</v>
      </c>
      <c r="J38">
        <v>24</v>
      </c>
      <c r="K38" t="s">
        <v>43</v>
      </c>
      <c r="L38">
        <v>5.6609999999999996</v>
      </c>
      <c r="M38">
        <v>0.92800000000000005</v>
      </c>
      <c r="N38">
        <v>7.5510000000000002</v>
      </c>
      <c r="O38">
        <v>4.9649999999999999</v>
      </c>
      <c r="P38">
        <v>13.55</v>
      </c>
      <c r="Q38" t="s">
        <v>33</v>
      </c>
      <c r="S38">
        <v>24</v>
      </c>
      <c r="T38" t="s">
        <v>43</v>
      </c>
      <c r="U38">
        <v>7.3339999999999996</v>
      </c>
      <c r="V38">
        <v>0.69099999999999995</v>
      </c>
      <c r="W38">
        <v>4.585</v>
      </c>
      <c r="X38">
        <v>4.9400000000000004</v>
      </c>
      <c r="Y38">
        <v>10.09</v>
      </c>
      <c r="Z38" t="s">
        <v>33</v>
      </c>
      <c r="BC38">
        <f>('low1'!F38-5.03)/5.03</f>
        <v>-8.5487077534791549E-3</v>
      </c>
      <c r="BD38">
        <f>('low1'!O38-5.03)/5.03</f>
        <v>-1.2922465208747591E-2</v>
      </c>
      <c r="BE38">
        <f>('low1'!X38-5.03)/5.03</f>
        <v>-1.7892644135188839E-2</v>
      </c>
    </row>
    <row r="39" spans="1:61" x14ac:dyDescent="0.3">
      <c r="A39">
        <v>25</v>
      </c>
      <c r="B39" t="s">
        <v>44</v>
      </c>
      <c r="C39">
        <v>4.2439999999999998</v>
      </c>
      <c r="D39">
        <v>5.2999999999999999E-2</v>
      </c>
      <c r="E39">
        <v>0.65500000000000003</v>
      </c>
      <c r="F39">
        <v>0.23200000000000001</v>
      </c>
      <c r="G39">
        <v>20.350000000000001</v>
      </c>
      <c r="H39" t="s">
        <v>33</v>
      </c>
      <c r="J39">
        <v>25</v>
      </c>
      <c r="K39" t="s">
        <v>44</v>
      </c>
      <c r="L39">
        <v>5.6669999999999998</v>
      </c>
      <c r="M39">
        <v>3.7999999999999999E-2</v>
      </c>
      <c r="N39">
        <v>0.29899999999999999</v>
      </c>
      <c r="O39">
        <v>0.23300000000000001</v>
      </c>
      <c r="P39">
        <v>14.55</v>
      </c>
      <c r="Q39" t="s">
        <v>33</v>
      </c>
      <c r="S39">
        <v>25</v>
      </c>
      <c r="T39" t="s">
        <v>44</v>
      </c>
      <c r="U39">
        <v>7.3570000000000002</v>
      </c>
      <c r="V39">
        <v>0.03</v>
      </c>
      <c r="W39">
        <v>0.188</v>
      </c>
      <c r="X39">
        <v>0.24099999999999999</v>
      </c>
      <c r="Y39">
        <v>11.35</v>
      </c>
      <c r="Z39" t="s">
        <v>33</v>
      </c>
      <c r="BC39">
        <f>('low1'!F39-0.2445)/0.2445</f>
        <v>-5.112474437627805E-2</v>
      </c>
      <c r="BD39">
        <f>('low1'!O39-0.2445)/0.2445</f>
        <v>-4.7034764826175801E-2</v>
      </c>
      <c r="BE39">
        <f>('low1'!X39-0.2445)/0.2445</f>
        <v>-1.4314928425357885E-2</v>
      </c>
    </row>
    <row r="40" spans="1:61" x14ac:dyDescent="0.3">
      <c r="A40">
        <v>26</v>
      </c>
      <c r="B40" t="s">
        <v>42</v>
      </c>
      <c r="C40" t="s">
        <v>30</v>
      </c>
      <c r="D40" t="s">
        <v>30</v>
      </c>
      <c r="E40" t="s">
        <v>30</v>
      </c>
      <c r="F40" t="s">
        <v>30</v>
      </c>
      <c r="G40" t="s">
        <v>30</v>
      </c>
      <c r="H40" t="s">
        <v>30</v>
      </c>
      <c r="J40">
        <v>26</v>
      </c>
      <c r="K40" t="s">
        <v>42</v>
      </c>
      <c r="L40" t="s">
        <v>30</v>
      </c>
      <c r="M40" t="s">
        <v>30</v>
      </c>
      <c r="N40" t="s">
        <v>30</v>
      </c>
      <c r="O40" t="s">
        <v>30</v>
      </c>
      <c r="P40" t="s">
        <v>30</v>
      </c>
      <c r="Q40" t="s">
        <v>30</v>
      </c>
      <c r="S40">
        <v>26</v>
      </c>
      <c r="T40" t="s">
        <v>42</v>
      </c>
      <c r="U40" t="s">
        <v>30</v>
      </c>
      <c r="V40" t="s">
        <v>30</v>
      </c>
      <c r="W40" t="s">
        <v>30</v>
      </c>
      <c r="X40" t="s">
        <v>30</v>
      </c>
      <c r="Y40" t="s">
        <v>30</v>
      </c>
      <c r="Z40" t="s">
        <v>30</v>
      </c>
    </row>
    <row r="41" spans="1:61" x14ac:dyDescent="0.3">
      <c r="A41">
        <v>27</v>
      </c>
      <c r="B41" t="s">
        <v>69</v>
      </c>
      <c r="C41">
        <v>4.26</v>
      </c>
      <c r="D41">
        <v>0.23499999999999999</v>
      </c>
      <c r="E41">
        <v>2.6869999999999998</v>
      </c>
      <c r="F41">
        <v>0.96699999999999997</v>
      </c>
      <c r="G41">
        <v>11.9</v>
      </c>
      <c r="H41" t="s">
        <v>33</v>
      </c>
      <c r="J41">
        <v>27</v>
      </c>
      <c r="K41" t="s">
        <v>50</v>
      </c>
      <c r="L41">
        <v>5.6669999999999998</v>
      </c>
      <c r="M41">
        <v>0.88200000000000001</v>
      </c>
      <c r="N41">
        <v>7.0030000000000001</v>
      </c>
      <c r="O41">
        <v>4.7329999999999997</v>
      </c>
      <c r="P41">
        <v>44.62</v>
      </c>
      <c r="Q41" t="s">
        <v>62</v>
      </c>
      <c r="S41">
        <v>27</v>
      </c>
      <c r="T41" t="s">
        <v>50</v>
      </c>
      <c r="U41" t="s">
        <v>30</v>
      </c>
      <c r="V41" t="s">
        <v>30</v>
      </c>
      <c r="W41" t="s">
        <v>30</v>
      </c>
      <c r="X41" t="s">
        <v>30</v>
      </c>
      <c r="Y41" t="s">
        <v>30</v>
      </c>
      <c r="Z41" t="s">
        <v>30</v>
      </c>
      <c r="BC41">
        <f>IF(F41&lt;1,'low1'!F41,O41)</f>
        <v>1.0289999999999999</v>
      </c>
      <c r="BD41">
        <f>IF(O41&lt;1,'low1'!O41,O41)</f>
        <v>4.7329999999999997</v>
      </c>
      <c r="BE41" t="str">
        <f>IF(X41&lt;1,X41,'low1'!X41)</f>
        <v>n.a.</v>
      </c>
      <c r="BF41">
        <v>8</v>
      </c>
      <c r="BG41">
        <f>$BF41*BC41</f>
        <v>8.2319999999999993</v>
      </c>
      <c r="BH41">
        <f t="shared" ref="BH41" si="0">$BF41*BD41</f>
        <v>37.863999999999997</v>
      </c>
      <c r="BI41" t="s">
        <v>68</v>
      </c>
    </row>
    <row r="42" spans="1:61" x14ac:dyDescent="0.3">
      <c r="A42">
        <v>28</v>
      </c>
      <c r="B42" t="s">
        <v>51</v>
      </c>
      <c r="C42">
        <v>4.2610000000000001</v>
      </c>
      <c r="D42">
        <v>0.76900000000000002</v>
      </c>
      <c r="E42">
        <v>9.3320000000000007</v>
      </c>
      <c r="F42">
        <v>2.9119999999999999</v>
      </c>
      <c r="G42">
        <v>16.16</v>
      </c>
      <c r="H42" t="s">
        <v>52</v>
      </c>
      <c r="J42">
        <v>28</v>
      </c>
      <c r="K42" t="s">
        <v>51</v>
      </c>
      <c r="L42">
        <v>5.6609999999999996</v>
      </c>
      <c r="M42">
        <v>3.3650000000000002</v>
      </c>
      <c r="N42">
        <v>26.625</v>
      </c>
      <c r="O42">
        <v>17.38</v>
      </c>
      <c r="P42">
        <v>70.66</v>
      </c>
      <c r="Q42" t="s">
        <v>33</v>
      </c>
      <c r="S42">
        <v>28</v>
      </c>
      <c r="T42" t="s">
        <v>51</v>
      </c>
      <c r="U42">
        <v>7.3739999999999997</v>
      </c>
      <c r="V42">
        <v>8.9999999999999993E-3</v>
      </c>
      <c r="W42">
        <v>5.8000000000000003E-2</v>
      </c>
      <c r="X42">
        <v>0.28899999999999998</v>
      </c>
      <c r="Y42">
        <v>0.19</v>
      </c>
      <c r="Z42" t="s">
        <v>33</v>
      </c>
      <c r="BC42">
        <f>IF(F42&lt;1,F42,'low1'!F42)</f>
        <v>3.3050000000000002</v>
      </c>
      <c r="BD42">
        <f>IF(O42&lt;1,'low1'!O42,'low1'!O42)</f>
        <v>20.881</v>
      </c>
      <c r="BE42">
        <f>IF(X42&lt;1,X42,'low1'!X42)</f>
        <v>0.28899999999999998</v>
      </c>
      <c r="BF42">
        <v>8</v>
      </c>
      <c r="BG42">
        <f t="shared" ref="BG42:BG50" si="1">$BF42*BC42</f>
        <v>26.44</v>
      </c>
      <c r="BH42" t="s">
        <v>68</v>
      </c>
      <c r="BI42">
        <f t="shared" ref="BH42:BI50" si="2">$BF42*BE42</f>
        <v>2.3119999999999998</v>
      </c>
    </row>
    <row r="43" spans="1:61" x14ac:dyDescent="0.3">
      <c r="A43">
        <v>29</v>
      </c>
      <c r="B43" t="s">
        <v>53</v>
      </c>
      <c r="C43">
        <v>4.2640000000000002</v>
      </c>
      <c r="D43">
        <v>0.27300000000000002</v>
      </c>
      <c r="E43">
        <v>3.2229999999999999</v>
      </c>
      <c r="F43">
        <v>1.1020000000000001</v>
      </c>
      <c r="G43">
        <v>16.98</v>
      </c>
      <c r="H43" t="s">
        <v>33</v>
      </c>
      <c r="J43">
        <v>29</v>
      </c>
      <c r="K43" t="s">
        <v>53</v>
      </c>
      <c r="L43">
        <v>5.6740000000000004</v>
      </c>
      <c r="M43">
        <v>1.21</v>
      </c>
      <c r="N43">
        <v>9.6760000000000002</v>
      </c>
      <c r="O43">
        <v>6.399</v>
      </c>
      <c r="P43">
        <v>75.31</v>
      </c>
      <c r="Q43" t="s">
        <v>33</v>
      </c>
      <c r="S43">
        <v>29</v>
      </c>
      <c r="T43" t="s">
        <v>53</v>
      </c>
      <c r="U43">
        <v>7.3869999999999996</v>
      </c>
      <c r="V43">
        <v>2.3E-2</v>
      </c>
      <c r="W43">
        <v>0.03</v>
      </c>
      <c r="X43">
        <v>0.38400000000000001</v>
      </c>
      <c r="Y43">
        <v>1.42</v>
      </c>
      <c r="Z43" t="s">
        <v>33</v>
      </c>
      <c r="BC43">
        <f>IF(F43&lt;1,F43,'low1'!F43)</f>
        <v>1.1839999999999999</v>
      </c>
      <c r="BD43">
        <f>IF(O43&lt;1,'low1'!O43,'low1'!O43)</f>
        <v>7.6420000000000003</v>
      </c>
      <c r="BE43">
        <f>IF(X43&lt;1,X43,'low1'!X43)</f>
        <v>0.38400000000000001</v>
      </c>
      <c r="BF43">
        <v>25</v>
      </c>
      <c r="BG43" s="2">
        <f>$BF43*BC43</f>
        <v>29.599999999999998</v>
      </c>
      <c r="BH43" s="2">
        <f t="shared" si="2"/>
        <v>191.05</v>
      </c>
      <c r="BI43">
        <f t="shared" si="2"/>
        <v>9.6</v>
      </c>
    </row>
    <row r="44" spans="1:61" x14ac:dyDescent="0.3">
      <c r="A44">
        <v>30</v>
      </c>
      <c r="B44" t="s">
        <v>54</v>
      </c>
      <c r="C44">
        <v>4.2709999999999999</v>
      </c>
      <c r="D44">
        <v>0.154</v>
      </c>
      <c r="E44">
        <v>1.7070000000000001</v>
      </c>
      <c r="F44">
        <v>0.66800000000000004</v>
      </c>
      <c r="G44">
        <v>45.61</v>
      </c>
      <c r="H44" t="s">
        <v>55</v>
      </c>
      <c r="J44">
        <v>30</v>
      </c>
      <c r="K44" t="s">
        <v>54</v>
      </c>
      <c r="L44">
        <v>5.6870000000000003</v>
      </c>
      <c r="M44">
        <v>3.5999999999999997E-2</v>
      </c>
      <c r="N44">
        <v>0.27500000000000002</v>
      </c>
      <c r="O44">
        <v>0.42</v>
      </c>
      <c r="P44">
        <v>10.64</v>
      </c>
      <c r="Q44" t="s">
        <v>63</v>
      </c>
      <c r="S44">
        <v>30</v>
      </c>
      <c r="T44" t="s">
        <v>54</v>
      </c>
      <c r="U44" t="s">
        <v>30</v>
      </c>
      <c r="V44" t="s">
        <v>30</v>
      </c>
      <c r="W44" t="s">
        <v>30</v>
      </c>
      <c r="X44" t="s">
        <v>30</v>
      </c>
      <c r="Y44" t="s">
        <v>30</v>
      </c>
      <c r="Z44" t="s">
        <v>30</v>
      </c>
      <c r="BC44">
        <f>IF(F44&lt;1,F44,'low1'!F44)</f>
        <v>0.66800000000000004</v>
      </c>
      <c r="BD44">
        <f>IF(O44&lt;1,'low1'!O44,'low1'!O44)</f>
        <v>0.222</v>
      </c>
      <c r="BE44" t="str">
        <f>IF(X44&lt;1,X44,'low1'!X44)</f>
        <v>n.a.</v>
      </c>
      <c r="BF44">
        <v>10</v>
      </c>
      <c r="BG44">
        <f t="shared" si="1"/>
        <v>6.6800000000000006</v>
      </c>
      <c r="BH44">
        <f t="shared" si="2"/>
        <v>2.2200000000000002</v>
      </c>
      <c r="BI44" t="s">
        <v>68</v>
      </c>
    </row>
    <row r="45" spans="1:61" x14ac:dyDescent="0.3">
      <c r="A45">
        <v>31</v>
      </c>
      <c r="B45" t="s">
        <v>66</v>
      </c>
      <c r="C45">
        <v>4.2640000000000002</v>
      </c>
      <c r="D45">
        <v>0.26400000000000001</v>
      </c>
      <c r="E45">
        <v>2.9940000000000002</v>
      </c>
      <c r="F45">
        <v>1.069</v>
      </c>
      <c r="G45">
        <v>16.46</v>
      </c>
      <c r="H45" t="s">
        <v>33</v>
      </c>
      <c r="J45">
        <v>31</v>
      </c>
      <c r="K45" t="s">
        <v>66</v>
      </c>
      <c r="L45">
        <v>5.6769999999999996</v>
      </c>
      <c r="M45">
        <v>1.1859999999999999</v>
      </c>
      <c r="N45">
        <v>9.3970000000000002</v>
      </c>
      <c r="O45">
        <v>6.28</v>
      </c>
      <c r="P45">
        <v>74.08</v>
      </c>
      <c r="Q45" t="s">
        <v>33</v>
      </c>
      <c r="S45">
        <v>31</v>
      </c>
      <c r="T45" t="s">
        <v>66</v>
      </c>
      <c r="U45" t="s">
        <v>30</v>
      </c>
      <c r="V45" t="s">
        <v>30</v>
      </c>
      <c r="W45" t="s">
        <v>30</v>
      </c>
      <c r="X45" t="s">
        <v>30</v>
      </c>
      <c r="Y45" t="s">
        <v>30</v>
      </c>
      <c r="Z45" t="s">
        <v>30</v>
      </c>
      <c r="BC45">
        <f>IF(F45&lt;1,F45,'low1'!F45)</f>
        <v>1.155</v>
      </c>
      <c r="BD45">
        <f>IF(O45&lt;1,'low1'!O45,'low1'!O45)</f>
        <v>7.4989999999999997</v>
      </c>
      <c r="BE45">
        <f>IF(X45&lt;1,X45,'low1'!X45)</f>
        <v>2.1000000000000001E-2</v>
      </c>
      <c r="BF45">
        <v>2</v>
      </c>
      <c r="BG45">
        <f t="shared" si="1"/>
        <v>2.31</v>
      </c>
      <c r="BH45">
        <f t="shared" si="2"/>
        <v>14.997999999999999</v>
      </c>
      <c r="BI45">
        <f t="shared" si="2"/>
        <v>4.2000000000000003E-2</v>
      </c>
    </row>
    <row r="46" spans="1:61" x14ac:dyDescent="0.3">
      <c r="A46">
        <v>32</v>
      </c>
      <c r="B46" t="s">
        <v>56</v>
      </c>
      <c r="C46">
        <v>4.2610000000000001</v>
      </c>
      <c r="D46">
        <v>0.42299999999999999</v>
      </c>
      <c r="E46">
        <v>4.8259999999999996</v>
      </c>
      <c r="F46">
        <v>1.6519999999999999</v>
      </c>
      <c r="G46">
        <v>54.93</v>
      </c>
      <c r="H46" t="s">
        <v>55</v>
      </c>
      <c r="J46">
        <v>32</v>
      </c>
      <c r="K46" t="s">
        <v>56</v>
      </c>
      <c r="L46">
        <v>5.6769999999999996</v>
      </c>
      <c r="M46">
        <v>6.8000000000000005E-2</v>
      </c>
      <c r="N46">
        <v>0.33300000000000002</v>
      </c>
      <c r="O46">
        <v>0.58399999999999996</v>
      </c>
      <c r="P46">
        <v>8.81</v>
      </c>
      <c r="Q46" t="s">
        <v>64</v>
      </c>
      <c r="S46">
        <v>32</v>
      </c>
      <c r="T46" t="s">
        <v>56</v>
      </c>
      <c r="U46">
        <v>7.3739999999999997</v>
      </c>
      <c r="V46">
        <v>7.0000000000000001E-3</v>
      </c>
      <c r="W46">
        <v>3.9E-2</v>
      </c>
      <c r="X46">
        <v>0.27300000000000002</v>
      </c>
      <c r="Y46">
        <v>0.85</v>
      </c>
      <c r="Z46" t="s">
        <v>52</v>
      </c>
      <c r="BC46">
        <f>IF(F46&lt;1,F46,'low1'!F46)</f>
        <v>1.847</v>
      </c>
      <c r="BD46">
        <f>IF(O46&lt;1,'low1'!O46,'low1'!O46)</f>
        <v>0.40699999999999997</v>
      </c>
      <c r="BE46">
        <f>IF(X46&lt;1,X46,'low1'!X46)</f>
        <v>0.27300000000000002</v>
      </c>
      <c r="BF46">
        <v>1</v>
      </c>
      <c r="BG46">
        <f t="shared" si="1"/>
        <v>1.847</v>
      </c>
      <c r="BH46">
        <f t="shared" si="2"/>
        <v>0.40699999999999997</v>
      </c>
      <c r="BI46">
        <f t="shared" si="2"/>
        <v>0.27300000000000002</v>
      </c>
    </row>
    <row r="47" spans="1:61" x14ac:dyDescent="0.3">
      <c r="A47">
        <v>33</v>
      </c>
      <c r="B47" t="s">
        <v>57</v>
      </c>
      <c r="C47">
        <v>4.2610000000000001</v>
      </c>
      <c r="D47">
        <v>0.317</v>
      </c>
      <c r="E47">
        <v>3.544</v>
      </c>
      <c r="F47">
        <v>1.264</v>
      </c>
      <c r="G47">
        <v>26.52</v>
      </c>
      <c r="H47" t="s">
        <v>33</v>
      </c>
      <c r="J47">
        <v>33</v>
      </c>
      <c r="K47" t="s">
        <v>57</v>
      </c>
      <c r="L47">
        <v>5.681</v>
      </c>
      <c r="M47">
        <v>0.27700000000000002</v>
      </c>
      <c r="N47">
        <v>1.6120000000000001</v>
      </c>
      <c r="O47">
        <v>1.65</v>
      </c>
      <c r="P47">
        <v>23.2</v>
      </c>
      <c r="Q47" t="s">
        <v>64</v>
      </c>
      <c r="S47">
        <v>33</v>
      </c>
      <c r="T47" t="s">
        <v>57</v>
      </c>
      <c r="U47">
        <v>7.3769999999999998</v>
      </c>
      <c r="V47">
        <v>8.0000000000000002E-3</v>
      </c>
      <c r="W47">
        <v>2.9000000000000001E-2</v>
      </c>
      <c r="X47">
        <v>0.28100000000000003</v>
      </c>
      <c r="Y47">
        <v>0.65</v>
      </c>
      <c r="Z47" t="s">
        <v>52</v>
      </c>
      <c r="BC47">
        <f>IF(F47&lt;1,F47,'low1'!F47)</f>
        <v>1.3839999999999999</v>
      </c>
      <c r="BD47">
        <f>IF(O47&lt;1,'low1'!O47,'low1'!O47)</f>
        <v>1.6830000000000001</v>
      </c>
      <c r="BE47">
        <f>IF(X47&lt;1,X47,'low1'!X47)</f>
        <v>0.28100000000000003</v>
      </c>
      <c r="BF47">
        <v>1</v>
      </c>
      <c r="BG47">
        <f t="shared" si="1"/>
        <v>1.3839999999999999</v>
      </c>
      <c r="BH47">
        <f t="shared" si="2"/>
        <v>1.6830000000000001</v>
      </c>
      <c r="BI47">
        <f t="shared" si="2"/>
        <v>0.28100000000000003</v>
      </c>
    </row>
    <row r="48" spans="1:61" x14ac:dyDescent="0.3">
      <c r="A48">
        <v>34</v>
      </c>
      <c r="B48" t="s">
        <v>58</v>
      </c>
      <c r="C48">
        <v>4.2640000000000002</v>
      </c>
      <c r="D48">
        <v>0.44800000000000001</v>
      </c>
      <c r="E48">
        <v>5.2569999999999997</v>
      </c>
      <c r="F48">
        <v>1.7410000000000001</v>
      </c>
      <c r="G48">
        <v>30.15</v>
      </c>
      <c r="H48" t="s">
        <v>33</v>
      </c>
      <c r="J48">
        <v>34</v>
      </c>
      <c r="K48" t="s">
        <v>58</v>
      </c>
      <c r="L48">
        <v>5.6769999999999996</v>
      </c>
      <c r="M48">
        <v>0.14299999999999999</v>
      </c>
      <c r="N48">
        <v>0.624</v>
      </c>
      <c r="O48">
        <v>0.96599999999999997</v>
      </c>
      <c r="P48">
        <v>9.6199999999999992</v>
      </c>
      <c r="Q48" t="s">
        <v>64</v>
      </c>
      <c r="S48">
        <v>34</v>
      </c>
      <c r="T48" t="s">
        <v>58</v>
      </c>
      <c r="U48">
        <v>7.3739999999999997</v>
      </c>
      <c r="V48">
        <v>2.9000000000000001E-2</v>
      </c>
      <c r="W48">
        <v>6.5000000000000002E-2</v>
      </c>
      <c r="X48">
        <v>0.42599999999999999</v>
      </c>
      <c r="Y48">
        <v>1.95</v>
      </c>
      <c r="Z48" t="s">
        <v>52</v>
      </c>
      <c r="BC48">
        <f>IF(F48&lt;1,F48,'low1'!F48)</f>
        <v>2.0499999999999998</v>
      </c>
      <c r="BD48">
        <f>IF(O48&lt;1,'low1'!O48,'low1'!O48)</f>
        <v>0.85399999999999998</v>
      </c>
      <c r="BE48">
        <f>IF(X48&lt;1,X48,'low1'!X48)</f>
        <v>0.42599999999999999</v>
      </c>
      <c r="BF48">
        <v>1</v>
      </c>
      <c r="BG48">
        <f t="shared" si="1"/>
        <v>2.0499999999999998</v>
      </c>
      <c r="BH48">
        <f t="shared" si="2"/>
        <v>0.85399999999999998</v>
      </c>
      <c r="BI48">
        <f t="shared" si="2"/>
        <v>0.42599999999999999</v>
      </c>
    </row>
    <row r="49" spans="1:61" x14ac:dyDescent="0.3">
      <c r="A49">
        <v>35</v>
      </c>
      <c r="B49" t="s">
        <v>59</v>
      </c>
      <c r="C49">
        <v>4.2610000000000001</v>
      </c>
      <c r="D49">
        <v>0.01</v>
      </c>
      <c r="E49">
        <v>0.114</v>
      </c>
      <c r="F49">
        <v>0.14699999999999999</v>
      </c>
      <c r="G49">
        <v>22.88</v>
      </c>
      <c r="H49" t="s">
        <v>33</v>
      </c>
      <c r="J49">
        <v>35</v>
      </c>
      <c r="K49" t="s">
        <v>59</v>
      </c>
      <c r="L49">
        <v>5.6769999999999996</v>
      </c>
      <c r="M49">
        <v>6.0000000000000001E-3</v>
      </c>
      <c r="N49">
        <v>4.2000000000000003E-2</v>
      </c>
      <c r="O49">
        <v>0.26800000000000002</v>
      </c>
      <c r="P49">
        <v>13.36</v>
      </c>
      <c r="Q49" t="s">
        <v>52</v>
      </c>
      <c r="S49">
        <v>35</v>
      </c>
      <c r="T49" t="s">
        <v>59</v>
      </c>
      <c r="U49">
        <v>7.3739999999999997</v>
      </c>
      <c r="V49">
        <v>4.0000000000000001E-3</v>
      </c>
      <c r="W49">
        <v>2.5000000000000001E-2</v>
      </c>
      <c r="X49">
        <v>0.255</v>
      </c>
      <c r="Y49">
        <v>8.83</v>
      </c>
      <c r="Z49" t="s">
        <v>33</v>
      </c>
      <c r="BC49">
        <f>IF(F49&lt;1,F49,'low1'!F49)</f>
        <v>0.14699999999999999</v>
      </c>
      <c r="BD49">
        <f>IF(O49&lt;1,'low1'!O49,'low1'!O49)</f>
        <v>3.9E-2</v>
      </c>
      <c r="BE49">
        <f>IF(X49&lt;1,X49,'low1'!X49)</f>
        <v>0.255</v>
      </c>
      <c r="BF49">
        <v>1</v>
      </c>
      <c r="BG49">
        <f t="shared" si="1"/>
        <v>0.14699999999999999</v>
      </c>
      <c r="BH49">
        <f t="shared" si="2"/>
        <v>3.9E-2</v>
      </c>
      <c r="BI49">
        <f t="shared" si="2"/>
        <v>0.255</v>
      </c>
    </row>
    <row r="50" spans="1:61" x14ac:dyDescent="0.3">
      <c r="A50">
        <v>36</v>
      </c>
      <c r="B50" t="s">
        <v>60</v>
      </c>
      <c r="C50">
        <v>4.2539999999999996</v>
      </c>
      <c r="D50">
        <v>0.25</v>
      </c>
      <c r="E50">
        <v>2.8220000000000001</v>
      </c>
      <c r="F50">
        <v>1.018</v>
      </c>
      <c r="G50">
        <v>19.71</v>
      </c>
      <c r="H50" t="s">
        <v>33</v>
      </c>
      <c r="J50">
        <v>36</v>
      </c>
      <c r="K50" t="s">
        <v>60</v>
      </c>
      <c r="L50">
        <v>5.6669999999999998</v>
      </c>
      <c r="M50">
        <v>0.89900000000000002</v>
      </c>
      <c r="N50">
        <v>7.16</v>
      </c>
      <c r="O50">
        <v>4.8170000000000002</v>
      </c>
      <c r="P50">
        <v>70.98</v>
      </c>
      <c r="Q50" t="s">
        <v>33</v>
      </c>
      <c r="S50">
        <v>36</v>
      </c>
      <c r="T50" t="s">
        <v>60</v>
      </c>
      <c r="U50">
        <v>7.3639999999999999</v>
      </c>
      <c r="V50">
        <v>3.0000000000000001E-3</v>
      </c>
      <c r="W50">
        <v>0.02</v>
      </c>
      <c r="X50">
        <v>0.252</v>
      </c>
      <c r="Y50">
        <v>0.27</v>
      </c>
      <c r="Z50" t="s">
        <v>33</v>
      </c>
      <c r="BC50">
        <f>IF(F50&lt;1,F50,'low1'!F50)</f>
        <v>1.0900000000000001</v>
      </c>
      <c r="BD50">
        <f>IF(O50&lt;1,'low1'!O50,'low1'!O50)</f>
        <v>5.6619999999999999</v>
      </c>
      <c r="BE50">
        <f>IF(X50&lt;1,X50,'low1'!X50)</f>
        <v>0.252</v>
      </c>
      <c r="BF50">
        <v>10</v>
      </c>
      <c r="BG50">
        <f t="shared" si="1"/>
        <v>10.9</v>
      </c>
      <c r="BH50" s="2">
        <f t="shared" si="2"/>
        <v>56.62</v>
      </c>
      <c r="BI50" t="s">
        <v>68</v>
      </c>
    </row>
    <row r="51" spans="1:61" x14ac:dyDescent="0.3">
      <c r="A51">
        <v>37</v>
      </c>
      <c r="B51" t="s">
        <v>42</v>
      </c>
      <c r="C51" t="s">
        <v>30</v>
      </c>
      <c r="D51" t="s">
        <v>30</v>
      </c>
      <c r="E51" t="s">
        <v>30</v>
      </c>
      <c r="F51" t="s">
        <v>30</v>
      </c>
      <c r="G51" t="s">
        <v>30</v>
      </c>
      <c r="H51" t="s">
        <v>30</v>
      </c>
      <c r="J51">
        <v>37</v>
      </c>
      <c r="K51" t="s">
        <v>42</v>
      </c>
      <c r="L51" t="s">
        <v>30</v>
      </c>
      <c r="M51" t="s">
        <v>30</v>
      </c>
      <c r="N51" t="s">
        <v>30</v>
      </c>
      <c r="O51" t="s">
        <v>30</v>
      </c>
      <c r="P51" t="s">
        <v>30</v>
      </c>
      <c r="Q51" t="s">
        <v>30</v>
      </c>
      <c r="S51">
        <v>37</v>
      </c>
      <c r="T51" t="s">
        <v>42</v>
      </c>
      <c r="U51" t="s">
        <v>30</v>
      </c>
      <c r="V51" t="s">
        <v>30</v>
      </c>
      <c r="W51" t="s">
        <v>30</v>
      </c>
      <c r="X51" t="s">
        <v>30</v>
      </c>
      <c r="Y51" t="s">
        <v>30</v>
      </c>
      <c r="Z51" t="s">
        <v>30</v>
      </c>
    </row>
    <row r="52" spans="1:61" x14ac:dyDescent="0.3">
      <c r="A52">
        <v>38</v>
      </c>
      <c r="B52" t="s">
        <v>43</v>
      </c>
      <c r="C52">
        <v>4.2569999999999997</v>
      </c>
      <c r="D52">
        <v>1.3029999999999999</v>
      </c>
      <c r="E52">
        <v>15.334</v>
      </c>
      <c r="F52">
        <v>4.8540000000000001</v>
      </c>
      <c r="G52">
        <v>19.36</v>
      </c>
      <c r="H52" t="s">
        <v>33</v>
      </c>
      <c r="J52">
        <v>38</v>
      </c>
      <c r="K52" t="s">
        <v>43</v>
      </c>
      <c r="L52">
        <v>5.6710000000000003</v>
      </c>
      <c r="M52">
        <v>0.89700000000000002</v>
      </c>
      <c r="N52">
        <v>7.1459999999999999</v>
      </c>
      <c r="O52">
        <v>4.8079999999999998</v>
      </c>
      <c r="P52">
        <v>13.33</v>
      </c>
      <c r="Q52" t="s">
        <v>33</v>
      </c>
      <c r="S52">
        <v>38</v>
      </c>
      <c r="T52" t="s">
        <v>43</v>
      </c>
      <c r="U52">
        <v>7.3470000000000004</v>
      </c>
      <c r="V52">
        <v>0.67400000000000004</v>
      </c>
      <c r="W52">
        <v>4.3710000000000004</v>
      </c>
      <c r="X52">
        <v>4.827</v>
      </c>
      <c r="Y52">
        <v>10.02</v>
      </c>
      <c r="Z52" t="s">
        <v>33</v>
      </c>
      <c r="BC52">
        <f>('low1'!F52-5.03)/5.03</f>
        <v>-3.4990059642147145E-2</v>
      </c>
      <c r="BD52">
        <f>('low1'!O52-5.03)/5.03</f>
        <v>-4.4135188866799284E-2</v>
      </c>
      <c r="BE52">
        <f>('low1'!X52-5.03)/5.03</f>
        <v>-4.0357852882703833E-2</v>
      </c>
    </row>
    <row r="53" spans="1:61" x14ac:dyDescent="0.3">
      <c r="A53">
        <v>39</v>
      </c>
      <c r="B53" t="s">
        <v>44</v>
      </c>
      <c r="C53">
        <v>4.2539999999999996</v>
      </c>
      <c r="D53">
        <v>5.5E-2</v>
      </c>
      <c r="E53">
        <v>0.60799999999999998</v>
      </c>
      <c r="F53">
        <v>0.24</v>
      </c>
      <c r="G53">
        <v>18.850000000000001</v>
      </c>
      <c r="H53" t="s">
        <v>55</v>
      </c>
      <c r="J53">
        <v>39</v>
      </c>
      <c r="K53" t="s">
        <v>44</v>
      </c>
      <c r="L53">
        <v>5.6740000000000004</v>
      </c>
      <c r="M53">
        <v>4.1000000000000002E-2</v>
      </c>
      <c r="N53">
        <v>0.28899999999999998</v>
      </c>
      <c r="O53">
        <v>0.25</v>
      </c>
      <c r="P53">
        <v>14.01</v>
      </c>
      <c r="Q53" t="s">
        <v>64</v>
      </c>
      <c r="S53">
        <v>39</v>
      </c>
      <c r="T53" t="s">
        <v>44</v>
      </c>
      <c r="U53">
        <v>7.367</v>
      </c>
      <c r="V53">
        <v>2.9000000000000001E-2</v>
      </c>
      <c r="W53">
        <v>0.17899999999999999</v>
      </c>
      <c r="X53">
        <v>0.23200000000000001</v>
      </c>
      <c r="Y53">
        <v>9.7899999999999991</v>
      </c>
      <c r="Z53" t="s">
        <v>33</v>
      </c>
      <c r="BC53">
        <f>('low1'!F53-0.2445)/0.2445</f>
        <v>-1.8404907975460138E-2</v>
      </c>
      <c r="BD53">
        <f>('low1'!O53-0.2445)/0.2445</f>
        <v>2.2494887525562394E-2</v>
      </c>
      <c r="BE53">
        <f>('low1'!X53-0.2445)/0.2445</f>
        <v>-5.112474437627805E-2</v>
      </c>
    </row>
    <row r="54" spans="1:61" x14ac:dyDescent="0.3">
      <c r="A54">
        <v>40</v>
      </c>
      <c r="B54" t="s">
        <v>42</v>
      </c>
      <c r="C54" t="s">
        <v>30</v>
      </c>
      <c r="D54" t="s">
        <v>30</v>
      </c>
      <c r="E54" t="s">
        <v>30</v>
      </c>
      <c r="F54" t="s">
        <v>30</v>
      </c>
      <c r="G54" t="s">
        <v>30</v>
      </c>
      <c r="H54" t="s">
        <v>30</v>
      </c>
      <c r="J54">
        <v>40</v>
      </c>
      <c r="K54" t="s">
        <v>42</v>
      </c>
      <c r="L54" t="s">
        <v>30</v>
      </c>
      <c r="M54" t="s">
        <v>30</v>
      </c>
      <c r="N54" t="s">
        <v>30</v>
      </c>
      <c r="O54" t="s">
        <v>30</v>
      </c>
      <c r="P54" t="s">
        <v>30</v>
      </c>
      <c r="Q54" t="s">
        <v>30</v>
      </c>
      <c r="S54">
        <v>40</v>
      </c>
      <c r="T54" t="s">
        <v>42</v>
      </c>
      <c r="U54" t="s">
        <v>30</v>
      </c>
      <c r="V54" t="s">
        <v>30</v>
      </c>
      <c r="W54" t="s">
        <v>30</v>
      </c>
      <c r="X54" t="s">
        <v>30</v>
      </c>
      <c r="Y54" t="s">
        <v>30</v>
      </c>
      <c r="Z54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54"/>
  <sheetViews>
    <sheetView workbookViewId="0">
      <selection activeCell="C22" sqref="C22"/>
    </sheetView>
  </sheetViews>
  <sheetFormatPr defaultColWidth="8.77734375" defaultRowHeight="14.4" x14ac:dyDescent="0.3"/>
  <cols>
    <col min="11" max="11" width="15" customWidth="1"/>
    <col min="20" max="20" width="17.44140625" customWidth="1"/>
  </cols>
  <sheetData>
    <row r="1" spans="1:26" x14ac:dyDescent="0.3">
      <c r="A1" t="s">
        <v>70</v>
      </c>
      <c r="J1" t="s">
        <v>0</v>
      </c>
      <c r="S1" t="s">
        <v>0</v>
      </c>
    </row>
    <row r="3" spans="1:26" x14ac:dyDescent="0.3">
      <c r="A3" t="s">
        <v>1</v>
      </c>
      <c r="J3" t="s">
        <v>1</v>
      </c>
      <c r="S3" t="s">
        <v>1</v>
      </c>
    </row>
    <row r="4" spans="1:26" x14ac:dyDescent="0.3">
      <c r="A4" t="s">
        <v>2</v>
      </c>
      <c r="C4" t="s">
        <v>3</v>
      </c>
      <c r="F4" t="s">
        <v>4</v>
      </c>
      <c r="G4" s="1">
        <v>43251.558425925927</v>
      </c>
      <c r="J4" t="s">
        <v>2</v>
      </c>
      <c r="L4" t="s">
        <v>3</v>
      </c>
      <c r="O4" t="s">
        <v>4</v>
      </c>
      <c r="P4" s="1">
        <v>43251.558425925927</v>
      </c>
      <c r="S4" t="s">
        <v>2</v>
      </c>
      <c r="U4" t="s">
        <v>3</v>
      </c>
      <c r="X4" t="s">
        <v>4</v>
      </c>
      <c r="Y4" s="1">
        <v>43251.558425925927</v>
      </c>
    </row>
    <row r="5" spans="1:26" x14ac:dyDescent="0.3">
      <c r="A5" t="s">
        <v>5</v>
      </c>
      <c r="C5" t="s">
        <v>6</v>
      </c>
      <c r="F5" t="s">
        <v>7</v>
      </c>
      <c r="G5" t="s">
        <v>8</v>
      </c>
      <c r="J5" t="s">
        <v>5</v>
      </c>
      <c r="L5" t="s">
        <v>6</v>
      </c>
      <c r="O5" t="s">
        <v>7</v>
      </c>
      <c r="P5" t="s">
        <v>8</v>
      </c>
      <c r="S5" t="s">
        <v>5</v>
      </c>
      <c r="U5" t="s">
        <v>6</v>
      </c>
      <c r="X5" t="s">
        <v>7</v>
      </c>
      <c r="Y5" t="s">
        <v>8</v>
      </c>
    </row>
    <row r="6" spans="1:26" x14ac:dyDescent="0.3">
      <c r="A6" t="s">
        <v>9</v>
      </c>
      <c r="C6" t="s">
        <v>10</v>
      </c>
      <c r="F6" t="s">
        <v>11</v>
      </c>
      <c r="G6" s="1">
        <v>44621.693865740737</v>
      </c>
      <c r="J6" t="s">
        <v>9</v>
      </c>
      <c r="L6" t="s">
        <v>10</v>
      </c>
      <c r="O6" t="s">
        <v>11</v>
      </c>
      <c r="P6" s="1">
        <v>44621.693865740737</v>
      </c>
      <c r="S6" t="s">
        <v>9</v>
      </c>
      <c r="U6" t="s">
        <v>10</v>
      </c>
      <c r="X6" t="s">
        <v>11</v>
      </c>
      <c r="Y6" s="1">
        <v>44621.693865740737</v>
      </c>
    </row>
    <row r="7" spans="1:26" x14ac:dyDescent="0.3">
      <c r="A7" t="s">
        <v>12</v>
      </c>
      <c r="C7">
        <v>40</v>
      </c>
      <c r="F7" t="s">
        <v>13</v>
      </c>
      <c r="G7" t="s">
        <v>8</v>
      </c>
      <c r="J7" t="s">
        <v>12</v>
      </c>
      <c r="L7">
        <v>40</v>
      </c>
      <c r="O7" t="s">
        <v>13</v>
      </c>
      <c r="P7" t="s">
        <v>8</v>
      </c>
      <c r="S7" t="s">
        <v>12</v>
      </c>
      <c r="U7">
        <v>40</v>
      </c>
      <c r="X7" t="s">
        <v>13</v>
      </c>
      <c r="Y7" t="s">
        <v>8</v>
      </c>
    </row>
    <row r="9" spans="1:26" x14ac:dyDescent="0.3">
      <c r="A9" t="s">
        <v>14</v>
      </c>
      <c r="C9" t="s">
        <v>15</v>
      </c>
      <c r="J9" t="s">
        <v>14</v>
      </c>
      <c r="L9" t="s">
        <v>61</v>
      </c>
      <c r="S9" t="s">
        <v>14</v>
      </c>
      <c r="U9" t="s">
        <v>65</v>
      </c>
    </row>
    <row r="11" spans="1:26" x14ac:dyDescent="0.3">
      <c r="A11" t="s">
        <v>16</v>
      </c>
      <c r="B11" t="s">
        <v>17</v>
      </c>
      <c r="C11" t="s">
        <v>18</v>
      </c>
      <c r="D11" t="s">
        <v>19</v>
      </c>
      <c r="E11" t="s">
        <v>20</v>
      </c>
      <c r="F11" t="s">
        <v>21</v>
      </c>
      <c r="G11" t="s">
        <v>22</v>
      </c>
      <c r="H11" t="s">
        <v>23</v>
      </c>
      <c r="J11" t="s">
        <v>16</v>
      </c>
      <c r="K11" t="s">
        <v>17</v>
      </c>
      <c r="L11" t="s">
        <v>18</v>
      </c>
      <c r="M11" t="s">
        <v>19</v>
      </c>
      <c r="N11" t="s">
        <v>20</v>
      </c>
      <c r="O11" t="s">
        <v>21</v>
      </c>
      <c r="P11" t="s">
        <v>22</v>
      </c>
      <c r="Q11" t="s">
        <v>23</v>
      </c>
      <c r="S11" t="s">
        <v>16</v>
      </c>
      <c r="T11" t="s">
        <v>17</v>
      </c>
      <c r="U11" t="s">
        <v>18</v>
      </c>
      <c r="V11" t="s">
        <v>19</v>
      </c>
      <c r="W11" t="s">
        <v>20</v>
      </c>
      <c r="X11" t="s">
        <v>21</v>
      </c>
      <c r="Y11" t="s">
        <v>22</v>
      </c>
      <c r="Z11" t="s">
        <v>23</v>
      </c>
    </row>
    <row r="12" spans="1:26" x14ac:dyDescent="0.3">
      <c r="C12" t="s">
        <v>24</v>
      </c>
      <c r="D12" t="s">
        <v>25</v>
      </c>
      <c r="E12" t="s">
        <v>26</v>
      </c>
      <c r="G12" t="s">
        <v>27</v>
      </c>
      <c r="L12" t="s">
        <v>24</v>
      </c>
      <c r="M12" t="s">
        <v>25</v>
      </c>
      <c r="N12" t="s">
        <v>26</v>
      </c>
      <c r="P12" t="s">
        <v>27</v>
      </c>
      <c r="U12" t="s">
        <v>24</v>
      </c>
      <c r="V12" t="s">
        <v>25</v>
      </c>
      <c r="W12" t="s">
        <v>26</v>
      </c>
      <c r="Y12" t="s">
        <v>27</v>
      </c>
    </row>
    <row r="13" spans="1:26" x14ac:dyDescent="0.3">
      <c r="C13" t="s">
        <v>28</v>
      </c>
      <c r="D13" t="s">
        <v>28</v>
      </c>
      <c r="E13" t="s">
        <v>28</v>
      </c>
      <c r="F13" t="s">
        <v>28</v>
      </c>
      <c r="G13" t="s">
        <v>28</v>
      </c>
      <c r="H13" t="s">
        <v>28</v>
      </c>
      <c r="L13" t="s">
        <v>28</v>
      </c>
      <c r="M13" t="s">
        <v>28</v>
      </c>
      <c r="N13" t="s">
        <v>28</v>
      </c>
      <c r="O13" t="s">
        <v>28</v>
      </c>
      <c r="P13" t="s">
        <v>28</v>
      </c>
      <c r="Q13" t="s">
        <v>28</v>
      </c>
      <c r="U13" t="s">
        <v>28</v>
      </c>
      <c r="V13" t="s">
        <v>28</v>
      </c>
      <c r="W13" t="s">
        <v>28</v>
      </c>
      <c r="X13" t="s">
        <v>28</v>
      </c>
      <c r="Y13" t="s">
        <v>28</v>
      </c>
      <c r="Z13" t="s">
        <v>28</v>
      </c>
    </row>
    <row r="14" spans="1:26" x14ac:dyDescent="0.3">
      <c r="C14" t="s">
        <v>15</v>
      </c>
      <c r="D14" t="s">
        <v>15</v>
      </c>
      <c r="E14" t="s">
        <v>15</v>
      </c>
      <c r="F14" t="s">
        <v>15</v>
      </c>
      <c r="G14" t="s">
        <v>15</v>
      </c>
      <c r="H14" t="s">
        <v>15</v>
      </c>
      <c r="L14" t="s">
        <v>61</v>
      </c>
      <c r="M14" t="s">
        <v>61</v>
      </c>
      <c r="N14" t="s">
        <v>61</v>
      </c>
      <c r="O14" t="s">
        <v>61</v>
      </c>
      <c r="P14" t="s">
        <v>61</v>
      </c>
      <c r="Q14" t="s">
        <v>61</v>
      </c>
      <c r="U14" t="s">
        <v>65</v>
      </c>
      <c r="V14" t="s">
        <v>65</v>
      </c>
      <c r="W14" t="s">
        <v>65</v>
      </c>
      <c r="X14" t="s">
        <v>65</v>
      </c>
      <c r="Y14" t="s">
        <v>65</v>
      </c>
      <c r="Z14" t="s">
        <v>65</v>
      </c>
    </row>
    <row r="15" spans="1:26" x14ac:dyDescent="0.3">
      <c r="A15">
        <v>1</v>
      </c>
      <c r="B15" t="s">
        <v>29</v>
      </c>
      <c r="C15" t="s">
        <v>30</v>
      </c>
      <c r="D15" t="s">
        <v>30</v>
      </c>
      <c r="E15" t="s">
        <v>30</v>
      </c>
      <c r="F15" t="s">
        <v>30</v>
      </c>
      <c r="G15" t="s">
        <v>30</v>
      </c>
      <c r="H15" t="s">
        <v>30</v>
      </c>
      <c r="J15">
        <v>1</v>
      </c>
      <c r="K15" t="s">
        <v>29</v>
      </c>
      <c r="L15" t="s">
        <v>30</v>
      </c>
      <c r="M15" t="s">
        <v>30</v>
      </c>
      <c r="N15" t="s">
        <v>30</v>
      </c>
      <c r="O15" t="s">
        <v>30</v>
      </c>
      <c r="P15" t="s">
        <v>30</v>
      </c>
      <c r="Q15" t="s">
        <v>30</v>
      </c>
      <c r="S15">
        <v>1</v>
      </c>
      <c r="T15" t="s">
        <v>29</v>
      </c>
      <c r="U15" t="s">
        <v>30</v>
      </c>
      <c r="V15" t="s">
        <v>30</v>
      </c>
      <c r="W15" t="s">
        <v>30</v>
      </c>
      <c r="X15" t="s">
        <v>30</v>
      </c>
      <c r="Y15" t="s">
        <v>30</v>
      </c>
      <c r="Z15" t="s">
        <v>30</v>
      </c>
    </row>
    <row r="16" spans="1:26" x14ac:dyDescent="0.3">
      <c r="A16">
        <v>2</v>
      </c>
      <c r="B16" t="s">
        <v>29</v>
      </c>
      <c r="C16" t="s">
        <v>30</v>
      </c>
      <c r="D16" t="s">
        <v>30</v>
      </c>
      <c r="E16" t="s">
        <v>30</v>
      </c>
      <c r="F16" t="s">
        <v>30</v>
      </c>
      <c r="G16" t="s">
        <v>30</v>
      </c>
      <c r="H16" t="s">
        <v>30</v>
      </c>
      <c r="J16">
        <v>2</v>
      </c>
      <c r="K16" t="s">
        <v>29</v>
      </c>
      <c r="L16" t="s">
        <v>30</v>
      </c>
      <c r="M16" t="s">
        <v>30</v>
      </c>
      <c r="N16" t="s">
        <v>30</v>
      </c>
      <c r="O16" t="s">
        <v>30</v>
      </c>
      <c r="P16" t="s">
        <v>30</v>
      </c>
      <c r="Q16" t="s">
        <v>30</v>
      </c>
      <c r="S16">
        <v>2</v>
      </c>
      <c r="T16" t="s">
        <v>29</v>
      </c>
      <c r="U16" t="s">
        <v>30</v>
      </c>
      <c r="V16" t="s">
        <v>30</v>
      </c>
      <c r="W16" t="s">
        <v>30</v>
      </c>
      <c r="X16" t="s">
        <v>30</v>
      </c>
      <c r="Y16" t="s">
        <v>30</v>
      </c>
      <c r="Z16" t="s">
        <v>30</v>
      </c>
    </row>
    <row r="17" spans="1:26" x14ac:dyDescent="0.3">
      <c r="A17">
        <v>3</v>
      </c>
      <c r="B17" t="s">
        <v>31</v>
      </c>
      <c r="C17" t="s">
        <v>30</v>
      </c>
      <c r="D17" t="s">
        <v>30</v>
      </c>
      <c r="E17" t="s">
        <v>30</v>
      </c>
      <c r="F17" t="s">
        <v>30</v>
      </c>
      <c r="G17" t="s">
        <v>30</v>
      </c>
      <c r="H17" t="s">
        <v>30</v>
      </c>
      <c r="J17">
        <v>3</v>
      </c>
      <c r="K17" t="s">
        <v>31</v>
      </c>
      <c r="L17" t="s">
        <v>30</v>
      </c>
      <c r="M17" t="s">
        <v>30</v>
      </c>
      <c r="N17" t="s">
        <v>30</v>
      </c>
      <c r="O17" t="s">
        <v>30</v>
      </c>
      <c r="P17" t="s">
        <v>30</v>
      </c>
      <c r="Q17" t="s">
        <v>30</v>
      </c>
      <c r="S17">
        <v>3</v>
      </c>
      <c r="T17" t="s">
        <v>31</v>
      </c>
      <c r="U17" t="s">
        <v>30</v>
      </c>
      <c r="V17" t="s">
        <v>30</v>
      </c>
      <c r="W17" t="s">
        <v>30</v>
      </c>
      <c r="X17" t="s">
        <v>30</v>
      </c>
      <c r="Y17" t="s">
        <v>30</v>
      </c>
      <c r="Z17" t="s">
        <v>30</v>
      </c>
    </row>
    <row r="18" spans="1:26" x14ac:dyDescent="0.3">
      <c r="A18">
        <v>4</v>
      </c>
      <c r="B18" t="s">
        <v>32</v>
      </c>
      <c r="C18">
        <v>4.2439999999999998</v>
      </c>
      <c r="D18">
        <v>8.0000000000000002E-3</v>
      </c>
      <c r="E18">
        <v>9.6000000000000002E-2</v>
      </c>
      <c r="F18">
        <v>3.1E-2</v>
      </c>
      <c r="G18">
        <v>20.34</v>
      </c>
      <c r="H18" t="s">
        <v>33</v>
      </c>
      <c r="J18">
        <v>4</v>
      </c>
      <c r="K18" t="s">
        <v>32</v>
      </c>
      <c r="L18">
        <v>5.6710000000000003</v>
      </c>
      <c r="M18">
        <v>6.0000000000000001E-3</v>
      </c>
      <c r="N18">
        <v>4.2999999999999997E-2</v>
      </c>
      <c r="O18">
        <v>3.7999999999999999E-2</v>
      </c>
      <c r="P18">
        <v>15.67</v>
      </c>
      <c r="Q18" t="s">
        <v>52</v>
      </c>
      <c r="S18">
        <v>4</v>
      </c>
      <c r="T18" t="s">
        <v>32</v>
      </c>
      <c r="U18">
        <v>7.3540000000000001</v>
      </c>
      <c r="V18">
        <v>4.0000000000000001E-3</v>
      </c>
      <c r="W18">
        <v>2.8000000000000001E-2</v>
      </c>
      <c r="X18">
        <v>3.5000000000000003E-2</v>
      </c>
      <c r="Y18">
        <v>11.39</v>
      </c>
      <c r="Z18" t="s">
        <v>33</v>
      </c>
    </row>
    <row r="19" spans="1:26" x14ac:dyDescent="0.3">
      <c r="A19">
        <v>5</v>
      </c>
      <c r="B19" t="s">
        <v>34</v>
      </c>
      <c r="C19">
        <v>4.2439999999999998</v>
      </c>
      <c r="D19">
        <v>2.8000000000000001E-2</v>
      </c>
      <c r="E19">
        <v>0.32400000000000001</v>
      </c>
      <c r="F19">
        <v>0.121</v>
      </c>
      <c r="G19">
        <v>23.4</v>
      </c>
      <c r="H19" t="s">
        <v>33</v>
      </c>
      <c r="J19">
        <v>5</v>
      </c>
      <c r="K19" t="s">
        <v>34</v>
      </c>
      <c r="L19">
        <v>5.6639999999999997</v>
      </c>
      <c r="M19">
        <v>1.9E-2</v>
      </c>
      <c r="N19">
        <v>0.14799999999999999</v>
      </c>
      <c r="O19">
        <v>0.11600000000000001</v>
      </c>
      <c r="P19">
        <v>15.65</v>
      </c>
      <c r="Q19" t="s">
        <v>33</v>
      </c>
      <c r="S19">
        <v>5</v>
      </c>
      <c r="T19" t="s">
        <v>34</v>
      </c>
      <c r="U19">
        <v>7.3540000000000001</v>
      </c>
      <c r="V19">
        <v>1.4E-2</v>
      </c>
      <c r="W19">
        <v>9.2999999999999999E-2</v>
      </c>
      <c r="X19">
        <v>0.11700000000000001</v>
      </c>
      <c r="Y19">
        <v>12.07</v>
      </c>
      <c r="Z19" t="s">
        <v>33</v>
      </c>
    </row>
    <row r="20" spans="1:26" x14ac:dyDescent="0.3">
      <c r="A20">
        <v>6</v>
      </c>
      <c r="B20" t="s">
        <v>35</v>
      </c>
      <c r="C20">
        <v>4.2439999999999998</v>
      </c>
      <c r="D20">
        <v>5.5E-2</v>
      </c>
      <c r="E20">
        <v>0.67500000000000004</v>
      </c>
      <c r="F20">
        <v>0.24</v>
      </c>
      <c r="G20">
        <v>20.79</v>
      </c>
      <c r="H20" t="s">
        <v>33</v>
      </c>
      <c r="J20">
        <v>6</v>
      </c>
      <c r="K20" t="s">
        <v>35</v>
      </c>
      <c r="L20">
        <v>5.6639999999999997</v>
      </c>
      <c r="M20">
        <v>3.9E-2</v>
      </c>
      <c r="N20">
        <v>0.30299999999999999</v>
      </c>
      <c r="O20">
        <v>0.23699999999999999</v>
      </c>
      <c r="P20">
        <v>14.64</v>
      </c>
      <c r="Q20" t="s">
        <v>33</v>
      </c>
      <c r="S20">
        <v>6</v>
      </c>
      <c r="T20" t="s">
        <v>35</v>
      </c>
      <c r="U20">
        <v>7.3540000000000001</v>
      </c>
      <c r="V20">
        <v>2.9000000000000001E-2</v>
      </c>
      <c r="W20">
        <v>0.189</v>
      </c>
      <c r="X20">
        <v>0.23899999999999999</v>
      </c>
      <c r="Y20">
        <v>11.12</v>
      </c>
      <c r="Z20" t="s">
        <v>33</v>
      </c>
    </row>
    <row r="21" spans="1:26" x14ac:dyDescent="0.3">
      <c r="A21">
        <v>7</v>
      </c>
      <c r="B21" t="s">
        <v>36</v>
      </c>
      <c r="C21">
        <v>4.2510000000000003</v>
      </c>
      <c r="D21">
        <v>0.23200000000000001</v>
      </c>
      <c r="E21">
        <v>2.8889999999999998</v>
      </c>
      <c r="F21">
        <v>1.014</v>
      </c>
      <c r="G21">
        <v>19.309999999999999</v>
      </c>
      <c r="H21" t="s">
        <v>33</v>
      </c>
      <c r="J21">
        <v>7</v>
      </c>
      <c r="K21" t="s">
        <v>36</v>
      </c>
      <c r="L21">
        <v>5.6740000000000004</v>
      </c>
      <c r="M21">
        <v>0.16800000000000001</v>
      </c>
      <c r="N21">
        <v>1.3220000000000001</v>
      </c>
      <c r="O21">
        <v>1.0149999999999999</v>
      </c>
      <c r="P21">
        <v>13.96</v>
      </c>
      <c r="Q21" t="s">
        <v>33</v>
      </c>
      <c r="S21">
        <v>7</v>
      </c>
      <c r="T21" t="s">
        <v>36</v>
      </c>
      <c r="U21">
        <v>7.3570000000000002</v>
      </c>
      <c r="V21">
        <v>0.126</v>
      </c>
      <c r="W21">
        <v>0.81499999999999995</v>
      </c>
      <c r="X21">
        <v>1.0149999999999999</v>
      </c>
      <c r="Y21">
        <v>10.48</v>
      </c>
      <c r="Z21" t="s">
        <v>33</v>
      </c>
    </row>
    <row r="22" spans="1:26" x14ac:dyDescent="0.3">
      <c r="A22">
        <v>8</v>
      </c>
      <c r="B22" t="s">
        <v>31</v>
      </c>
      <c r="C22">
        <v>4.2640000000000002</v>
      </c>
      <c r="D22">
        <v>2E-3</v>
      </c>
      <c r="E22">
        <v>1.4E-2</v>
      </c>
      <c r="F22">
        <v>0.11700000000000001</v>
      </c>
      <c r="G22">
        <v>6.66</v>
      </c>
      <c r="H22" t="s">
        <v>37</v>
      </c>
      <c r="J22">
        <v>8</v>
      </c>
      <c r="K22" t="s">
        <v>31</v>
      </c>
      <c r="L22" t="s">
        <v>30</v>
      </c>
      <c r="M22" t="s">
        <v>30</v>
      </c>
      <c r="N22" t="s">
        <v>30</v>
      </c>
      <c r="O22" t="s">
        <v>30</v>
      </c>
      <c r="P22" t="s">
        <v>30</v>
      </c>
      <c r="Q22" t="s">
        <v>30</v>
      </c>
      <c r="S22">
        <v>8</v>
      </c>
      <c r="T22" t="s">
        <v>31</v>
      </c>
      <c r="U22" t="s">
        <v>30</v>
      </c>
      <c r="V22" t="s">
        <v>30</v>
      </c>
      <c r="W22" t="s">
        <v>30</v>
      </c>
      <c r="X22" t="s">
        <v>30</v>
      </c>
      <c r="Y22" t="s">
        <v>30</v>
      </c>
      <c r="Z22" t="s">
        <v>30</v>
      </c>
    </row>
    <row r="23" spans="1:26" x14ac:dyDescent="0.3">
      <c r="A23">
        <v>9</v>
      </c>
      <c r="B23" t="s">
        <v>36</v>
      </c>
      <c r="C23">
        <v>4.2439999999999998</v>
      </c>
      <c r="D23">
        <v>0.23599999999999999</v>
      </c>
      <c r="E23">
        <v>2.9220000000000002</v>
      </c>
      <c r="F23">
        <v>0.96799999999999997</v>
      </c>
      <c r="G23">
        <v>18.920000000000002</v>
      </c>
      <c r="H23" t="s">
        <v>33</v>
      </c>
      <c r="J23">
        <v>9</v>
      </c>
      <c r="K23" t="s">
        <v>36</v>
      </c>
      <c r="L23">
        <v>5.6669999999999998</v>
      </c>
      <c r="M23">
        <v>0.16400000000000001</v>
      </c>
      <c r="N23">
        <v>1.3149999999999999</v>
      </c>
      <c r="O23">
        <v>1.0720000000000001</v>
      </c>
      <c r="P23">
        <v>13.15</v>
      </c>
      <c r="Q23" t="s">
        <v>33</v>
      </c>
      <c r="S23">
        <v>9</v>
      </c>
      <c r="T23" t="s">
        <v>36</v>
      </c>
      <c r="U23">
        <v>7.35</v>
      </c>
      <c r="V23">
        <v>0.125</v>
      </c>
      <c r="W23">
        <v>0.81</v>
      </c>
      <c r="X23">
        <v>1.08</v>
      </c>
      <c r="Y23">
        <v>10.02</v>
      </c>
      <c r="Z23" t="s">
        <v>33</v>
      </c>
    </row>
    <row r="24" spans="1:26" x14ac:dyDescent="0.3">
      <c r="A24">
        <v>10</v>
      </c>
      <c r="B24" t="s">
        <v>38</v>
      </c>
      <c r="C24">
        <v>4.2439999999999998</v>
      </c>
      <c r="D24">
        <v>0.63300000000000001</v>
      </c>
      <c r="E24">
        <v>7.86</v>
      </c>
      <c r="F24">
        <v>2.4129999999999998</v>
      </c>
      <c r="G24">
        <v>19.3</v>
      </c>
      <c r="H24" t="s">
        <v>33</v>
      </c>
      <c r="J24">
        <v>10</v>
      </c>
      <c r="K24" t="s">
        <v>38</v>
      </c>
      <c r="L24">
        <v>5.6669999999999998</v>
      </c>
      <c r="M24">
        <v>0.434</v>
      </c>
      <c r="N24">
        <v>3.53</v>
      </c>
      <c r="O24">
        <v>2.4510000000000001</v>
      </c>
      <c r="P24">
        <v>13.26</v>
      </c>
      <c r="Q24" t="s">
        <v>33</v>
      </c>
      <c r="S24">
        <v>10</v>
      </c>
      <c r="T24" t="s">
        <v>38</v>
      </c>
      <c r="U24">
        <v>7.3470000000000004</v>
      </c>
      <c r="V24">
        <v>0.32600000000000001</v>
      </c>
      <c r="W24">
        <v>2.1469999999999998</v>
      </c>
      <c r="X24">
        <v>2.4489999999999998</v>
      </c>
      <c r="Y24">
        <v>9.93</v>
      </c>
      <c r="Z24" t="s">
        <v>33</v>
      </c>
    </row>
    <row r="25" spans="1:26" x14ac:dyDescent="0.3">
      <c r="A25">
        <v>11</v>
      </c>
      <c r="B25" t="s">
        <v>39</v>
      </c>
      <c r="C25">
        <v>4.2469999999999999</v>
      </c>
      <c r="D25">
        <v>1.34</v>
      </c>
      <c r="E25">
        <v>16.504000000000001</v>
      </c>
      <c r="F25">
        <v>4.99</v>
      </c>
      <c r="G25">
        <v>19.690000000000001</v>
      </c>
      <c r="H25" t="s">
        <v>33</v>
      </c>
      <c r="J25">
        <v>11</v>
      </c>
      <c r="K25" t="s">
        <v>39</v>
      </c>
      <c r="L25">
        <v>5.6669999999999998</v>
      </c>
      <c r="M25">
        <v>0.93300000000000005</v>
      </c>
      <c r="N25">
        <v>7.577</v>
      </c>
      <c r="O25">
        <v>4.9880000000000004</v>
      </c>
      <c r="P25">
        <v>13.7</v>
      </c>
      <c r="Q25" t="s">
        <v>33</v>
      </c>
      <c r="S25">
        <v>11</v>
      </c>
      <c r="T25" t="s">
        <v>39</v>
      </c>
      <c r="U25">
        <v>7.3410000000000002</v>
      </c>
      <c r="V25">
        <v>0.69599999999999995</v>
      </c>
      <c r="W25">
        <v>4.6130000000000004</v>
      </c>
      <c r="X25">
        <v>4.9740000000000002</v>
      </c>
      <c r="Y25">
        <v>10.220000000000001</v>
      </c>
      <c r="Z25" t="s">
        <v>33</v>
      </c>
    </row>
    <row r="26" spans="1:26" x14ac:dyDescent="0.3">
      <c r="A26">
        <v>12</v>
      </c>
      <c r="B26" t="s">
        <v>40</v>
      </c>
      <c r="C26">
        <v>4.2409999999999997</v>
      </c>
      <c r="D26">
        <v>2.194</v>
      </c>
      <c r="E26">
        <v>26.763000000000002</v>
      </c>
      <c r="F26">
        <v>8.0990000000000002</v>
      </c>
      <c r="G26">
        <v>19.72</v>
      </c>
      <c r="H26" t="s">
        <v>33</v>
      </c>
      <c r="J26">
        <v>12</v>
      </c>
      <c r="K26" t="s">
        <v>40</v>
      </c>
      <c r="L26">
        <v>5.6539999999999999</v>
      </c>
      <c r="M26">
        <v>1.5389999999999999</v>
      </c>
      <c r="N26">
        <v>12.43</v>
      </c>
      <c r="O26">
        <v>8.0749999999999993</v>
      </c>
      <c r="P26">
        <v>13.83</v>
      </c>
      <c r="Q26" t="s">
        <v>33</v>
      </c>
      <c r="S26">
        <v>12</v>
      </c>
      <c r="T26" t="s">
        <v>40</v>
      </c>
      <c r="U26">
        <v>7.3209999999999997</v>
      </c>
      <c r="V26">
        <v>1.1519999999999999</v>
      </c>
      <c r="W26">
        <v>7.593</v>
      </c>
      <c r="X26">
        <v>8.0830000000000002</v>
      </c>
      <c r="Y26">
        <v>10.35</v>
      </c>
      <c r="Z26" t="s">
        <v>33</v>
      </c>
    </row>
    <row r="27" spans="1:26" x14ac:dyDescent="0.3">
      <c r="A27">
        <v>13</v>
      </c>
      <c r="B27" t="s">
        <v>41</v>
      </c>
      <c r="C27">
        <v>4.2439999999999998</v>
      </c>
      <c r="D27">
        <v>5.3999999999999999E-2</v>
      </c>
      <c r="E27">
        <v>0.66</v>
      </c>
      <c r="F27">
        <v>0.23400000000000001</v>
      </c>
      <c r="G27">
        <v>20.079999999999998</v>
      </c>
      <c r="H27" t="s">
        <v>33</v>
      </c>
      <c r="J27">
        <v>13</v>
      </c>
      <c r="K27" t="s">
        <v>41</v>
      </c>
      <c r="L27">
        <v>5.6669999999999998</v>
      </c>
      <c r="M27">
        <v>3.9E-2</v>
      </c>
      <c r="N27">
        <v>0.30399999999999999</v>
      </c>
      <c r="O27">
        <v>0.23799999999999999</v>
      </c>
      <c r="P27">
        <v>14.56</v>
      </c>
      <c r="Q27" t="s">
        <v>33</v>
      </c>
      <c r="S27">
        <v>13</v>
      </c>
      <c r="T27" t="s">
        <v>41</v>
      </c>
      <c r="U27">
        <v>7.3570000000000002</v>
      </c>
      <c r="V27">
        <v>0.03</v>
      </c>
      <c r="W27">
        <v>0.192</v>
      </c>
      <c r="X27">
        <v>0.246</v>
      </c>
      <c r="Y27">
        <v>11.38</v>
      </c>
      <c r="Z27" t="s">
        <v>33</v>
      </c>
    </row>
    <row r="28" spans="1:26" x14ac:dyDescent="0.3">
      <c r="A28">
        <v>14</v>
      </c>
      <c r="B28" t="s">
        <v>42</v>
      </c>
      <c r="C28" t="s">
        <v>30</v>
      </c>
      <c r="D28" t="s">
        <v>30</v>
      </c>
      <c r="E28" t="s">
        <v>30</v>
      </c>
      <c r="F28" t="s">
        <v>30</v>
      </c>
      <c r="G28" t="s">
        <v>30</v>
      </c>
      <c r="H28" t="s">
        <v>30</v>
      </c>
      <c r="J28">
        <v>14</v>
      </c>
      <c r="K28" t="s">
        <v>42</v>
      </c>
      <c r="L28" t="s">
        <v>30</v>
      </c>
      <c r="M28" t="s">
        <v>30</v>
      </c>
      <c r="N28" t="s">
        <v>30</v>
      </c>
      <c r="O28" t="s">
        <v>30</v>
      </c>
      <c r="P28" t="s">
        <v>30</v>
      </c>
      <c r="Q28" t="s">
        <v>30</v>
      </c>
      <c r="S28">
        <v>14</v>
      </c>
      <c r="T28" t="s">
        <v>42</v>
      </c>
      <c r="U28" t="s">
        <v>30</v>
      </c>
      <c r="V28" t="s">
        <v>30</v>
      </c>
      <c r="W28" t="s">
        <v>30</v>
      </c>
      <c r="X28" t="s">
        <v>30</v>
      </c>
      <c r="Y28" t="s">
        <v>30</v>
      </c>
      <c r="Z28" t="s">
        <v>30</v>
      </c>
    </row>
    <row r="29" spans="1:26" x14ac:dyDescent="0.3">
      <c r="A29">
        <v>15</v>
      </c>
      <c r="B29" t="s">
        <v>43</v>
      </c>
      <c r="C29">
        <v>4.2439999999999998</v>
      </c>
      <c r="D29">
        <v>1.343</v>
      </c>
      <c r="E29">
        <v>16.52</v>
      </c>
      <c r="F29">
        <v>4.9989999999999997</v>
      </c>
      <c r="G29">
        <v>19.760000000000002</v>
      </c>
      <c r="H29" t="s">
        <v>33</v>
      </c>
      <c r="J29">
        <v>15</v>
      </c>
      <c r="K29" t="s">
        <v>43</v>
      </c>
      <c r="L29">
        <v>5.6609999999999996</v>
      </c>
      <c r="M29">
        <v>0.93100000000000005</v>
      </c>
      <c r="N29">
        <v>7.5709999999999997</v>
      </c>
      <c r="O29">
        <v>4.9809999999999999</v>
      </c>
      <c r="P29">
        <v>13.71</v>
      </c>
      <c r="Q29" t="s">
        <v>33</v>
      </c>
      <c r="S29">
        <v>15</v>
      </c>
      <c r="T29" t="s">
        <v>43</v>
      </c>
      <c r="U29">
        <v>7.3339999999999996</v>
      </c>
      <c r="V29">
        <v>0.69399999999999995</v>
      </c>
      <c r="W29">
        <v>4.6040000000000001</v>
      </c>
      <c r="X29">
        <v>4.9630000000000001</v>
      </c>
      <c r="Y29">
        <v>10.220000000000001</v>
      </c>
      <c r="Z29" t="s">
        <v>33</v>
      </c>
    </row>
    <row r="30" spans="1:26" x14ac:dyDescent="0.3">
      <c r="A30">
        <v>16</v>
      </c>
      <c r="B30" t="s">
        <v>44</v>
      </c>
      <c r="C30">
        <v>4.2439999999999998</v>
      </c>
      <c r="D30">
        <v>5.3999999999999999E-2</v>
      </c>
      <c r="E30">
        <v>0.65800000000000003</v>
      </c>
      <c r="F30">
        <v>0.23300000000000001</v>
      </c>
      <c r="G30">
        <v>20.51</v>
      </c>
      <c r="H30" t="s">
        <v>33</v>
      </c>
      <c r="J30">
        <v>16</v>
      </c>
      <c r="K30" t="s">
        <v>44</v>
      </c>
      <c r="L30">
        <v>5.6669999999999998</v>
      </c>
      <c r="M30">
        <v>3.7999999999999999E-2</v>
      </c>
      <c r="N30">
        <v>0.30099999999999999</v>
      </c>
      <c r="O30">
        <v>0.23499999999999999</v>
      </c>
      <c r="P30">
        <v>14.71</v>
      </c>
      <c r="Q30" t="s">
        <v>33</v>
      </c>
      <c r="S30">
        <v>16</v>
      </c>
      <c r="T30" t="s">
        <v>44</v>
      </c>
      <c r="U30">
        <v>7.3540000000000001</v>
      </c>
      <c r="V30">
        <v>0.03</v>
      </c>
      <c r="W30">
        <v>0.189</v>
      </c>
      <c r="X30">
        <v>0.24099999999999999</v>
      </c>
      <c r="Y30">
        <v>11.39</v>
      </c>
      <c r="Z30" t="s">
        <v>33</v>
      </c>
    </row>
    <row r="31" spans="1:26" x14ac:dyDescent="0.3">
      <c r="A31">
        <v>17</v>
      </c>
      <c r="B31" t="s">
        <v>42</v>
      </c>
      <c r="C31" t="s">
        <v>30</v>
      </c>
      <c r="D31" t="s">
        <v>30</v>
      </c>
      <c r="E31" t="s">
        <v>30</v>
      </c>
      <c r="F31" t="s">
        <v>30</v>
      </c>
      <c r="G31" t="s">
        <v>30</v>
      </c>
      <c r="H31" t="s">
        <v>30</v>
      </c>
      <c r="J31">
        <v>17</v>
      </c>
      <c r="K31" t="s">
        <v>42</v>
      </c>
      <c r="L31" t="s">
        <v>30</v>
      </c>
      <c r="M31" t="s">
        <v>30</v>
      </c>
      <c r="N31" t="s">
        <v>30</v>
      </c>
      <c r="O31" t="s">
        <v>30</v>
      </c>
      <c r="P31" t="s">
        <v>30</v>
      </c>
      <c r="Q31" t="s">
        <v>30</v>
      </c>
      <c r="S31">
        <v>17</v>
      </c>
      <c r="T31" t="s">
        <v>42</v>
      </c>
      <c r="U31" t="s">
        <v>30</v>
      </c>
      <c r="V31" t="s">
        <v>30</v>
      </c>
      <c r="W31" t="s">
        <v>30</v>
      </c>
      <c r="X31" t="s">
        <v>30</v>
      </c>
      <c r="Y31" t="s">
        <v>30</v>
      </c>
      <c r="Z31" t="s">
        <v>30</v>
      </c>
    </row>
    <row r="32" spans="1:26" x14ac:dyDescent="0.3">
      <c r="A32">
        <v>18</v>
      </c>
      <c r="B32" t="s">
        <v>45</v>
      </c>
      <c r="C32">
        <v>4.2469999999999999</v>
      </c>
      <c r="D32">
        <v>0.23799999999999999</v>
      </c>
      <c r="E32">
        <v>2.9470000000000001</v>
      </c>
      <c r="F32">
        <v>1.038</v>
      </c>
      <c r="G32">
        <v>14.16</v>
      </c>
      <c r="H32" t="s">
        <v>33</v>
      </c>
      <c r="J32">
        <v>18</v>
      </c>
      <c r="K32" t="s">
        <v>45</v>
      </c>
      <c r="L32">
        <v>5.6669999999999998</v>
      </c>
      <c r="M32">
        <v>0.78400000000000003</v>
      </c>
      <c r="N32">
        <v>5.81</v>
      </c>
      <c r="O32">
        <v>4.7290000000000001</v>
      </c>
      <c r="P32">
        <v>46.71</v>
      </c>
      <c r="Q32" t="s">
        <v>64</v>
      </c>
      <c r="S32">
        <v>18</v>
      </c>
      <c r="T32" t="s">
        <v>45</v>
      </c>
      <c r="U32">
        <v>7.3570000000000002</v>
      </c>
      <c r="V32">
        <v>0.155</v>
      </c>
      <c r="W32">
        <v>0.79200000000000004</v>
      </c>
      <c r="X32">
        <v>1.2450000000000001</v>
      </c>
      <c r="Y32">
        <v>9.2200000000000006</v>
      </c>
      <c r="Z32" t="s">
        <v>64</v>
      </c>
    </row>
    <row r="33" spans="1:26" x14ac:dyDescent="0.3">
      <c r="A33">
        <v>19</v>
      </c>
      <c r="B33" t="s">
        <v>46</v>
      </c>
      <c r="C33">
        <v>4.2439999999999998</v>
      </c>
      <c r="D33">
        <v>0.34200000000000003</v>
      </c>
      <c r="E33">
        <v>4.2549999999999999</v>
      </c>
      <c r="F33">
        <v>1.4950000000000001</v>
      </c>
      <c r="G33">
        <v>18.43</v>
      </c>
      <c r="H33" t="s">
        <v>33</v>
      </c>
      <c r="J33">
        <v>19</v>
      </c>
      <c r="K33" t="s">
        <v>46</v>
      </c>
      <c r="L33">
        <v>5.6639999999999997</v>
      </c>
      <c r="M33">
        <v>0.83899999999999997</v>
      </c>
      <c r="N33">
        <v>6.2030000000000003</v>
      </c>
      <c r="O33">
        <v>5.0620000000000003</v>
      </c>
      <c r="P33">
        <v>45.23</v>
      </c>
      <c r="Q33" t="s">
        <v>64</v>
      </c>
      <c r="S33">
        <v>19</v>
      </c>
      <c r="T33" t="s">
        <v>46</v>
      </c>
      <c r="U33">
        <v>7.3609999999999998</v>
      </c>
      <c r="V33">
        <v>4.9000000000000002E-2</v>
      </c>
      <c r="W33">
        <v>4.5999999999999999E-2</v>
      </c>
      <c r="X33">
        <v>0.39300000000000002</v>
      </c>
      <c r="Y33">
        <v>2.62</v>
      </c>
      <c r="Z33" t="s">
        <v>64</v>
      </c>
    </row>
    <row r="34" spans="1:26" x14ac:dyDescent="0.3">
      <c r="A34">
        <v>20</v>
      </c>
      <c r="B34" t="s">
        <v>47</v>
      </c>
      <c r="C34">
        <v>4.2439999999999998</v>
      </c>
      <c r="D34">
        <v>0.55600000000000005</v>
      </c>
      <c r="E34">
        <v>6.9370000000000003</v>
      </c>
      <c r="F34">
        <v>2.4329999999999998</v>
      </c>
      <c r="G34">
        <v>15.34</v>
      </c>
      <c r="H34" t="s">
        <v>33</v>
      </c>
      <c r="J34">
        <v>20</v>
      </c>
      <c r="K34" t="s">
        <v>47</v>
      </c>
      <c r="L34">
        <v>5.6539999999999999</v>
      </c>
      <c r="M34">
        <v>2.6739999999999999</v>
      </c>
      <c r="N34">
        <v>20.73</v>
      </c>
      <c r="O34">
        <v>16.126000000000001</v>
      </c>
      <c r="P34">
        <v>73.75</v>
      </c>
      <c r="Q34" t="s">
        <v>64</v>
      </c>
      <c r="S34">
        <v>20</v>
      </c>
      <c r="T34" t="s">
        <v>47</v>
      </c>
      <c r="U34">
        <v>7.3540000000000001</v>
      </c>
      <c r="V34">
        <v>2.8000000000000001E-2</v>
      </c>
      <c r="W34">
        <v>0.04</v>
      </c>
      <c r="X34">
        <v>0.22600000000000001</v>
      </c>
      <c r="Y34">
        <v>0.77</v>
      </c>
      <c r="Z34" t="s">
        <v>64</v>
      </c>
    </row>
    <row r="35" spans="1:26" x14ac:dyDescent="0.3">
      <c r="A35">
        <v>21</v>
      </c>
      <c r="B35" t="s">
        <v>48</v>
      </c>
      <c r="C35">
        <v>4.2469999999999999</v>
      </c>
      <c r="D35">
        <v>2.92</v>
      </c>
      <c r="E35">
        <v>35.356000000000002</v>
      </c>
      <c r="F35">
        <v>12.776999999999999</v>
      </c>
      <c r="G35">
        <v>19.78</v>
      </c>
      <c r="H35" t="s">
        <v>33</v>
      </c>
      <c r="J35">
        <v>21</v>
      </c>
      <c r="K35" t="s">
        <v>48</v>
      </c>
      <c r="L35">
        <v>5.6139999999999999</v>
      </c>
      <c r="M35">
        <v>10.76</v>
      </c>
      <c r="N35">
        <v>79.384</v>
      </c>
      <c r="O35">
        <v>64.894000000000005</v>
      </c>
      <c r="P35">
        <v>72.89</v>
      </c>
      <c r="Q35" t="s">
        <v>64</v>
      </c>
      <c r="S35">
        <v>21</v>
      </c>
      <c r="T35" t="s">
        <v>48</v>
      </c>
      <c r="U35">
        <v>7.3570000000000002</v>
      </c>
      <c r="V35">
        <v>7.3999999999999996E-2</v>
      </c>
      <c r="W35">
        <v>0.24399999999999999</v>
      </c>
      <c r="X35">
        <v>0.59899999999999998</v>
      </c>
      <c r="Y35">
        <v>0.5</v>
      </c>
      <c r="Z35" t="s">
        <v>64</v>
      </c>
    </row>
    <row r="36" spans="1:26" x14ac:dyDescent="0.3">
      <c r="A36">
        <v>22</v>
      </c>
      <c r="B36" t="s">
        <v>49</v>
      </c>
      <c r="C36">
        <v>4.2469999999999999</v>
      </c>
      <c r="D36">
        <v>0.49099999999999999</v>
      </c>
      <c r="E36">
        <v>6.1310000000000002</v>
      </c>
      <c r="F36">
        <v>2.1480000000000001</v>
      </c>
      <c r="G36">
        <v>18.2</v>
      </c>
      <c r="H36" t="s">
        <v>33</v>
      </c>
      <c r="J36">
        <v>22</v>
      </c>
      <c r="K36" t="s">
        <v>49</v>
      </c>
      <c r="L36">
        <v>5.6609999999999996</v>
      </c>
      <c r="M36">
        <v>1.9259999999999999</v>
      </c>
      <c r="N36">
        <v>15.003</v>
      </c>
      <c r="O36">
        <v>11.621</v>
      </c>
      <c r="P36">
        <v>71.400000000000006</v>
      </c>
      <c r="Q36" t="s">
        <v>64</v>
      </c>
      <c r="S36">
        <v>22</v>
      </c>
      <c r="T36" t="s">
        <v>49</v>
      </c>
      <c r="U36">
        <v>7.3639999999999999</v>
      </c>
      <c r="V36">
        <v>2.1999999999999999E-2</v>
      </c>
      <c r="W36">
        <v>5.2999999999999999E-2</v>
      </c>
      <c r="X36">
        <v>0.17799999999999999</v>
      </c>
      <c r="Y36">
        <v>0.81</v>
      </c>
      <c r="Z36" t="s">
        <v>64</v>
      </c>
    </row>
    <row r="37" spans="1:26" x14ac:dyDescent="0.3">
      <c r="A37">
        <v>23</v>
      </c>
      <c r="B37" t="s">
        <v>42</v>
      </c>
      <c r="C37" t="s">
        <v>30</v>
      </c>
      <c r="D37" t="s">
        <v>30</v>
      </c>
      <c r="E37" t="s">
        <v>30</v>
      </c>
      <c r="F37" t="s">
        <v>30</v>
      </c>
      <c r="G37" t="s">
        <v>30</v>
      </c>
      <c r="H37" t="s">
        <v>30</v>
      </c>
      <c r="J37">
        <v>23</v>
      </c>
      <c r="K37" t="s">
        <v>42</v>
      </c>
      <c r="L37" t="s">
        <v>30</v>
      </c>
      <c r="M37" t="s">
        <v>30</v>
      </c>
      <c r="N37" t="s">
        <v>30</v>
      </c>
      <c r="O37" t="s">
        <v>30</v>
      </c>
      <c r="P37" t="s">
        <v>30</v>
      </c>
      <c r="Q37" t="s">
        <v>30</v>
      </c>
      <c r="S37">
        <v>23</v>
      </c>
      <c r="T37" t="s">
        <v>42</v>
      </c>
      <c r="U37" t="s">
        <v>30</v>
      </c>
      <c r="V37" t="s">
        <v>30</v>
      </c>
      <c r="W37" t="s">
        <v>30</v>
      </c>
      <c r="X37" t="s">
        <v>30</v>
      </c>
      <c r="Y37" t="s">
        <v>30</v>
      </c>
      <c r="Z37" t="s">
        <v>30</v>
      </c>
    </row>
    <row r="38" spans="1:26" x14ac:dyDescent="0.3">
      <c r="A38">
        <v>24</v>
      </c>
      <c r="B38" t="s">
        <v>43</v>
      </c>
      <c r="C38">
        <v>4.2409999999999997</v>
      </c>
      <c r="D38">
        <v>1.339</v>
      </c>
      <c r="E38">
        <v>16.466999999999999</v>
      </c>
      <c r="F38">
        <v>4.9870000000000001</v>
      </c>
      <c r="G38">
        <v>19.559999999999999</v>
      </c>
      <c r="H38" t="s">
        <v>33</v>
      </c>
      <c r="J38">
        <v>24</v>
      </c>
      <c r="K38" t="s">
        <v>43</v>
      </c>
      <c r="L38">
        <v>5.6609999999999996</v>
      </c>
      <c r="M38">
        <v>0.92800000000000005</v>
      </c>
      <c r="N38">
        <v>7.5510000000000002</v>
      </c>
      <c r="O38">
        <v>4.9649999999999999</v>
      </c>
      <c r="P38">
        <v>13.55</v>
      </c>
      <c r="Q38" t="s">
        <v>33</v>
      </c>
      <c r="S38">
        <v>24</v>
      </c>
      <c r="T38" t="s">
        <v>43</v>
      </c>
      <c r="U38">
        <v>7.3339999999999996</v>
      </c>
      <c r="V38">
        <v>0.69099999999999995</v>
      </c>
      <c r="W38">
        <v>4.585</v>
      </c>
      <c r="X38">
        <v>4.9400000000000004</v>
      </c>
      <c r="Y38">
        <v>10.09</v>
      </c>
      <c r="Z38" t="s">
        <v>33</v>
      </c>
    </row>
    <row r="39" spans="1:26" x14ac:dyDescent="0.3">
      <c r="A39">
        <v>25</v>
      </c>
      <c r="B39" t="s">
        <v>44</v>
      </c>
      <c r="C39">
        <v>4.2439999999999998</v>
      </c>
      <c r="D39">
        <v>5.2999999999999999E-2</v>
      </c>
      <c r="E39">
        <v>0.65500000000000003</v>
      </c>
      <c r="F39">
        <v>0.23200000000000001</v>
      </c>
      <c r="G39">
        <v>20.350000000000001</v>
      </c>
      <c r="H39" t="s">
        <v>33</v>
      </c>
      <c r="J39">
        <v>25</v>
      </c>
      <c r="K39" t="s">
        <v>44</v>
      </c>
      <c r="L39">
        <v>5.6669999999999998</v>
      </c>
      <c r="M39">
        <v>3.7999999999999999E-2</v>
      </c>
      <c r="N39">
        <v>0.29899999999999999</v>
      </c>
      <c r="O39">
        <v>0.23300000000000001</v>
      </c>
      <c r="P39">
        <v>14.55</v>
      </c>
      <c r="Q39" t="s">
        <v>33</v>
      </c>
      <c r="S39">
        <v>25</v>
      </c>
      <c r="T39" t="s">
        <v>44</v>
      </c>
      <c r="U39">
        <v>7.3570000000000002</v>
      </c>
      <c r="V39">
        <v>0.03</v>
      </c>
      <c r="W39">
        <v>0.188</v>
      </c>
      <c r="X39">
        <v>0.24099999999999999</v>
      </c>
      <c r="Y39">
        <v>11.35</v>
      </c>
      <c r="Z39" t="s">
        <v>33</v>
      </c>
    </row>
    <row r="40" spans="1:26" x14ac:dyDescent="0.3">
      <c r="A40">
        <v>26</v>
      </c>
      <c r="B40" t="s">
        <v>42</v>
      </c>
      <c r="C40" t="s">
        <v>30</v>
      </c>
      <c r="D40" t="s">
        <v>30</v>
      </c>
      <c r="E40" t="s">
        <v>30</v>
      </c>
      <c r="F40" t="s">
        <v>30</v>
      </c>
      <c r="G40" t="s">
        <v>30</v>
      </c>
      <c r="H40" t="s">
        <v>30</v>
      </c>
      <c r="J40">
        <v>26</v>
      </c>
      <c r="K40" t="s">
        <v>42</v>
      </c>
      <c r="L40" t="s">
        <v>30</v>
      </c>
      <c r="M40" t="s">
        <v>30</v>
      </c>
      <c r="N40" t="s">
        <v>30</v>
      </c>
      <c r="O40" t="s">
        <v>30</v>
      </c>
      <c r="P40" t="s">
        <v>30</v>
      </c>
      <c r="Q40" t="s">
        <v>30</v>
      </c>
      <c r="S40">
        <v>26</v>
      </c>
      <c r="T40" t="s">
        <v>42</v>
      </c>
      <c r="U40" t="s">
        <v>30</v>
      </c>
      <c r="V40" t="s">
        <v>30</v>
      </c>
      <c r="W40" t="s">
        <v>30</v>
      </c>
      <c r="X40" t="s">
        <v>30</v>
      </c>
      <c r="Y40" t="s">
        <v>30</v>
      </c>
      <c r="Z40" t="s">
        <v>30</v>
      </c>
    </row>
    <row r="41" spans="1:26" x14ac:dyDescent="0.3">
      <c r="A41">
        <v>27</v>
      </c>
      <c r="B41" t="s">
        <v>50</v>
      </c>
      <c r="C41">
        <v>4.26</v>
      </c>
      <c r="D41">
        <v>0.23499999999999999</v>
      </c>
      <c r="E41">
        <v>2.6869999999999998</v>
      </c>
      <c r="F41">
        <v>1.0289999999999999</v>
      </c>
      <c r="G41">
        <v>11.9</v>
      </c>
      <c r="H41" t="s">
        <v>33</v>
      </c>
      <c r="J41">
        <v>27</v>
      </c>
      <c r="K41" t="s">
        <v>50</v>
      </c>
      <c r="L41">
        <v>5.6669999999999998</v>
      </c>
      <c r="M41">
        <v>0.88200000000000001</v>
      </c>
      <c r="N41">
        <v>7.0030000000000001</v>
      </c>
      <c r="O41">
        <v>5.3250000000000002</v>
      </c>
      <c r="P41">
        <v>44.62</v>
      </c>
      <c r="Q41" t="s">
        <v>62</v>
      </c>
      <c r="S41">
        <v>27</v>
      </c>
      <c r="T41" t="s">
        <v>50</v>
      </c>
      <c r="U41" t="s">
        <v>30</v>
      </c>
      <c r="V41" t="s">
        <v>30</v>
      </c>
      <c r="W41" t="s">
        <v>30</v>
      </c>
      <c r="X41" t="s">
        <v>30</v>
      </c>
      <c r="Y41" t="s">
        <v>30</v>
      </c>
      <c r="Z41" t="s">
        <v>30</v>
      </c>
    </row>
    <row r="42" spans="1:26" x14ac:dyDescent="0.3">
      <c r="A42">
        <v>28</v>
      </c>
      <c r="B42" t="s">
        <v>51</v>
      </c>
      <c r="C42">
        <v>4.2610000000000001</v>
      </c>
      <c r="D42">
        <v>0.755</v>
      </c>
      <c r="E42">
        <v>9.2940000000000005</v>
      </c>
      <c r="F42">
        <v>3.3050000000000002</v>
      </c>
      <c r="G42">
        <v>15.51</v>
      </c>
      <c r="H42" t="s">
        <v>33</v>
      </c>
      <c r="J42">
        <v>28</v>
      </c>
      <c r="K42" t="s">
        <v>51</v>
      </c>
      <c r="L42">
        <v>5.6609999999999996</v>
      </c>
      <c r="M42">
        <v>3.4620000000000002</v>
      </c>
      <c r="N42">
        <v>26.771000000000001</v>
      </c>
      <c r="O42">
        <v>20.881</v>
      </c>
      <c r="P42">
        <v>71.06</v>
      </c>
      <c r="Q42" t="s">
        <v>64</v>
      </c>
      <c r="S42">
        <v>28</v>
      </c>
      <c r="T42" t="s">
        <v>51</v>
      </c>
      <c r="U42">
        <v>7.3739999999999997</v>
      </c>
      <c r="V42">
        <v>0.01</v>
      </c>
      <c r="W42">
        <v>0.06</v>
      </c>
      <c r="X42">
        <v>0.08</v>
      </c>
      <c r="Y42">
        <v>0.2</v>
      </c>
      <c r="Z42" t="s">
        <v>52</v>
      </c>
    </row>
    <row r="43" spans="1:26" x14ac:dyDescent="0.3">
      <c r="A43">
        <v>29</v>
      </c>
      <c r="B43" t="s">
        <v>53</v>
      </c>
      <c r="C43">
        <v>4.2640000000000002</v>
      </c>
      <c r="D43">
        <v>0.27100000000000002</v>
      </c>
      <c r="E43">
        <v>3.218</v>
      </c>
      <c r="F43">
        <v>1.1839999999999999</v>
      </c>
      <c r="G43">
        <v>15.71</v>
      </c>
      <c r="H43" t="s">
        <v>33</v>
      </c>
      <c r="J43">
        <v>29</v>
      </c>
      <c r="K43" t="s">
        <v>53</v>
      </c>
      <c r="L43">
        <v>5.6740000000000004</v>
      </c>
      <c r="M43">
        <v>1.2669999999999999</v>
      </c>
      <c r="N43">
        <v>9.7550000000000008</v>
      </c>
      <c r="O43">
        <v>7.6420000000000003</v>
      </c>
      <c r="P43">
        <v>73.44</v>
      </c>
      <c r="Q43" t="s">
        <v>52</v>
      </c>
      <c r="S43">
        <v>29</v>
      </c>
      <c r="T43" t="s">
        <v>53</v>
      </c>
      <c r="U43">
        <v>7.3869999999999996</v>
      </c>
      <c r="V43">
        <v>0.03</v>
      </c>
      <c r="W43">
        <v>3.1E-2</v>
      </c>
      <c r="X43">
        <v>0.245</v>
      </c>
      <c r="Y43">
        <v>1.76</v>
      </c>
      <c r="Z43" t="s">
        <v>55</v>
      </c>
    </row>
    <row r="44" spans="1:26" x14ac:dyDescent="0.3">
      <c r="A44">
        <v>30</v>
      </c>
      <c r="B44" t="s">
        <v>54</v>
      </c>
      <c r="C44">
        <v>4.2709999999999999</v>
      </c>
      <c r="D44">
        <v>0.153</v>
      </c>
      <c r="E44">
        <v>1.706</v>
      </c>
      <c r="F44">
        <v>0.66800000000000004</v>
      </c>
      <c r="G44">
        <v>44.79</v>
      </c>
      <c r="H44" t="s">
        <v>55</v>
      </c>
      <c r="J44">
        <v>30</v>
      </c>
      <c r="K44" t="s">
        <v>54</v>
      </c>
      <c r="L44">
        <v>5.6870000000000003</v>
      </c>
      <c r="M44">
        <v>3.5999999999999997E-2</v>
      </c>
      <c r="N44">
        <v>0.27600000000000002</v>
      </c>
      <c r="O44">
        <v>0.222</v>
      </c>
      <c r="P44">
        <v>10.61</v>
      </c>
      <c r="Q44" t="s">
        <v>63</v>
      </c>
      <c r="S44">
        <v>30</v>
      </c>
      <c r="T44" t="s">
        <v>54</v>
      </c>
      <c r="U44" t="s">
        <v>30</v>
      </c>
      <c r="V44" t="s">
        <v>30</v>
      </c>
      <c r="W44" t="s">
        <v>30</v>
      </c>
      <c r="X44" t="s">
        <v>30</v>
      </c>
      <c r="Y44" t="s">
        <v>30</v>
      </c>
      <c r="Z44" t="s">
        <v>30</v>
      </c>
    </row>
    <row r="45" spans="1:26" x14ac:dyDescent="0.3">
      <c r="A45">
        <v>31</v>
      </c>
      <c r="B45" t="s">
        <v>66</v>
      </c>
      <c r="C45">
        <v>4.2640000000000002</v>
      </c>
      <c r="D45">
        <v>0.26400000000000001</v>
      </c>
      <c r="E45">
        <v>2.9940000000000002</v>
      </c>
      <c r="F45">
        <v>1.155</v>
      </c>
      <c r="G45">
        <v>15.73</v>
      </c>
      <c r="H45" t="s">
        <v>55</v>
      </c>
      <c r="J45">
        <v>31</v>
      </c>
      <c r="K45" t="s">
        <v>66</v>
      </c>
      <c r="L45">
        <v>5.6769999999999996</v>
      </c>
      <c r="M45">
        <v>1.2430000000000001</v>
      </c>
      <c r="N45">
        <v>9.4760000000000009</v>
      </c>
      <c r="O45">
        <v>7.4989999999999997</v>
      </c>
      <c r="P45">
        <v>74.010000000000005</v>
      </c>
      <c r="Q45" t="s">
        <v>64</v>
      </c>
      <c r="S45">
        <v>31</v>
      </c>
      <c r="T45" t="s">
        <v>66</v>
      </c>
      <c r="U45">
        <v>7.3810000000000002</v>
      </c>
      <c r="V45">
        <v>2E-3</v>
      </c>
      <c r="W45">
        <v>1.0999999999999999E-2</v>
      </c>
      <c r="X45">
        <v>2.1000000000000001E-2</v>
      </c>
      <c r="Y45">
        <v>0.14000000000000001</v>
      </c>
      <c r="Z45" t="s">
        <v>52</v>
      </c>
    </row>
    <row r="46" spans="1:26" x14ac:dyDescent="0.3">
      <c r="A46">
        <v>32</v>
      </c>
      <c r="B46" t="s">
        <v>56</v>
      </c>
      <c r="C46">
        <v>4.2610000000000001</v>
      </c>
      <c r="D46">
        <v>0.42199999999999999</v>
      </c>
      <c r="E46">
        <v>4.8239999999999998</v>
      </c>
      <c r="F46">
        <v>1.847</v>
      </c>
      <c r="G46">
        <v>54.89</v>
      </c>
      <c r="H46" t="s">
        <v>55</v>
      </c>
      <c r="J46">
        <v>32</v>
      </c>
      <c r="K46" t="s">
        <v>56</v>
      </c>
      <c r="L46">
        <v>5.6769999999999996</v>
      </c>
      <c r="M46">
        <v>6.7000000000000004E-2</v>
      </c>
      <c r="N46">
        <v>0.33200000000000002</v>
      </c>
      <c r="O46">
        <v>0.40699999999999997</v>
      </c>
      <c r="P46">
        <v>8.7100000000000009</v>
      </c>
      <c r="Q46" t="s">
        <v>64</v>
      </c>
      <c r="S46">
        <v>32</v>
      </c>
      <c r="T46" t="s">
        <v>56</v>
      </c>
      <c r="U46">
        <v>7.3739999999999997</v>
      </c>
      <c r="V46">
        <v>7.0000000000000001E-3</v>
      </c>
      <c r="W46">
        <v>3.9E-2</v>
      </c>
      <c r="X46">
        <v>5.5E-2</v>
      </c>
      <c r="Y46">
        <v>0.86</v>
      </c>
      <c r="Z46" t="s">
        <v>52</v>
      </c>
    </row>
    <row r="47" spans="1:26" x14ac:dyDescent="0.3">
      <c r="A47">
        <v>33</v>
      </c>
      <c r="B47" t="s">
        <v>57</v>
      </c>
      <c r="C47">
        <v>4.2610000000000001</v>
      </c>
      <c r="D47">
        <v>0.317</v>
      </c>
      <c r="E47">
        <v>3.5419999999999998</v>
      </c>
      <c r="F47">
        <v>1.3839999999999999</v>
      </c>
      <c r="G47">
        <v>26.41</v>
      </c>
      <c r="H47" t="s">
        <v>33</v>
      </c>
      <c r="J47">
        <v>33</v>
      </c>
      <c r="K47" t="s">
        <v>57</v>
      </c>
      <c r="L47">
        <v>5.681</v>
      </c>
      <c r="M47">
        <v>0.27900000000000003</v>
      </c>
      <c r="N47">
        <v>1.6120000000000001</v>
      </c>
      <c r="O47">
        <v>1.6830000000000001</v>
      </c>
      <c r="P47">
        <v>23.24</v>
      </c>
      <c r="Q47" t="s">
        <v>64</v>
      </c>
      <c r="S47">
        <v>33</v>
      </c>
      <c r="T47" t="s">
        <v>57</v>
      </c>
      <c r="U47">
        <v>7.3769999999999998</v>
      </c>
      <c r="V47">
        <v>0.01</v>
      </c>
      <c r="W47">
        <v>0.03</v>
      </c>
      <c r="X47">
        <v>7.8E-2</v>
      </c>
      <c r="Y47">
        <v>0.8</v>
      </c>
      <c r="Z47" t="s">
        <v>52</v>
      </c>
    </row>
    <row r="48" spans="1:26" x14ac:dyDescent="0.3">
      <c r="A48">
        <v>34</v>
      </c>
      <c r="B48" t="s">
        <v>58</v>
      </c>
      <c r="C48">
        <v>4.2640000000000002</v>
      </c>
      <c r="D48">
        <v>0.46899999999999997</v>
      </c>
      <c r="E48">
        <v>5.2830000000000004</v>
      </c>
      <c r="F48">
        <v>2.0499999999999998</v>
      </c>
      <c r="G48">
        <v>31.61</v>
      </c>
      <c r="H48" t="s">
        <v>33</v>
      </c>
      <c r="J48">
        <v>34</v>
      </c>
      <c r="K48" t="s">
        <v>58</v>
      </c>
      <c r="L48">
        <v>5.6769999999999996</v>
      </c>
      <c r="M48">
        <v>0.14099999999999999</v>
      </c>
      <c r="N48">
        <v>0.62</v>
      </c>
      <c r="O48">
        <v>0.85399999999999998</v>
      </c>
      <c r="P48">
        <v>9.52</v>
      </c>
      <c r="Q48" t="s">
        <v>64</v>
      </c>
      <c r="S48">
        <v>34</v>
      </c>
      <c r="T48" t="s">
        <v>58</v>
      </c>
      <c r="U48">
        <v>7.3739999999999997</v>
      </c>
      <c r="V48">
        <v>1.4E-2</v>
      </c>
      <c r="W48">
        <v>5.8000000000000003E-2</v>
      </c>
      <c r="X48">
        <v>0.114</v>
      </c>
      <c r="Y48">
        <v>0.94</v>
      </c>
      <c r="Z48" t="s">
        <v>52</v>
      </c>
    </row>
    <row r="49" spans="1:26" x14ac:dyDescent="0.3">
      <c r="A49">
        <v>35</v>
      </c>
      <c r="B49" t="s">
        <v>59</v>
      </c>
      <c r="C49">
        <v>4.2610000000000001</v>
      </c>
      <c r="D49">
        <v>0.01</v>
      </c>
      <c r="E49">
        <v>0.114</v>
      </c>
      <c r="F49">
        <v>4.2999999999999997E-2</v>
      </c>
      <c r="G49">
        <v>21.37</v>
      </c>
      <c r="H49" t="s">
        <v>33</v>
      </c>
      <c r="J49">
        <v>35</v>
      </c>
      <c r="K49" t="s">
        <v>59</v>
      </c>
      <c r="L49">
        <v>5.6769999999999996</v>
      </c>
      <c r="M49">
        <v>6.0000000000000001E-3</v>
      </c>
      <c r="N49">
        <v>4.2000000000000003E-2</v>
      </c>
      <c r="O49">
        <v>3.9E-2</v>
      </c>
      <c r="P49">
        <v>12.51</v>
      </c>
      <c r="Q49" t="s">
        <v>52</v>
      </c>
      <c r="S49">
        <v>35</v>
      </c>
      <c r="T49" t="s">
        <v>59</v>
      </c>
      <c r="U49">
        <v>7.3739999999999997</v>
      </c>
      <c r="V49">
        <v>4.0000000000000001E-3</v>
      </c>
      <c r="W49">
        <v>2.5000000000000001E-2</v>
      </c>
      <c r="X49">
        <v>3.3000000000000002E-2</v>
      </c>
      <c r="Y49">
        <v>8.2899999999999991</v>
      </c>
      <c r="Z49" t="s">
        <v>33</v>
      </c>
    </row>
    <row r="50" spans="1:26" x14ac:dyDescent="0.3">
      <c r="A50">
        <v>36</v>
      </c>
      <c r="B50" t="s">
        <v>60</v>
      </c>
      <c r="C50">
        <v>4.2539999999999996</v>
      </c>
      <c r="D50">
        <v>0.25</v>
      </c>
      <c r="E50">
        <v>2.8220000000000001</v>
      </c>
      <c r="F50">
        <v>1.0900000000000001</v>
      </c>
      <c r="G50">
        <v>18.93</v>
      </c>
      <c r="H50" t="s">
        <v>33</v>
      </c>
      <c r="J50">
        <v>36</v>
      </c>
      <c r="K50" t="s">
        <v>60</v>
      </c>
      <c r="L50">
        <v>5.6669999999999998</v>
      </c>
      <c r="M50">
        <v>0.93799999999999994</v>
      </c>
      <c r="N50">
        <v>7.2249999999999996</v>
      </c>
      <c r="O50">
        <v>5.6619999999999999</v>
      </c>
      <c r="P50">
        <v>71.2</v>
      </c>
      <c r="Q50" t="s">
        <v>52</v>
      </c>
      <c r="S50">
        <v>36</v>
      </c>
      <c r="T50" t="s">
        <v>60</v>
      </c>
      <c r="U50">
        <v>7.3639999999999999</v>
      </c>
      <c r="V50">
        <v>4.0000000000000001E-3</v>
      </c>
      <c r="W50">
        <v>0.02</v>
      </c>
      <c r="X50">
        <v>3.1E-2</v>
      </c>
      <c r="Y50">
        <v>0.28000000000000003</v>
      </c>
      <c r="Z50" t="s">
        <v>33</v>
      </c>
    </row>
    <row r="51" spans="1:26" x14ac:dyDescent="0.3">
      <c r="A51">
        <v>37</v>
      </c>
      <c r="B51" t="s">
        <v>42</v>
      </c>
      <c r="C51" t="s">
        <v>30</v>
      </c>
      <c r="D51" t="s">
        <v>30</v>
      </c>
      <c r="E51" t="s">
        <v>30</v>
      </c>
      <c r="F51" t="s">
        <v>30</v>
      </c>
      <c r="G51" t="s">
        <v>30</v>
      </c>
      <c r="H51" t="s">
        <v>30</v>
      </c>
      <c r="J51">
        <v>37</v>
      </c>
      <c r="K51" t="s">
        <v>42</v>
      </c>
      <c r="L51" t="s">
        <v>30</v>
      </c>
      <c r="M51" t="s">
        <v>30</v>
      </c>
      <c r="N51" t="s">
        <v>30</v>
      </c>
      <c r="O51" t="s">
        <v>30</v>
      </c>
      <c r="P51" t="s">
        <v>30</v>
      </c>
      <c r="Q51" t="s">
        <v>30</v>
      </c>
      <c r="S51">
        <v>37</v>
      </c>
      <c r="T51" t="s">
        <v>42</v>
      </c>
      <c r="U51" t="s">
        <v>30</v>
      </c>
      <c r="V51" t="s">
        <v>30</v>
      </c>
      <c r="W51" t="s">
        <v>30</v>
      </c>
      <c r="X51" t="s">
        <v>30</v>
      </c>
      <c r="Y51" t="s">
        <v>30</v>
      </c>
      <c r="Z51" t="s">
        <v>30</v>
      </c>
    </row>
    <row r="52" spans="1:26" x14ac:dyDescent="0.3">
      <c r="A52">
        <v>38</v>
      </c>
      <c r="B52" t="s">
        <v>43</v>
      </c>
      <c r="C52">
        <v>4.2569999999999997</v>
      </c>
      <c r="D52">
        <v>1.3029999999999999</v>
      </c>
      <c r="E52">
        <v>15.334</v>
      </c>
      <c r="F52">
        <v>4.8540000000000001</v>
      </c>
      <c r="G52">
        <v>19.36</v>
      </c>
      <c r="H52" t="s">
        <v>33</v>
      </c>
      <c r="J52">
        <v>38</v>
      </c>
      <c r="K52" t="s">
        <v>43</v>
      </c>
      <c r="L52">
        <v>5.6710000000000003</v>
      </c>
      <c r="M52">
        <v>0.89700000000000002</v>
      </c>
      <c r="N52">
        <v>7.1459999999999999</v>
      </c>
      <c r="O52">
        <v>4.8079999999999998</v>
      </c>
      <c r="P52">
        <v>13.33</v>
      </c>
      <c r="Q52" t="s">
        <v>33</v>
      </c>
      <c r="S52">
        <v>38</v>
      </c>
      <c r="T52" t="s">
        <v>43</v>
      </c>
      <c r="U52">
        <v>7.3470000000000004</v>
      </c>
      <c r="V52">
        <v>0.67400000000000004</v>
      </c>
      <c r="W52">
        <v>4.3710000000000004</v>
      </c>
      <c r="X52">
        <v>4.827</v>
      </c>
      <c r="Y52">
        <v>10.02</v>
      </c>
      <c r="Z52" t="s">
        <v>33</v>
      </c>
    </row>
    <row r="53" spans="1:26" x14ac:dyDescent="0.3">
      <c r="A53">
        <v>39</v>
      </c>
      <c r="B53" t="s">
        <v>44</v>
      </c>
      <c r="C53">
        <v>4.2539999999999996</v>
      </c>
      <c r="D53">
        <v>5.5E-2</v>
      </c>
      <c r="E53">
        <v>0.60799999999999998</v>
      </c>
      <c r="F53">
        <v>0.24</v>
      </c>
      <c r="G53">
        <v>18.850000000000001</v>
      </c>
      <c r="H53" t="s">
        <v>55</v>
      </c>
      <c r="J53">
        <v>39</v>
      </c>
      <c r="K53" t="s">
        <v>44</v>
      </c>
      <c r="L53">
        <v>5.6740000000000004</v>
      </c>
      <c r="M53">
        <v>4.1000000000000002E-2</v>
      </c>
      <c r="N53">
        <v>0.28899999999999998</v>
      </c>
      <c r="O53">
        <v>0.25</v>
      </c>
      <c r="P53">
        <v>14.01</v>
      </c>
      <c r="Q53" t="s">
        <v>64</v>
      </c>
      <c r="S53">
        <v>39</v>
      </c>
      <c r="T53" t="s">
        <v>44</v>
      </c>
      <c r="U53">
        <v>7.367</v>
      </c>
      <c r="V53">
        <v>2.9000000000000001E-2</v>
      </c>
      <c r="W53">
        <v>0.17899999999999999</v>
      </c>
      <c r="X53">
        <v>0.23200000000000001</v>
      </c>
      <c r="Y53">
        <v>9.7899999999999991</v>
      </c>
      <c r="Z53" t="s">
        <v>33</v>
      </c>
    </row>
    <row r="54" spans="1:26" x14ac:dyDescent="0.3">
      <c r="A54">
        <v>40</v>
      </c>
      <c r="B54" t="s">
        <v>42</v>
      </c>
      <c r="C54" t="s">
        <v>30</v>
      </c>
      <c r="D54" t="s">
        <v>30</v>
      </c>
      <c r="E54" t="s">
        <v>30</v>
      </c>
      <c r="F54" t="s">
        <v>30</v>
      </c>
      <c r="G54" t="s">
        <v>30</v>
      </c>
      <c r="H54" t="s">
        <v>30</v>
      </c>
      <c r="J54">
        <v>40</v>
      </c>
      <c r="K54" t="s">
        <v>42</v>
      </c>
      <c r="L54" t="s">
        <v>30</v>
      </c>
      <c r="M54" t="s">
        <v>30</v>
      </c>
      <c r="N54" t="s">
        <v>30</v>
      </c>
      <c r="O54" t="s">
        <v>30</v>
      </c>
      <c r="P54" t="s">
        <v>30</v>
      </c>
      <c r="Q54" t="s">
        <v>30</v>
      </c>
      <c r="S54">
        <v>40</v>
      </c>
      <c r="T54" t="s">
        <v>42</v>
      </c>
      <c r="U54" t="s">
        <v>30</v>
      </c>
      <c r="V54" t="s">
        <v>30</v>
      </c>
      <c r="W54" t="s">
        <v>30</v>
      </c>
      <c r="X54" t="s">
        <v>30</v>
      </c>
      <c r="Y54" t="s">
        <v>30</v>
      </c>
      <c r="Z54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4E6D4-99FB-014E-A5B4-A6D619CBB8FF}">
  <dimension ref="A1:T46"/>
  <sheetViews>
    <sheetView topLeftCell="A13" workbookViewId="0">
      <selection activeCell="B44" sqref="B44"/>
    </sheetView>
  </sheetViews>
  <sheetFormatPr defaultColWidth="8.77734375" defaultRowHeight="14.4" x14ac:dyDescent="0.3"/>
  <sheetData>
    <row r="1" spans="1:20" x14ac:dyDescent="0.3">
      <c r="A1" t="s">
        <v>71</v>
      </c>
      <c r="B1" s="3">
        <v>44620</v>
      </c>
      <c r="D1" t="s">
        <v>72</v>
      </c>
      <c r="E1" s="4" t="s">
        <v>73</v>
      </c>
    </row>
    <row r="3" spans="1:20" x14ac:dyDescent="0.3">
      <c r="B3" t="s">
        <v>74</v>
      </c>
    </row>
    <row r="4" spans="1:20" x14ac:dyDescent="0.3">
      <c r="A4" t="s">
        <v>75</v>
      </c>
      <c r="B4" t="s">
        <v>76</v>
      </c>
      <c r="C4" t="s">
        <v>77</v>
      </c>
      <c r="D4" t="s">
        <v>78</v>
      </c>
      <c r="E4" t="s">
        <v>79</v>
      </c>
      <c r="F4" t="s">
        <v>80</v>
      </c>
      <c r="G4" t="s">
        <v>81</v>
      </c>
      <c r="H4" t="s">
        <v>82</v>
      </c>
      <c r="I4" t="s">
        <v>83</v>
      </c>
      <c r="J4" t="s">
        <v>84</v>
      </c>
      <c r="K4" t="s">
        <v>85</v>
      </c>
      <c r="L4" t="s">
        <v>86</v>
      </c>
      <c r="M4" t="s">
        <v>87</v>
      </c>
      <c r="N4" t="s">
        <v>88</v>
      </c>
      <c r="O4" t="s">
        <v>89</v>
      </c>
      <c r="P4" t="s">
        <v>90</v>
      </c>
      <c r="Q4" t="s">
        <v>91</v>
      </c>
      <c r="S4" t="s">
        <v>92</v>
      </c>
      <c r="T4" t="s">
        <v>93</v>
      </c>
    </row>
    <row r="5" spans="1:20" x14ac:dyDescent="0.3">
      <c r="A5" t="s">
        <v>94</v>
      </c>
      <c r="B5">
        <v>10</v>
      </c>
      <c r="C5">
        <v>25</v>
      </c>
      <c r="D5">
        <f t="shared" ref="D5:D11" si="0">B5/1.25</f>
        <v>8</v>
      </c>
      <c r="E5">
        <v>50</v>
      </c>
      <c r="F5">
        <f>B5/2</f>
        <v>5</v>
      </c>
      <c r="G5">
        <v>50</v>
      </c>
      <c r="H5">
        <f>F5/2</f>
        <v>2.5</v>
      </c>
      <c r="I5">
        <v>100</v>
      </c>
      <c r="J5">
        <f t="shared" ref="J5:J11" si="1">D5/8</f>
        <v>1</v>
      </c>
      <c r="K5">
        <v>100</v>
      </c>
      <c r="L5">
        <f>J5/4</f>
        <v>0.25</v>
      </c>
      <c r="M5">
        <v>200</v>
      </c>
      <c r="N5">
        <f>L5/2</f>
        <v>0.125</v>
      </c>
      <c r="O5">
        <v>250</v>
      </c>
      <c r="P5">
        <v>2.5000000000000001E-2</v>
      </c>
      <c r="Q5">
        <v>500</v>
      </c>
      <c r="S5">
        <f>B5*2</f>
        <v>20</v>
      </c>
      <c r="T5">
        <v>25</v>
      </c>
    </row>
    <row r="6" spans="1:20" x14ac:dyDescent="0.3">
      <c r="A6" t="s">
        <v>95</v>
      </c>
      <c r="B6">
        <v>10</v>
      </c>
      <c r="C6">
        <v>25</v>
      </c>
      <c r="D6">
        <f t="shared" si="0"/>
        <v>8</v>
      </c>
      <c r="E6">
        <v>50</v>
      </c>
      <c r="F6">
        <f t="shared" ref="F6:F11" si="2">B6/2</f>
        <v>5</v>
      </c>
      <c r="G6">
        <v>50</v>
      </c>
      <c r="H6">
        <f t="shared" ref="H6:H11" si="3">F6/2</f>
        <v>2.5</v>
      </c>
      <c r="I6">
        <v>100</v>
      </c>
      <c r="J6">
        <f t="shared" si="1"/>
        <v>1</v>
      </c>
      <c r="K6">
        <v>100</v>
      </c>
      <c r="L6">
        <f t="shared" ref="L6:L11" si="4">J6/4</f>
        <v>0.25</v>
      </c>
      <c r="M6">
        <v>200</v>
      </c>
      <c r="N6">
        <f t="shared" ref="N6:N11" si="5">L6/2</f>
        <v>0.125</v>
      </c>
      <c r="O6">
        <v>250</v>
      </c>
      <c r="P6">
        <v>2.5000000000000001E-2</v>
      </c>
      <c r="Q6">
        <v>500</v>
      </c>
      <c r="S6">
        <f t="shared" ref="S6:S11" si="6">B6*2</f>
        <v>20</v>
      </c>
      <c r="T6">
        <v>25</v>
      </c>
    </row>
    <row r="7" spans="1:20" x14ac:dyDescent="0.3">
      <c r="A7" t="s">
        <v>96</v>
      </c>
      <c r="B7">
        <v>10</v>
      </c>
      <c r="C7">
        <v>25</v>
      </c>
      <c r="D7">
        <f t="shared" si="0"/>
        <v>8</v>
      </c>
      <c r="E7">
        <v>50</v>
      </c>
      <c r="F7">
        <f t="shared" si="2"/>
        <v>5</v>
      </c>
      <c r="G7">
        <v>50</v>
      </c>
      <c r="H7">
        <f t="shared" si="3"/>
        <v>2.5</v>
      </c>
      <c r="I7">
        <v>100</v>
      </c>
      <c r="J7">
        <f t="shared" si="1"/>
        <v>1</v>
      </c>
      <c r="K7">
        <v>100</v>
      </c>
      <c r="L7">
        <f t="shared" si="4"/>
        <v>0.25</v>
      </c>
      <c r="M7">
        <v>200</v>
      </c>
      <c r="N7">
        <f t="shared" si="5"/>
        <v>0.125</v>
      </c>
      <c r="O7">
        <v>250</v>
      </c>
      <c r="P7">
        <v>2.5000000000000001E-2</v>
      </c>
      <c r="Q7">
        <v>500</v>
      </c>
      <c r="S7">
        <f t="shared" si="6"/>
        <v>20</v>
      </c>
      <c r="T7">
        <v>25</v>
      </c>
    </row>
    <row r="8" spans="1:20" x14ac:dyDescent="0.3">
      <c r="A8" t="s">
        <v>97</v>
      </c>
      <c r="B8">
        <v>10</v>
      </c>
      <c r="C8">
        <v>25</v>
      </c>
      <c r="D8">
        <f t="shared" si="0"/>
        <v>8</v>
      </c>
      <c r="E8">
        <v>50</v>
      </c>
      <c r="F8">
        <f t="shared" si="2"/>
        <v>5</v>
      </c>
      <c r="G8">
        <v>50</v>
      </c>
      <c r="H8">
        <f t="shared" si="3"/>
        <v>2.5</v>
      </c>
      <c r="I8">
        <v>100</v>
      </c>
      <c r="J8">
        <f t="shared" si="1"/>
        <v>1</v>
      </c>
      <c r="K8">
        <v>100</v>
      </c>
      <c r="L8">
        <f t="shared" si="4"/>
        <v>0.25</v>
      </c>
      <c r="M8">
        <v>200</v>
      </c>
      <c r="N8">
        <f t="shared" si="5"/>
        <v>0.125</v>
      </c>
      <c r="O8">
        <v>250</v>
      </c>
      <c r="P8">
        <v>2.5000000000000001E-2</v>
      </c>
      <c r="Q8">
        <v>500</v>
      </c>
      <c r="S8">
        <f t="shared" si="6"/>
        <v>20</v>
      </c>
      <c r="T8">
        <v>25</v>
      </c>
    </row>
    <row r="9" spans="1:20" x14ac:dyDescent="0.3">
      <c r="A9" t="s">
        <v>98</v>
      </c>
      <c r="B9">
        <v>10</v>
      </c>
      <c r="C9">
        <v>25</v>
      </c>
      <c r="D9">
        <f t="shared" si="0"/>
        <v>8</v>
      </c>
      <c r="E9">
        <v>50</v>
      </c>
      <c r="F9">
        <f t="shared" si="2"/>
        <v>5</v>
      </c>
      <c r="G9">
        <v>50</v>
      </c>
      <c r="H9">
        <f t="shared" si="3"/>
        <v>2.5</v>
      </c>
      <c r="I9">
        <v>100</v>
      </c>
      <c r="J9">
        <f t="shared" si="1"/>
        <v>1</v>
      </c>
      <c r="K9">
        <v>100</v>
      </c>
      <c r="L9">
        <f t="shared" si="4"/>
        <v>0.25</v>
      </c>
      <c r="M9">
        <v>200</v>
      </c>
      <c r="N9">
        <f t="shared" si="5"/>
        <v>0.125</v>
      </c>
      <c r="O9">
        <v>250</v>
      </c>
      <c r="P9">
        <v>2.5000000000000001E-2</v>
      </c>
      <c r="Q9">
        <v>500</v>
      </c>
      <c r="S9">
        <f t="shared" si="6"/>
        <v>20</v>
      </c>
      <c r="T9">
        <v>25</v>
      </c>
    </row>
    <row r="10" spans="1:20" x14ac:dyDescent="0.3">
      <c r="A10" t="s">
        <v>99</v>
      </c>
      <c r="B10">
        <v>10</v>
      </c>
      <c r="C10">
        <v>25</v>
      </c>
      <c r="D10">
        <f t="shared" si="0"/>
        <v>8</v>
      </c>
      <c r="E10">
        <v>50</v>
      </c>
      <c r="F10">
        <f t="shared" si="2"/>
        <v>5</v>
      </c>
      <c r="G10">
        <v>50</v>
      </c>
      <c r="H10">
        <f t="shared" si="3"/>
        <v>2.5</v>
      </c>
      <c r="I10">
        <v>100</v>
      </c>
      <c r="J10">
        <f t="shared" si="1"/>
        <v>1</v>
      </c>
      <c r="K10">
        <v>100</v>
      </c>
      <c r="L10">
        <f t="shared" si="4"/>
        <v>0.25</v>
      </c>
      <c r="M10">
        <v>200</v>
      </c>
      <c r="N10">
        <f t="shared" si="5"/>
        <v>0.125</v>
      </c>
      <c r="O10">
        <v>250</v>
      </c>
      <c r="P10">
        <v>2.5000000000000001E-2</v>
      </c>
      <c r="Q10">
        <v>500</v>
      </c>
      <c r="S10">
        <f t="shared" si="6"/>
        <v>20</v>
      </c>
      <c r="T10">
        <v>25</v>
      </c>
    </row>
    <row r="11" spans="1:20" x14ac:dyDescent="0.3">
      <c r="A11" t="s">
        <v>100</v>
      </c>
      <c r="B11">
        <v>10</v>
      </c>
      <c r="C11">
        <v>25</v>
      </c>
      <c r="D11">
        <f t="shared" si="0"/>
        <v>8</v>
      </c>
      <c r="E11">
        <v>50</v>
      </c>
      <c r="F11">
        <f t="shared" si="2"/>
        <v>5</v>
      </c>
      <c r="G11">
        <v>50</v>
      </c>
      <c r="H11">
        <f t="shared" si="3"/>
        <v>2.5</v>
      </c>
      <c r="I11">
        <v>100</v>
      </c>
      <c r="J11">
        <f t="shared" si="1"/>
        <v>1</v>
      </c>
      <c r="K11">
        <v>100</v>
      </c>
      <c r="L11">
        <f t="shared" si="4"/>
        <v>0.25</v>
      </c>
      <c r="M11">
        <v>200</v>
      </c>
      <c r="N11">
        <f t="shared" si="5"/>
        <v>0.125</v>
      </c>
      <c r="O11">
        <v>250</v>
      </c>
      <c r="P11">
        <v>2.5000000000000001E-2</v>
      </c>
      <c r="Q11">
        <v>500</v>
      </c>
      <c r="S11">
        <f t="shared" si="6"/>
        <v>20</v>
      </c>
      <c r="T11">
        <v>25</v>
      </c>
    </row>
    <row r="13" spans="1:20" x14ac:dyDescent="0.3">
      <c r="B13" t="s">
        <v>101</v>
      </c>
    </row>
    <row r="14" spans="1:20" x14ac:dyDescent="0.3">
      <c r="C14" t="s">
        <v>102</v>
      </c>
    </row>
    <row r="15" spans="1:20" x14ac:dyDescent="0.3">
      <c r="A15">
        <v>0</v>
      </c>
      <c r="C15" t="s">
        <v>75</v>
      </c>
      <c r="D15" t="s">
        <v>103</v>
      </c>
      <c r="E15" t="s">
        <v>104</v>
      </c>
      <c r="F15" t="s">
        <v>105</v>
      </c>
      <c r="G15" t="s">
        <v>106</v>
      </c>
      <c r="H15" t="s">
        <v>107</v>
      </c>
      <c r="I15" t="s">
        <v>108</v>
      </c>
      <c r="J15" t="s">
        <v>109</v>
      </c>
      <c r="K15" t="s">
        <v>110</v>
      </c>
      <c r="L15" t="s">
        <v>111</v>
      </c>
      <c r="M15" t="s">
        <v>112</v>
      </c>
    </row>
    <row r="16" spans="1:20" x14ac:dyDescent="0.3">
      <c r="C16" t="s">
        <v>94</v>
      </c>
      <c r="D16">
        <v>1000</v>
      </c>
      <c r="E16">
        <f>(B5*C5)/D16</f>
        <v>0.25</v>
      </c>
      <c r="F16">
        <f>(D5*E5)/D16</f>
        <v>0.4</v>
      </c>
      <c r="G16">
        <f>(G5*F5)/D16</f>
        <v>0.25</v>
      </c>
      <c r="H16">
        <f>(I5*H5)/D16</f>
        <v>0.25</v>
      </c>
      <c r="I16">
        <f>(J5*K5)/$D16</f>
        <v>0.1</v>
      </c>
      <c r="J16">
        <f>(L5*M5)/D16</f>
        <v>0.05</v>
      </c>
      <c r="K16">
        <f>(N5*O5)/D16</f>
        <v>3.125E-2</v>
      </c>
      <c r="L16">
        <f>(P5*Q5)/D16</f>
        <v>1.2500000000000001E-2</v>
      </c>
      <c r="M16">
        <f>(S5*T5)/D16</f>
        <v>0.5</v>
      </c>
    </row>
    <row r="17" spans="2:14" x14ac:dyDescent="0.3">
      <c r="C17" t="s">
        <v>95</v>
      </c>
      <c r="D17">
        <v>1000</v>
      </c>
      <c r="E17">
        <f>(B6*C6)/D17</f>
        <v>0.25</v>
      </c>
      <c r="F17">
        <f>(D6*E6)/D17</f>
        <v>0.4</v>
      </c>
      <c r="G17">
        <f>(G6*F6)/D17</f>
        <v>0.25</v>
      </c>
      <c r="H17">
        <f>(I6*H6)/D17</f>
        <v>0.25</v>
      </c>
      <c r="I17">
        <f>(J6*K6)/$D17</f>
        <v>0.1</v>
      </c>
      <c r="J17">
        <f>(L6*M6)/D17</f>
        <v>0.05</v>
      </c>
      <c r="K17">
        <f>(N6*O6)/D17</f>
        <v>3.125E-2</v>
      </c>
      <c r="L17">
        <f>(P6*Q6)/D17</f>
        <v>1.2500000000000001E-2</v>
      </c>
      <c r="M17">
        <f>(S6*T6)/D17</f>
        <v>0.5</v>
      </c>
    </row>
    <row r="18" spans="2:14" x14ac:dyDescent="0.3">
      <c r="C18" t="s">
        <v>96</v>
      </c>
      <c r="D18">
        <v>1000</v>
      </c>
      <c r="E18">
        <f>(B8*C8)/D18</f>
        <v>0.25</v>
      </c>
      <c r="F18">
        <f>(D8*E8)/D18</f>
        <v>0.4</v>
      </c>
      <c r="G18">
        <f>(G8*F8)/D18</f>
        <v>0.25</v>
      </c>
      <c r="H18">
        <f>(I8*H8)/D18</f>
        <v>0.25</v>
      </c>
      <c r="I18">
        <f>(J8*K8)/$D18</f>
        <v>0.1</v>
      </c>
      <c r="J18">
        <f>(L8*M8)/D18</f>
        <v>0.05</v>
      </c>
      <c r="K18">
        <f>(N8*O8)/D18</f>
        <v>3.125E-2</v>
      </c>
      <c r="L18">
        <f>(P8*Q8)/D18</f>
        <v>1.2500000000000001E-2</v>
      </c>
      <c r="M18">
        <f>(S7*T7)/D18</f>
        <v>0.5</v>
      </c>
    </row>
    <row r="19" spans="2:14" x14ac:dyDescent="0.3">
      <c r="C19" t="s">
        <v>97</v>
      </c>
      <c r="D19">
        <v>1000</v>
      </c>
      <c r="E19">
        <f>(B7*C7)/D19</f>
        <v>0.25</v>
      </c>
      <c r="F19">
        <f>(D7*E7)/D19</f>
        <v>0.4</v>
      </c>
      <c r="G19">
        <f>(G7*F7)/D19</f>
        <v>0.25</v>
      </c>
      <c r="H19">
        <f>(I7*H7)/D19</f>
        <v>0.25</v>
      </c>
      <c r="I19">
        <f>(J7*K7)/$D19</f>
        <v>0.1</v>
      </c>
      <c r="J19">
        <f>(L7*M7)/D19</f>
        <v>0.05</v>
      </c>
      <c r="K19">
        <f>(N7*O7)/D19</f>
        <v>3.125E-2</v>
      </c>
      <c r="L19">
        <f>(P7*Q7)/D19</f>
        <v>1.2500000000000001E-2</v>
      </c>
      <c r="M19">
        <f>(S8*T8)/D19</f>
        <v>0.5</v>
      </c>
    </row>
    <row r="20" spans="2:14" x14ac:dyDescent="0.3">
      <c r="C20" t="s">
        <v>100</v>
      </c>
      <c r="D20">
        <v>1000</v>
      </c>
      <c r="E20">
        <f>(B11*C11)/D20</f>
        <v>0.25</v>
      </c>
      <c r="F20">
        <f>(D11*E11)/D20</f>
        <v>0.4</v>
      </c>
      <c r="G20">
        <f>(G11*F11)/D20</f>
        <v>0.25</v>
      </c>
      <c r="H20">
        <f>(I11*H11)/D20</f>
        <v>0.25</v>
      </c>
      <c r="I20">
        <f>(J11*K11)/$D20</f>
        <v>0.1</v>
      </c>
      <c r="J20">
        <f>(L11*M11)/D20</f>
        <v>0.05</v>
      </c>
      <c r="K20">
        <f>(N11*O11)/D20</f>
        <v>3.125E-2</v>
      </c>
      <c r="L20">
        <f>(P11*Q11)/D20</f>
        <v>1.2500000000000001E-2</v>
      </c>
      <c r="M20">
        <f>(S9*T9)/D20</f>
        <v>0.5</v>
      </c>
    </row>
    <row r="21" spans="2:14" x14ac:dyDescent="0.3">
      <c r="C21" t="s">
        <v>98</v>
      </c>
      <c r="D21">
        <v>1000</v>
      </c>
      <c r="E21">
        <f>(B9*C9)/D21</f>
        <v>0.25</v>
      </c>
      <c r="F21">
        <f>(D9*E9)/D21</f>
        <v>0.4</v>
      </c>
      <c r="G21">
        <f>(G9*F9)/D21</f>
        <v>0.25</v>
      </c>
      <c r="H21">
        <f>(I9*H9)/D21</f>
        <v>0.25</v>
      </c>
      <c r="I21">
        <f>(J9*K9)/$D21</f>
        <v>0.1</v>
      </c>
      <c r="J21">
        <f>(L9*M9)/D21</f>
        <v>0.05</v>
      </c>
      <c r="K21">
        <f>(N9*O9)/D21</f>
        <v>3.125E-2</v>
      </c>
      <c r="L21">
        <f>(P9*Q9)/D21</f>
        <v>1.2500000000000001E-2</v>
      </c>
      <c r="M21">
        <f>(S11*T11)/D21</f>
        <v>0.5</v>
      </c>
    </row>
    <row r="22" spans="2:14" x14ac:dyDescent="0.3">
      <c r="C22" t="s">
        <v>99</v>
      </c>
      <c r="D22">
        <v>1000</v>
      </c>
      <c r="E22">
        <f>(B10*C10)/D22</f>
        <v>0.25</v>
      </c>
      <c r="F22">
        <f>(D10*E10)/D22</f>
        <v>0.4</v>
      </c>
      <c r="G22">
        <f>(G10*F10)/D22</f>
        <v>0.25</v>
      </c>
      <c r="H22">
        <f>(I10*H10)/D22</f>
        <v>0.25</v>
      </c>
      <c r="I22">
        <f>(J10*K10)/$D22</f>
        <v>0.1</v>
      </c>
      <c r="J22">
        <f>(L10*M10)/D22</f>
        <v>0.05</v>
      </c>
      <c r="K22">
        <f>(N10*O10)/D22</f>
        <v>3.125E-2</v>
      </c>
      <c r="L22">
        <f>(P10*Q10)/D22</f>
        <v>1.2500000000000001E-2</v>
      </c>
      <c r="M22">
        <f>(S10*T10)/D22</f>
        <v>0.5</v>
      </c>
    </row>
    <row r="23" spans="2:14" x14ac:dyDescent="0.3">
      <c r="D23" t="s">
        <v>113</v>
      </c>
      <c r="E23">
        <v>250</v>
      </c>
      <c r="F23">
        <v>400</v>
      </c>
      <c r="G23">
        <v>250</v>
      </c>
      <c r="H23">
        <v>250</v>
      </c>
      <c r="I23">
        <v>100</v>
      </c>
      <c r="J23">
        <v>50</v>
      </c>
      <c r="K23">
        <v>31.25</v>
      </c>
      <c r="L23">
        <v>12.5</v>
      </c>
    </row>
    <row r="25" spans="2:14" x14ac:dyDescent="0.3">
      <c r="B25" t="s">
        <v>114</v>
      </c>
    </row>
    <row r="26" spans="2:14" x14ac:dyDescent="0.3">
      <c r="E26" t="s">
        <v>115</v>
      </c>
      <c r="F26" t="s">
        <v>116</v>
      </c>
      <c r="G26" t="s">
        <v>117</v>
      </c>
      <c r="H26" t="s">
        <v>118</v>
      </c>
      <c r="I26" t="s">
        <v>119</v>
      </c>
      <c r="J26" t="s">
        <v>120</v>
      </c>
      <c r="K26" t="s">
        <v>121</v>
      </c>
      <c r="L26" t="s">
        <v>122</v>
      </c>
      <c r="M26" t="s">
        <v>123</v>
      </c>
    </row>
    <row r="27" spans="2:14" x14ac:dyDescent="0.3">
      <c r="E27">
        <v>0.254</v>
      </c>
      <c r="F27">
        <v>0.40200000000000002</v>
      </c>
      <c r="G27">
        <v>0.2515</v>
      </c>
      <c r="H27">
        <v>0.25030000000000002</v>
      </c>
      <c r="I27">
        <v>0.1013</v>
      </c>
      <c r="J27">
        <v>4.8899999999999999E-2</v>
      </c>
      <c r="K27">
        <v>2.9899999999999999E-2</v>
      </c>
      <c r="L27">
        <v>1.43E-2</v>
      </c>
    </row>
    <row r="28" spans="2:14" x14ac:dyDescent="0.3">
      <c r="L28" t="s">
        <v>124</v>
      </c>
    </row>
    <row r="29" spans="2:14" x14ac:dyDescent="0.3">
      <c r="B29" t="s">
        <v>125</v>
      </c>
    </row>
    <row r="30" spans="2:14" x14ac:dyDescent="0.3">
      <c r="E30" t="s">
        <v>115</v>
      </c>
      <c r="F30" t="s">
        <v>116</v>
      </c>
      <c r="G30" t="s">
        <v>117</v>
      </c>
      <c r="H30" t="s">
        <v>118</v>
      </c>
      <c r="I30" t="s">
        <v>119</v>
      </c>
      <c r="J30" t="s">
        <v>120</v>
      </c>
      <c r="K30" t="s">
        <v>124</v>
      </c>
      <c r="L30" t="s">
        <v>122</v>
      </c>
      <c r="M30" t="s">
        <v>126</v>
      </c>
    </row>
    <row r="31" spans="2:14" x14ac:dyDescent="0.3">
      <c r="D31" t="s">
        <v>94</v>
      </c>
      <c r="E31">
        <f>($E$27*$D16)/C5</f>
        <v>10.16</v>
      </c>
      <c r="F31">
        <f>($F$27*$D16)/E5</f>
        <v>8.0399999999999991</v>
      </c>
      <c r="G31">
        <f>($G$27*$D16)/G5</f>
        <v>5.03</v>
      </c>
      <c r="H31">
        <f>(H$27*$D16)/I5</f>
        <v>2.5030000000000001</v>
      </c>
      <c r="I31">
        <f>(I$27*$D16)/K5</f>
        <v>1.0129999999999999</v>
      </c>
      <c r="J31">
        <f>(J$27*$D16)/M5</f>
        <v>0.2445</v>
      </c>
      <c r="K31">
        <f>(K$27*$D16)/O5</f>
        <v>0.1196</v>
      </c>
      <c r="L31">
        <f>(L$27*$D16)/Q5</f>
        <v>2.86E-2</v>
      </c>
      <c r="M31">
        <f t="shared" ref="M31:M37" si="7">$M$27*D16/$T$5</f>
        <v>0</v>
      </c>
    </row>
    <row r="32" spans="2:14" x14ac:dyDescent="0.3">
      <c r="D32" t="s">
        <v>95</v>
      </c>
      <c r="E32">
        <f>($E$27*$D17)/C6</f>
        <v>10.16</v>
      </c>
      <c r="F32">
        <f>($F$27*$D17)/E6</f>
        <v>8.0399999999999991</v>
      </c>
      <c r="G32">
        <f>($G$27*$D17)/G6</f>
        <v>5.03</v>
      </c>
      <c r="H32">
        <f>(H$27*$D17)/I6</f>
        <v>2.5030000000000001</v>
      </c>
      <c r="I32">
        <f>(I$27*$D17)/K6</f>
        <v>1.0129999999999999</v>
      </c>
      <c r="J32">
        <f>(J$27*$D17)/M6</f>
        <v>0.2445</v>
      </c>
      <c r="K32">
        <f>(K$27*$D17)/O6</f>
        <v>0.1196</v>
      </c>
      <c r="L32">
        <f>(L$27*$D17)/Q6</f>
        <v>2.86E-2</v>
      </c>
      <c r="M32">
        <f t="shared" si="7"/>
        <v>0</v>
      </c>
      <c r="N32" t="s">
        <v>127</v>
      </c>
    </row>
    <row r="33" spans="2:17" x14ac:dyDescent="0.3">
      <c r="D33" t="s">
        <v>96</v>
      </c>
      <c r="E33">
        <f>($E$27*$D18)/C8</f>
        <v>10.16</v>
      </c>
      <c r="F33">
        <f>($F$27*$D18)/E8</f>
        <v>8.0399999999999991</v>
      </c>
      <c r="G33">
        <f>($G$27*$D18)/G8</f>
        <v>5.03</v>
      </c>
      <c r="H33">
        <f>(H$27*$D18)/I8</f>
        <v>2.5030000000000001</v>
      </c>
      <c r="I33">
        <f>(I$27*$D18)/K8</f>
        <v>1.0129999999999999</v>
      </c>
      <c r="J33">
        <f>(J$27*$D18)/M8</f>
        <v>0.2445</v>
      </c>
      <c r="K33">
        <f>(K$27*$D18)/O8</f>
        <v>0.1196</v>
      </c>
      <c r="L33">
        <f>(L$27*$D18)/Q8</f>
        <v>2.86E-2</v>
      </c>
      <c r="M33">
        <f t="shared" si="7"/>
        <v>0</v>
      </c>
    </row>
    <row r="34" spans="2:17" x14ac:dyDescent="0.3">
      <c r="D34" t="s">
        <v>97</v>
      </c>
      <c r="E34">
        <f>($E$27*$D19)/C7</f>
        <v>10.16</v>
      </c>
      <c r="F34">
        <f>($F$27*$D19)/E7</f>
        <v>8.0399999999999991</v>
      </c>
      <c r="G34">
        <f>($G$27*$D19)/G7</f>
        <v>5.03</v>
      </c>
      <c r="H34">
        <f>(H$27*$D19)/I7</f>
        <v>2.5030000000000001</v>
      </c>
      <c r="I34">
        <f>(I$27*$D19)/K7</f>
        <v>1.0129999999999999</v>
      </c>
      <c r="J34">
        <f>(J$27*$D19)/M7</f>
        <v>0.2445</v>
      </c>
      <c r="K34">
        <f>(K$27*$D19)/O7</f>
        <v>0.1196</v>
      </c>
      <c r="L34">
        <f>(L$27*$D19)/Q7</f>
        <v>2.86E-2</v>
      </c>
      <c r="M34">
        <f t="shared" si="7"/>
        <v>0</v>
      </c>
      <c r="Q34" t="s">
        <v>128</v>
      </c>
    </row>
    <row r="35" spans="2:17" x14ac:dyDescent="0.3">
      <c r="D35" t="s">
        <v>100</v>
      </c>
      <c r="E35">
        <f>($E$27*$D20)/C11</f>
        <v>10.16</v>
      </c>
      <c r="F35">
        <f>($F$27*$D20)/E11</f>
        <v>8.0399999999999991</v>
      </c>
      <c r="G35">
        <f>($G$27*$D20)/G11</f>
        <v>5.03</v>
      </c>
      <c r="H35">
        <f>(H$27*$D20)/I11</f>
        <v>2.5030000000000001</v>
      </c>
      <c r="I35">
        <f>(I$27*$D20)/K11</f>
        <v>1.0129999999999999</v>
      </c>
      <c r="J35">
        <f>(J$27*$D20)/M11</f>
        <v>0.2445</v>
      </c>
      <c r="K35">
        <f>(K$27*$D20)/O11</f>
        <v>0.1196</v>
      </c>
      <c r="L35">
        <f>(L$27*$D20)/Q11</f>
        <v>2.86E-2</v>
      </c>
      <c r="M35">
        <f t="shared" si="7"/>
        <v>0</v>
      </c>
    </row>
    <row r="36" spans="2:17" x14ac:dyDescent="0.3">
      <c r="D36" t="s">
        <v>98</v>
      </c>
      <c r="E36">
        <f>($E$27*$D21)/C9</f>
        <v>10.16</v>
      </c>
      <c r="F36">
        <f>($F$27*$D21)/E9</f>
        <v>8.0399999999999991</v>
      </c>
      <c r="G36">
        <f>($G$27*$D21)/G9</f>
        <v>5.03</v>
      </c>
      <c r="H36">
        <f>(H$27*$D21)/I9</f>
        <v>2.5030000000000001</v>
      </c>
      <c r="I36">
        <f>(I$27*$D21)/K9</f>
        <v>1.0129999999999999</v>
      </c>
      <c r="J36">
        <f>(J$27*$D21)/M9</f>
        <v>0.2445</v>
      </c>
      <c r="K36">
        <f>(K$27*$D21)/O9</f>
        <v>0.1196</v>
      </c>
      <c r="L36">
        <f>(L$27*$D21)/Q9</f>
        <v>2.86E-2</v>
      </c>
      <c r="M36">
        <f t="shared" si="7"/>
        <v>0</v>
      </c>
    </row>
    <row r="37" spans="2:17" x14ac:dyDescent="0.3">
      <c r="D37" t="s">
        <v>99</v>
      </c>
      <c r="E37">
        <f>($E$27*$D22)/C10</f>
        <v>10.16</v>
      </c>
      <c r="F37">
        <f>($F$27*$D22)/E10</f>
        <v>8.0399999999999991</v>
      </c>
      <c r="G37">
        <f>($G$27*$D22)/G10</f>
        <v>5.03</v>
      </c>
      <c r="H37">
        <f>(H$27*$D22)/I10</f>
        <v>2.5030000000000001</v>
      </c>
      <c r="I37">
        <f>(I$27*$D22)/K10</f>
        <v>1.0129999999999999</v>
      </c>
      <c r="J37">
        <f>(J$27*$D22)/M10</f>
        <v>0.2445</v>
      </c>
      <c r="K37">
        <f>(K$27*$D22)/O10</f>
        <v>0.1196</v>
      </c>
      <c r="L37">
        <f>(L$27*$D22)/Q10</f>
        <v>2.86E-2</v>
      </c>
      <c r="M37">
        <f t="shared" si="7"/>
        <v>0</v>
      </c>
    </row>
    <row r="39" spans="2:17" x14ac:dyDescent="0.3">
      <c r="B39" t="s">
        <v>129</v>
      </c>
      <c r="E39" t="s">
        <v>32</v>
      </c>
      <c r="F39" t="s">
        <v>34</v>
      </c>
      <c r="G39" t="s">
        <v>35</v>
      </c>
      <c r="H39" t="s">
        <v>36</v>
      </c>
      <c r="I39" t="s">
        <v>36</v>
      </c>
      <c r="J39" t="s">
        <v>38</v>
      </c>
      <c r="K39" t="s">
        <v>39</v>
      </c>
      <c r="L39" t="s">
        <v>40</v>
      </c>
      <c r="M39" t="s">
        <v>41</v>
      </c>
    </row>
    <row r="40" spans="2:17" x14ac:dyDescent="0.3">
      <c r="D40" t="s">
        <v>94</v>
      </c>
      <c r="E40">
        <f>L31</f>
        <v>2.86E-2</v>
      </c>
      <c r="F40">
        <f>K31</f>
        <v>0.1196</v>
      </c>
      <c r="G40">
        <f>J31</f>
        <v>0.2445</v>
      </c>
      <c r="H40">
        <f>I31</f>
        <v>1.0129999999999999</v>
      </c>
      <c r="I40">
        <f>I31</f>
        <v>1.0129999999999999</v>
      </c>
      <c r="J40">
        <f t="shared" ref="J40:J46" si="8">H31</f>
        <v>2.5030000000000001</v>
      </c>
      <c r="K40">
        <f t="shared" ref="K40:K46" si="9">G31</f>
        <v>5.03</v>
      </c>
      <c r="L40">
        <f t="shared" ref="L40:L46" si="10">F31</f>
        <v>8.0399999999999991</v>
      </c>
      <c r="M40">
        <f t="shared" ref="M40:M46" si="11">E31</f>
        <v>10.16</v>
      </c>
    </row>
    <row r="41" spans="2:17" x14ac:dyDescent="0.3">
      <c r="D41" t="s">
        <v>95</v>
      </c>
      <c r="E41">
        <f t="shared" ref="E41:E46" si="12">L32</f>
        <v>2.86E-2</v>
      </c>
      <c r="F41">
        <f t="shared" ref="F41:F46" si="13">K32</f>
        <v>0.1196</v>
      </c>
      <c r="G41">
        <f t="shared" ref="G41:G46" si="14">J32</f>
        <v>0.2445</v>
      </c>
      <c r="H41">
        <f t="shared" ref="H41:H46" si="15">I32</f>
        <v>1.0129999999999999</v>
      </c>
      <c r="I41">
        <f t="shared" ref="I41:I46" si="16">I32</f>
        <v>1.0129999999999999</v>
      </c>
      <c r="J41">
        <f t="shared" si="8"/>
        <v>2.5030000000000001</v>
      </c>
      <c r="K41">
        <f t="shared" si="9"/>
        <v>5.03</v>
      </c>
      <c r="L41">
        <f t="shared" si="10"/>
        <v>8.0399999999999991</v>
      </c>
      <c r="M41">
        <f t="shared" si="11"/>
        <v>10.16</v>
      </c>
    </row>
    <row r="42" spans="2:17" x14ac:dyDescent="0.3">
      <c r="D42" t="s">
        <v>96</v>
      </c>
      <c r="E42">
        <f t="shared" si="12"/>
        <v>2.86E-2</v>
      </c>
      <c r="F42">
        <f t="shared" si="13"/>
        <v>0.1196</v>
      </c>
      <c r="G42">
        <f t="shared" si="14"/>
        <v>0.2445</v>
      </c>
      <c r="H42">
        <f t="shared" si="15"/>
        <v>1.0129999999999999</v>
      </c>
      <c r="I42">
        <f t="shared" si="16"/>
        <v>1.0129999999999999</v>
      </c>
      <c r="J42">
        <f t="shared" si="8"/>
        <v>2.5030000000000001</v>
      </c>
      <c r="K42">
        <f t="shared" si="9"/>
        <v>5.03</v>
      </c>
      <c r="L42">
        <f t="shared" si="10"/>
        <v>8.0399999999999991</v>
      </c>
      <c r="M42">
        <f t="shared" si="11"/>
        <v>10.16</v>
      </c>
    </row>
    <row r="43" spans="2:17" x14ac:dyDescent="0.3">
      <c r="D43" t="s">
        <v>97</v>
      </c>
      <c r="E43">
        <f t="shared" si="12"/>
        <v>2.86E-2</v>
      </c>
      <c r="F43">
        <f t="shared" si="13"/>
        <v>0.1196</v>
      </c>
      <c r="G43">
        <f t="shared" si="14"/>
        <v>0.2445</v>
      </c>
      <c r="H43">
        <f t="shared" si="15"/>
        <v>1.0129999999999999</v>
      </c>
      <c r="I43">
        <f t="shared" si="16"/>
        <v>1.0129999999999999</v>
      </c>
      <c r="J43">
        <f t="shared" si="8"/>
        <v>2.5030000000000001</v>
      </c>
      <c r="K43">
        <f t="shared" si="9"/>
        <v>5.03</v>
      </c>
      <c r="L43">
        <f t="shared" si="10"/>
        <v>8.0399999999999991</v>
      </c>
      <c r="M43">
        <f t="shared" si="11"/>
        <v>10.16</v>
      </c>
    </row>
    <row r="44" spans="2:17" x14ac:dyDescent="0.3">
      <c r="D44" t="s">
        <v>100</v>
      </c>
      <c r="E44">
        <f t="shared" si="12"/>
        <v>2.86E-2</v>
      </c>
      <c r="F44">
        <f t="shared" si="13"/>
        <v>0.1196</v>
      </c>
      <c r="G44">
        <f t="shared" si="14"/>
        <v>0.2445</v>
      </c>
      <c r="H44">
        <f t="shared" si="15"/>
        <v>1.0129999999999999</v>
      </c>
      <c r="I44">
        <f t="shared" si="16"/>
        <v>1.0129999999999999</v>
      </c>
      <c r="J44">
        <f t="shared" si="8"/>
        <v>2.5030000000000001</v>
      </c>
      <c r="K44">
        <f t="shared" si="9"/>
        <v>5.03</v>
      </c>
      <c r="L44">
        <f t="shared" si="10"/>
        <v>8.0399999999999991</v>
      </c>
      <c r="M44">
        <f t="shared" si="11"/>
        <v>10.16</v>
      </c>
    </row>
    <row r="45" spans="2:17" x14ac:dyDescent="0.3">
      <c r="D45" t="s">
        <v>98</v>
      </c>
      <c r="E45">
        <f t="shared" si="12"/>
        <v>2.86E-2</v>
      </c>
      <c r="F45">
        <f t="shared" si="13"/>
        <v>0.1196</v>
      </c>
      <c r="G45">
        <f t="shared" si="14"/>
        <v>0.2445</v>
      </c>
      <c r="H45">
        <f t="shared" si="15"/>
        <v>1.0129999999999999</v>
      </c>
      <c r="I45">
        <f t="shared" si="16"/>
        <v>1.0129999999999999</v>
      </c>
      <c r="J45">
        <f t="shared" si="8"/>
        <v>2.5030000000000001</v>
      </c>
      <c r="K45">
        <f t="shared" si="9"/>
        <v>5.03</v>
      </c>
      <c r="L45">
        <f t="shared" si="10"/>
        <v>8.0399999999999991</v>
      </c>
      <c r="M45">
        <f t="shared" si="11"/>
        <v>10.16</v>
      </c>
    </row>
    <row r="46" spans="2:17" x14ac:dyDescent="0.3">
      <c r="D46" t="s">
        <v>99</v>
      </c>
      <c r="E46">
        <f t="shared" si="12"/>
        <v>2.86E-2</v>
      </c>
      <c r="F46">
        <f t="shared" si="13"/>
        <v>0.1196</v>
      </c>
      <c r="G46">
        <f t="shared" si="14"/>
        <v>0.2445</v>
      </c>
      <c r="H46">
        <f t="shared" si="15"/>
        <v>1.0129999999999999</v>
      </c>
      <c r="I46">
        <f t="shared" si="16"/>
        <v>1.0129999999999999</v>
      </c>
      <c r="J46">
        <f t="shared" si="8"/>
        <v>2.5030000000000001</v>
      </c>
      <c r="K46">
        <f t="shared" si="9"/>
        <v>5.03</v>
      </c>
      <c r="L46">
        <f t="shared" si="10"/>
        <v>8.0399999999999991</v>
      </c>
      <c r="M46">
        <f t="shared" si="11"/>
        <v>10.16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4C837-D6D6-4E78-8363-E905B8B703CC}">
  <dimension ref="A1:I8"/>
  <sheetViews>
    <sheetView tabSelected="1" workbookViewId="0">
      <selection activeCell="F15" sqref="F15"/>
    </sheetView>
  </sheetViews>
  <sheetFormatPr defaultRowHeight="14.4" x14ac:dyDescent="0.3"/>
  <cols>
    <col min="1" max="1" width="13.77734375" customWidth="1"/>
  </cols>
  <sheetData>
    <row r="1" spans="1:9" x14ac:dyDescent="0.3">
      <c r="B1" t="s">
        <v>32</v>
      </c>
      <c r="C1" t="s">
        <v>34</v>
      </c>
      <c r="D1" t="s">
        <v>35</v>
      </c>
      <c r="E1" t="s">
        <v>36</v>
      </c>
      <c r="F1" t="s">
        <v>38</v>
      </c>
      <c r="G1" t="s">
        <v>39</v>
      </c>
      <c r="H1" t="s">
        <v>40</v>
      </c>
      <c r="I1" t="s">
        <v>41</v>
      </c>
    </row>
    <row r="2" spans="1:9" x14ac:dyDescent="0.3">
      <c r="A2" t="s">
        <v>131</v>
      </c>
      <c r="B2">
        <v>2.86E-2</v>
      </c>
      <c r="C2">
        <v>0.1196</v>
      </c>
      <c r="D2">
        <v>0.2445</v>
      </c>
      <c r="E2">
        <v>1.0129999999999999</v>
      </c>
      <c r="F2">
        <v>2.5030000000000001</v>
      </c>
      <c r="G2">
        <v>5.03</v>
      </c>
      <c r="H2">
        <v>8.0399999999999991</v>
      </c>
      <c r="I2">
        <v>10.16</v>
      </c>
    </row>
    <row r="3" spans="1:9" x14ac:dyDescent="0.3">
      <c r="A3" t="s">
        <v>130</v>
      </c>
      <c r="B3">
        <v>2.86E-2</v>
      </c>
      <c r="C3">
        <v>0.1196</v>
      </c>
      <c r="D3">
        <v>0.2445</v>
      </c>
      <c r="E3">
        <v>1.0129999999999999</v>
      </c>
      <c r="F3">
        <v>2.5030000000000001</v>
      </c>
      <c r="G3">
        <v>5.03</v>
      </c>
      <c r="H3">
        <v>8.0399999999999991</v>
      </c>
      <c r="I3">
        <v>10.16</v>
      </c>
    </row>
    <row r="4" spans="1:9" x14ac:dyDescent="0.3">
      <c r="A4" t="s">
        <v>96</v>
      </c>
      <c r="B4">
        <v>2.86E-2</v>
      </c>
      <c r="C4">
        <v>0.1196</v>
      </c>
      <c r="D4">
        <v>0.2445</v>
      </c>
      <c r="E4">
        <v>1.0129999999999999</v>
      </c>
      <c r="F4">
        <v>2.5030000000000001</v>
      </c>
      <c r="G4">
        <v>5.03</v>
      </c>
      <c r="H4">
        <v>8.0399999999999991</v>
      </c>
      <c r="I4">
        <v>10.16</v>
      </c>
    </row>
    <row r="5" spans="1:9" x14ac:dyDescent="0.3">
      <c r="A5" t="s">
        <v>132</v>
      </c>
      <c r="B5">
        <v>2.86E-2</v>
      </c>
      <c r="C5">
        <v>0.1196</v>
      </c>
      <c r="D5">
        <v>0.2445</v>
      </c>
      <c r="E5">
        <v>1.0129999999999999</v>
      </c>
      <c r="F5">
        <v>2.5030000000000001</v>
      </c>
      <c r="G5">
        <v>5.03</v>
      </c>
      <c r="H5">
        <v>8.0399999999999991</v>
      </c>
      <c r="I5">
        <v>10.16</v>
      </c>
    </row>
    <row r="6" spans="1:9" x14ac:dyDescent="0.3">
      <c r="A6" t="s">
        <v>100</v>
      </c>
      <c r="B6">
        <v>2.86E-2</v>
      </c>
      <c r="C6">
        <v>0.1196</v>
      </c>
      <c r="D6">
        <v>0.2445</v>
      </c>
      <c r="E6">
        <v>1.0129999999999999</v>
      </c>
      <c r="F6">
        <v>2.5030000000000001</v>
      </c>
      <c r="G6">
        <v>5.03</v>
      </c>
      <c r="H6">
        <v>8.0399999999999991</v>
      </c>
      <c r="I6">
        <v>10.16</v>
      </c>
    </row>
    <row r="7" spans="1:9" x14ac:dyDescent="0.3">
      <c r="A7" t="s">
        <v>98</v>
      </c>
      <c r="B7">
        <v>2.86E-2</v>
      </c>
      <c r="C7">
        <v>0.1196</v>
      </c>
      <c r="D7">
        <v>0.2445</v>
      </c>
      <c r="E7">
        <v>1.0129999999999999</v>
      </c>
      <c r="F7">
        <v>2.5030000000000001</v>
      </c>
      <c r="G7">
        <v>5.03</v>
      </c>
      <c r="H7">
        <v>8.0399999999999991</v>
      </c>
      <c r="I7">
        <v>10.16</v>
      </c>
    </row>
    <row r="8" spans="1:9" x14ac:dyDescent="0.3">
      <c r="A8" t="s">
        <v>133</v>
      </c>
      <c r="B8">
        <v>2.86E-2</v>
      </c>
      <c r="C8">
        <v>0.1196</v>
      </c>
      <c r="D8">
        <v>0.2445</v>
      </c>
      <c r="E8">
        <v>1.0129999999999999</v>
      </c>
      <c r="F8">
        <v>2.5030000000000001</v>
      </c>
      <c r="G8">
        <v>5.03</v>
      </c>
      <c r="H8">
        <v>8.0399999999999991</v>
      </c>
      <c r="I8">
        <v>10.16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A690A-2088-4318-AF5D-5C228B4ACC23}">
  <dimension ref="A1:BI54"/>
  <sheetViews>
    <sheetView workbookViewId="0">
      <selection activeCell="H36" sqref="H36"/>
    </sheetView>
  </sheetViews>
  <sheetFormatPr defaultColWidth="8.77734375" defaultRowHeight="14.4" x14ac:dyDescent="0.3"/>
  <cols>
    <col min="2" max="2" width="16" customWidth="1"/>
  </cols>
  <sheetData>
    <row r="1" spans="1:61" x14ac:dyDescent="0.3">
      <c r="A1" t="s">
        <v>0</v>
      </c>
      <c r="J1" t="s">
        <v>0</v>
      </c>
      <c r="S1" t="s">
        <v>0</v>
      </c>
    </row>
    <row r="3" spans="1:61" x14ac:dyDescent="0.3">
      <c r="A3" t="s">
        <v>1</v>
      </c>
      <c r="J3" t="s">
        <v>1</v>
      </c>
      <c r="S3" t="s">
        <v>1</v>
      </c>
    </row>
    <row r="4" spans="1:61" x14ac:dyDescent="0.3">
      <c r="A4" t="s">
        <v>2</v>
      </c>
      <c r="C4" t="s">
        <v>3</v>
      </c>
      <c r="F4" t="s">
        <v>4</v>
      </c>
      <c r="G4" s="1">
        <v>43251.558425925927</v>
      </c>
      <c r="J4" t="s">
        <v>2</v>
      </c>
      <c r="L4" t="s">
        <v>3</v>
      </c>
      <c r="O4" t="s">
        <v>4</v>
      </c>
      <c r="P4" s="1">
        <v>43251.558425925927</v>
      </c>
      <c r="S4" t="s">
        <v>2</v>
      </c>
      <c r="U4" t="s">
        <v>3</v>
      </c>
      <c r="X4" t="s">
        <v>4</v>
      </c>
      <c r="Y4" s="1">
        <v>43251.558425925927</v>
      </c>
    </row>
    <row r="5" spans="1:61" x14ac:dyDescent="0.3">
      <c r="A5" t="s">
        <v>5</v>
      </c>
      <c r="C5" t="s">
        <v>6</v>
      </c>
      <c r="F5" t="s">
        <v>7</v>
      </c>
      <c r="G5" t="s">
        <v>8</v>
      </c>
      <c r="J5" t="s">
        <v>5</v>
      </c>
      <c r="L5" t="s">
        <v>6</v>
      </c>
      <c r="O5" t="s">
        <v>7</v>
      </c>
      <c r="P5" t="s">
        <v>8</v>
      </c>
      <c r="S5" t="s">
        <v>5</v>
      </c>
      <c r="U5" t="s">
        <v>6</v>
      </c>
      <c r="X5" t="s">
        <v>7</v>
      </c>
      <c r="Y5" t="s">
        <v>8</v>
      </c>
    </row>
    <row r="6" spans="1:61" x14ac:dyDescent="0.3">
      <c r="A6" t="s">
        <v>9</v>
      </c>
      <c r="C6" t="s">
        <v>10</v>
      </c>
      <c r="F6" t="s">
        <v>11</v>
      </c>
      <c r="G6" s="1">
        <v>44621.693865740737</v>
      </c>
      <c r="J6" t="s">
        <v>9</v>
      </c>
      <c r="L6" t="s">
        <v>10</v>
      </c>
      <c r="O6" t="s">
        <v>11</v>
      </c>
      <c r="P6" s="1">
        <v>44621.693865740737</v>
      </c>
      <c r="S6" t="s">
        <v>9</v>
      </c>
      <c r="U6" t="s">
        <v>10</v>
      </c>
      <c r="X6" t="s">
        <v>11</v>
      </c>
      <c r="Y6" s="1">
        <v>44621.693865740737</v>
      </c>
    </row>
    <row r="7" spans="1:61" x14ac:dyDescent="0.3">
      <c r="A7" t="s">
        <v>12</v>
      </c>
      <c r="C7">
        <v>40</v>
      </c>
      <c r="F7" t="s">
        <v>13</v>
      </c>
      <c r="G7" t="s">
        <v>8</v>
      </c>
      <c r="J7" t="s">
        <v>12</v>
      </c>
      <c r="L7">
        <v>40</v>
      </c>
      <c r="O7" t="s">
        <v>13</v>
      </c>
      <c r="P7" t="s">
        <v>8</v>
      </c>
      <c r="S7" t="s">
        <v>12</v>
      </c>
      <c r="U7">
        <v>40</v>
      </c>
      <c r="X7" t="s">
        <v>13</v>
      </c>
      <c r="Y7" t="s">
        <v>8</v>
      </c>
    </row>
    <row r="9" spans="1:61" x14ac:dyDescent="0.3">
      <c r="A9" t="s">
        <v>14</v>
      </c>
      <c r="C9" t="s">
        <v>15</v>
      </c>
      <c r="J9" t="s">
        <v>14</v>
      </c>
      <c r="L9" t="s">
        <v>61</v>
      </c>
      <c r="S9" t="s">
        <v>14</v>
      </c>
      <c r="U9" t="s">
        <v>65</v>
      </c>
    </row>
    <row r="11" spans="1:61" x14ac:dyDescent="0.3">
      <c r="A11" t="s">
        <v>16</v>
      </c>
      <c r="B11" t="s">
        <v>17</v>
      </c>
      <c r="C11" t="s">
        <v>18</v>
      </c>
      <c r="D11" t="s">
        <v>19</v>
      </c>
      <c r="E11" t="s">
        <v>20</v>
      </c>
      <c r="F11" t="s">
        <v>21</v>
      </c>
      <c r="G11" t="s">
        <v>22</v>
      </c>
      <c r="H11" t="s">
        <v>23</v>
      </c>
      <c r="J11" t="s">
        <v>16</v>
      </c>
      <c r="K11" t="s">
        <v>17</v>
      </c>
      <c r="L11" t="s">
        <v>18</v>
      </c>
      <c r="M11" t="s">
        <v>19</v>
      </c>
      <c r="N11" t="s">
        <v>20</v>
      </c>
      <c r="O11" t="s">
        <v>21</v>
      </c>
      <c r="P11" t="s">
        <v>22</v>
      </c>
      <c r="Q11" t="s">
        <v>23</v>
      </c>
      <c r="S11" t="s">
        <v>16</v>
      </c>
      <c r="T11" t="s">
        <v>17</v>
      </c>
      <c r="U11" t="s">
        <v>18</v>
      </c>
      <c r="V11" t="s">
        <v>19</v>
      </c>
      <c r="W11" t="s">
        <v>20</v>
      </c>
      <c r="X11" t="s">
        <v>21</v>
      </c>
      <c r="Y11" t="s">
        <v>22</v>
      </c>
      <c r="Z11" t="s">
        <v>23</v>
      </c>
    </row>
    <row r="12" spans="1:61" x14ac:dyDescent="0.3">
      <c r="C12" t="s">
        <v>24</v>
      </c>
      <c r="D12" t="s">
        <v>25</v>
      </c>
      <c r="E12" t="s">
        <v>26</v>
      </c>
      <c r="G12" t="s">
        <v>27</v>
      </c>
      <c r="L12" t="s">
        <v>24</v>
      </c>
      <c r="M12" t="s">
        <v>25</v>
      </c>
      <c r="N12" t="s">
        <v>26</v>
      </c>
      <c r="P12" t="s">
        <v>27</v>
      </c>
      <c r="U12" t="s">
        <v>24</v>
      </c>
      <c r="V12" t="s">
        <v>25</v>
      </c>
      <c r="W12" t="s">
        <v>26</v>
      </c>
      <c r="Y12" t="s">
        <v>27</v>
      </c>
    </row>
    <row r="13" spans="1:61" x14ac:dyDescent="0.3">
      <c r="C13" t="s">
        <v>28</v>
      </c>
      <c r="D13" t="s">
        <v>28</v>
      </c>
      <c r="E13" t="s">
        <v>28</v>
      </c>
      <c r="F13" t="s">
        <v>28</v>
      </c>
      <c r="G13" t="s">
        <v>28</v>
      </c>
      <c r="H13" t="s">
        <v>28</v>
      </c>
      <c r="L13" t="s">
        <v>28</v>
      </c>
      <c r="M13" t="s">
        <v>28</v>
      </c>
      <c r="N13" t="s">
        <v>28</v>
      </c>
      <c r="O13" t="s">
        <v>28</v>
      </c>
      <c r="P13" t="s">
        <v>28</v>
      </c>
      <c r="Q13" t="s">
        <v>28</v>
      </c>
      <c r="U13" t="s">
        <v>28</v>
      </c>
      <c r="V13" t="s">
        <v>28</v>
      </c>
      <c r="W13" t="s">
        <v>28</v>
      </c>
      <c r="X13" t="s">
        <v>28</v>
      </c>
      <c r="Y13" t="s">
        <v>28</v>
      </c>
      <c r="Z13" t="s">
        <v>28</v>
      </c>
    </row>
    <row r="14" spans="1:61" x14ac:dyDescent="0.3">
      <c r="C14" t="s">
        <v>15</v>
      </c>
      <c r="D14" t="s">
        <v>15</v>
      </c>
      <c r="E14" t="s">
        <v>15</v>
      </c>
      <c r="F14" t="s">
        <v>15</v>
      </c>
      <c r="G14" t="s">
        <v>15</v>
      </c>
      <c r="H14" t="s">
        <v>15</v>
      </c>
      <c r="L14" t="s">
        <v>61</v>
      </c>
      <c r="M14" t="s">
        <v>61</v>
      </c>
      <c r="N14" t="s">
        <v>61</v>
      </c>
      <c r="O14" t="s">
        <v>61</v>
      </c>
      <c r="P14" t="s">
        <v>61</v>
      </c>
      <c r="Q14" t="s">
        <v>61</v>
      </c>
      <c r="U14" t="s">
        <v>65</v>
      </c>
      <c r="V14" t="s">
        <v>65</v>
      </c>
      <c r="W14" t="s">
        <v>65</v>
      </c>
      <c r="X14" t="s">
        <v>65</v>
      </c>
      <c r="Y14" t="s">
        <v>65</v>
      </c>
      <c r="Z14" t="s">
        <v>65</v>
      </c>
      <c r="BC14" t="s">
        <v>15</v>
      </c>
      <c r="BD14" t="s">
        <v>61</v>
      </c>
      <c r="BE14" t="s">
        <v>61</v>
      </c>
      <c r="BF14" t="s">
        <v>67</v>
      </c>
      <c r="BG14" t="s">
        <v>15</v>
      </c>
      <c r="BH14" t="s">
        <v>61</v>
      </c>
      <c r="BI14" t="s">
        <v>61</v>
      </c>
    </row>
    <row r="15" spans="1:61" x14ac:dyDescent="0.3">
      <c r="A15">
        <v>1</v>
      </c>
      <c r="B15" t="s">
        <v>29</v>
      </c>
      <c r="C15" t="s">
        <v>30</v>
      </c>
      <c r="D15" t="s">
        <v>30</v>
      </c>
      <c r="E15" t="s">
        <v>30</v>
      </c>
      <c r="F15" t="s">
        <v>30</v>
      </c>
      <c r="G15" t="s">
        <v>30</v>
      </c>
      <c r="H15" t="s">
        <v>30</v>
      </c>
      <c r="J15">
        <v>1</v>
      </c>
      <c r="K15" t="s">
        <v>29</v>
      </c>
      <c r="L15" t="s">
        <v>30</v>
      </c>
      <c r="M15" t="s">
        <v>30</v>
      </c>
      <c r="N15" t="s">
        <v>30</v>
      </c>
      <c r="O15" t="s">
        <v>30</v>
      </c>
      <c r="P15" t="s">
        <v>30</v>
      </c>
      <c r="Q15" t="s">
        <v>30</v>
      </c>
      <c r="S15">
        <v>1</v>
      </c>
      <c r="T15" t="s">
        <v>29</v>
      </c>
      <c r="U15" t="s">
        <v>30</v>
      </c>
      <c r="V15" t="s">
        <v>30</v>
      </c>
      <c r="W15" t="s">
        <v>30</v>
      </c>
      <c r="X15" t="s">
        <v>30</v>
      </c>
      <c r="Y15" t="s">
        <v>30</v>
      </c>
      <c r="Z15" t="s">
        <v>30</v>
      </c>
    </row>
    <row r="16" spans="1:61" x14ac:dyDescent="0.3">
      <c r="A16">
        <v>2</v>
      </c>
      <c r="B16" t="s">
        <v>29</v>
      </c>
      <c r="C16" t="s">
        <v>30</v>
      </c>
      <c r="D16" t="s">
        <v>30</v>
      </c>
      <c r="E16" t="s">
        <v>30</v>
      </c>
      <c r="F16" t="s">
        <v>30</v>
      </c>
      <c r="G16" t="s">
        <v>30</v>
      </c>
      <c r="H16" t="s">
        <v>30</v>
      </c>
      <c r="J16">
        <v>2</v>
      </c>
      <c r="K16" t="s">
        <v>29</v>
      </c>
      <c r="L16" t="s">
        <v>30</v>
      </c>
      <c r="M16" t="s">
        <v>30</v>
      </c>
      <c r="N16" t="s">
        <v>30</v>
      </c>
      <c r="O16" t="s">
        <v>30</v>
      </c>
      <c r="P16" t="s">
        <v>30</v>
      </c>
      <c r="Q16" t="s">
        <v>30</v>
      </c>
      <c r="S16">
        <v>2</v>
      </c>
      <c r="T16" t="s">
        <v>29</v>
      </c>
      <c r="U16" t="s">
        <v>30</v>
      </c>
      <c r="V16" t="s">
        <v>30</v>
      </c>
      <c r="W16" t="s">
        <v>30</v>
      </c>
      <c r="X16" t="s">
        <v>30</v>
      </c>
      <c r="Y16" t="s">
        <v>30</v>
      </c>
      <c r="Z16" t="s">
        <v>30</v>
      </c>
    </row>
    <row r="17" spans="1:57" x14ac:dyDescent="0.3">
      <c r="A17">
        <v>3</v>
      </c>
      <c r="B17" t="s">
        <v>31</v>
      </c>
      <c r="C17" t="s">
        <v>30</v>
      </c>
      <c r="D17" t="s">
        <v>30</v>
      </c>
      <c r="E17" t="s">
        <v>30</v>
      </c>
      <c r="F17" t="s">
        <v>30</v>
      </c>
      <c r="G17" t="s">
        <v>30</v>
      </c>
      <c r="H17" t="s">
        <v>30</v>
      </c>
      <c r="J17">
        <v>3</v>
      </c>
      <c r="K17" t="s">
        <v>31</v>
      </c>
      <c r="L17" t="s">
        <v>30</v>
      </c>
      <c r="M17" t="s">
        <v>30</v>
      </c>
      <c r="N17" t="s">
        <v>30</v>
      </c>
      <c r="O17" t="s">
        <v>30</v>
      </c>
      <c r="P17" t="s">
        <v>30</v>
      </c>
      <c r="Q17" t="s">
        <v>30</v>
      </c>
      <c r="S17">
        <v>3</v>
      </c>
      <c r="T17" t="s">
        <v>31</v>
      </c>
      <c r="U17" t="s">
        <v>30</v>
      </c>
      <c r="V17" t="s">
        <v>30</v>
      </c>
      <c r="W17" t="s">
        <v>30</v>
      </c>
      <c r="X17" t="s">
        <v>30</v>
      </c>
      <c r="Y17" t="s">
        <v>30</v>
      </c>
      <c r="Z17" t="s">
        <v>30</v>
      </c>
    </row>
    <row r="18" spans="1:57" x14ac:dyDescent="0.3">
      <c r="A18">
        <v>4</v>
      </c>
      <c r="B18" t="s">
        <v>32</v>
      </c>
      <c r="C18">
        <v>4.2439999999999998</v>
      </c>
      <c r="D18">
        <v>8.0000000000000002E-3</v>
      </c>
      <c r="E18">
        <v>9.6000000000000002E-2</v>
      </c>
      <c r="F18">
        <v>3.1E-2</v>
      </c>
      <c r="G18">
        <v>20.34</v>
      </c>
      <c r="H18" t="s">
        <v>33</v>
      </c>
      <c r="J18">
        <v>4</v>
      </c>
      <c r="K18" t="s">
        <v>32</v>
      </c>
      <c r="L18">
        <v>5.6710000000000003</v>
      </c>
      <c r="M18">
        <v>6.0000000000000001E-3</v>
      </c>
      <c r="N18">
        <v>4.2999999999999997E-2</v>
      </c>
      <c r="O18">
        <v>3.7999999999999999E-2</v>
      </c>
      <c r="P18">
        <v>15.67</v>
      </c>
      <c r="Q18" t="s">
        <v>52</v>
      </c>
      <c r="S18">
        <v>4</v>
      </c>
      <c r="T18" t="s">
        <v>32</v>
      </c>
      <c r="U18">
        <v>7.3540000000000001</v>
      </c>
      <c r="V18">
        <v>4.0000000000000001E-3</v>
      </c>
      <c r="W18">
        <v>2.8000000000000001E-2</v>
      </c>
      <c r="X18">
        <v>3.5000000000000003E-2</v>
      </c>
      <c r="Y18">
        <v>11.39</v>
      </c>
      <c r="Z18" t="s">
        <v>33</v>
      </c>
    </row>
    <row r="19" spans="1:57" x14ac:dyDescent="0.3">
      <c r="A19">
        <v>5</v>
      </c>
      <c r="B19" t="s">
        <v>34</v>
      </c>
      <c r="C19">
        <v>4.2439999999999998</v>
      </c>
      <c r="D19">
        <v>2.8000000000000001E-2</v>
      </c>
      <c r="E19">
        <v>0.32400000000000001</v>
      </c>
      <c r="F19">
        <v>0.121</v>
      </c>
      <c r="G19">
        <v>23.4</v>
      </c>
      <c r="H19" t="s">
        <v>33</v>
      </c>
      <c r="J19">
        <v>5</v>
      </c>
      <c r="K19" t="s">
        <v>34</v>
      </c>
      <c r="L19">
        <v>5.6639999999999997</v>
      </c>
      <c r="M19">
        <v>1.9E-2</v>
      </c>
      <c r="N19">
        <v>0.14799999999999999</v>
      </c>
      <c r="O19">
        <v>0.11600000000000001</v>
      </c>
      <c r="P19">
        <v>15.65</v>
      </c>
      <c r="Q19" t="s">
        <v>33</v>
      </c>
      <c r="S19">
        <v>5</v>
      </c>
      <c r="T19" t="s">
        <v>34</v>
      </c>
      <c r="U19">
        <v>7.3540000000000001</v>
      </c>
      <c r="V19">
        <v>1.4E-2</v>
      </c>
      <c r="W19">
        <v>9.2999999999999999E-2</v>
      </c>
      <c r="X19">
        <v>0.11700000000000001</v>
      </c>
      <c r="Y19">
        <v>12.07</v>
      </c>
      <c r="Z19" t="s">
        <v>33</v>
      </c>
    </row>
    <row r="20" spans="1:57" x14ac:dyDescent="0.3">
      <c r="A20">
        <v>6</v>
      </c>
      <c r="B20" t="s">
        <v>35</v>
      </c>
      <c r="C20">
        <v>4.2439999999999998</v>
      </c>
      <c r="D20">
        <v>5.5E-2</v>
      </c>
      <c r="E20">
        <v>0.67500000000000004</v>
      </c>
      <c r="F20">
        <v>0.24</v>
      </c>
      <c r="G20">
        <v>20.79</v>
      </c>
      <c r="H20" t="s">
        <v>33</v>
      </c>
      <c r="J20">
        <v>6</v>
      </c>
      <c r="K20" t="s">
        <v>35</v>
      </c>
      <c r="L20">
        <v>5.6639999999999997</v>
      </c>
      <c r="M20">
        <v>3.9E-2</v>
      </c>
      <c r="N20">
        <v>0.30299999999999999</v>
      </c>
      <c r="O20">
        <v>0.23699999999999999</v>
      </c>
      <c r="P20">
        <v>14.64</v>
      </c>
      <c r="Q20" t="s">
        <v>33</v>
      </c>
      <c r="S20">
        <v>6</v>
      </c>
      <c r="T20" t="s">
        <v>35</v>
      </c>
      <c r="U20">
        <v>7.3540000000000001</v>
      </c>
      <c r="V20">
        <v>2.9000000000000001E-2</v>
      </c>
      <c r="W20">
        <v>0.189</v>
      </c>
      <c r="X20">
        <v>0.23899999999999999</v>
      </c>
      <c r="Y20">
        <v>11.12</v>
      </c>
      <c r="Z20" t="s">
        <v>33</v>
      </c>
    </row>
    <row r="21" spans="1:57" x14ac:dyDescent="0.3">
      <c r="A21">
        <v>7</v>
      </c>
      <c r="B21" t="s">
        <v>36</v>
      </c>
      <c r="C21">
        <v>4.2510000000000003</v>
      </c>
      <c r="D21">
        <v>0.23200000000000001</v>
      </c>
      <c r="E21">
        <v>2.8889999999999998</v>
      </c>
      <c r="F21">
        <v>1.014</v>
      </c>
      <c r="G21">
        <v>19.309999999999999</v>
      </c>
      <c r="H21" t="s">
        <v>33</v>
      </c>
      <c r="J21">
        <v>7</v>
      </c>
      <c r="K21" t="s">
        <v>36</v>
      </c>
      <c r="L21">
        <v>5.6740000000000004</v>
      </c>
      <c r="M21">
        <v>0.16800000000000001</v>
      </c>
      <c r="N21">
        <v>1.3220000000000001</v>
      </c>
      <c r="O21">
        <v>1.0149999999999999</v>
      </c>
      <c r="P21">
        <v>13.96</v>
      </c>
      <c r="Q21" t="s">
        <v>33</v>
      </c>
      <c r="S21">
        <v>7</v>
      </c>
      <c r="T21" t="s">
        <v>36</v>
      </c>
      <c r="U21">
        <v>7.3570000000000002</v>
      </c>
      <c r="V21">
        <v>0.126</v>
      </c>
      <c r="W21">
        <v>0.81499999999999995</v>
      </c>
      <c r="X21">
        <v>1.0149999999999999</v>
      </c>
      <c r="Y21">
        <v>10.48</v>
      </c>
      <c r="Z21" t="s">
        <v>33</v>
      </c>
    </row>
    <row r="22" spans="1:57" x14ac:dyDescent="0.3">
      <c r="A22">
        <v>8</v>
      </c>
      <c r="B22" t="s">
        <v>31</v>
      </c>
      <c r="C22">
        <v>4.2640000000000002</v>
      </c>
      <c r="D22">
        <v>2E-3</v>
      </c>
      <c r="E22">
        <v>1.4E-2</v>
      </c>
      <c r="F22">
        <v>0.11700000000000001</v>
      </c>
      <c r="G22">
        <v>6.66</v>
      </c>
      <c r="H22" t="s">
        <v>37</v>
      </c>
      <c r="J22">
        <v>8</v>
      </c>
      <c r="K22" t="s">
        <v>31</v>
      </c>
      <c r="L22" t="s">
        <v>30</v>
      </c>
      <c r="M22" t="s">
        <v>30</v>
      </c>
      <c r="N22" t="s">
        <v>30</v>
      </c>
      <c r="O22" t="s">
        <v>30</v>
      </c>
      <c r="P22" t="s">
        <v>30</v>
      </c>
      <c r="Q22" t="s">
        <v>30</v>
      </c>
      <c r="S22">
        <v>8</v>
      </c>
      <c r="T22" t="s">
        <v>31</v>
      </c>
      <c r="U22" t="s">
        <v>30</v>
      </c>
      <c r="V22" t="s">
        <v>30</v>
      </c>
      <c r="W22" t="s">
        <v>30</v>
      </c>
      <c r="X22" t="s">
        <v>30</v>
      </c>
      <c r="Y22" t="s">
        <v>30</v>
      </c>
      <c r="Z22" t="s">
        <v>30</v>
      </c>
    </row>
    <row r="23" spans="1:57" x14ac:dyDescent="0.3">
      <c r="A23">
        <v>9</v>
      </c>
      <c r="B23" t="s">
        <v>36</v>
      </c>
      <c r="C23">
        <v>4.2439999999999998</v>
      </c>
      <c r="D23">
        <v>0.23599999999999999</v>
      </c>
      <c r="E23">
        <v>2.9220000000000002</v>
      </c>
      <c r="F23">
        <v>0.96799999999999997</v>
      </c>
      <c r="G23">
        <v>18.920000000000002</v>
      </c>
      <c r="H23" t="s">
        <v>33</v>
      </c>
      <c r="J23">
        <v>9</v>
      </c>
      <c r="K23" t="s">
        <v>36</v>
      </c>
      <c r="L23">
        <v>5.6669999999999998</v>
      </c>
      <c r="M23">
        <v>0.16400000000000001</v>
      </c>
      <c r="N23">
        <v>1.3149999999999999</v>
      </c>
      <c r="O23">
        <v>1.0720000000000001</v>
      </c>
      <c r="P23">
        <v>13.15</v>
      </c>
      <c r="Q23" t="s">
        <v>33</v>
      </c>
      <c r="S23">
        <v>9</v>
      </c>
      <c r="T23" t="s">
        <v>36</v>
      </c>
      <c r="U23">
        <v>7.35</v>
      </c>
      <c r="V23">
        <v>0.125</v>
      </c>
      <c r="W23">
        <v>0.81</v>
      </c>
      <c r="X23">
        <v>1.08</v>
      </c>
      <c r="Y23">
        <v>10.02</v>
      </c>
      <c r="Z23" t="s">
        <v>33</v>
      </c>
    </row>
    <row r="24" spans="1:57" x14ac:dyDescent="0.3">
      <c r="A24">
        <v>10</v>
      </c>
      <c r="B24" t="s">
        <v>38</v>
      </c>
      <c r="C24">
        <v>4.2439999999999998</v>
      </c>
      <c r="D24">
        <v>0.63300000000000001</v>
      </c>
      <c r="E24">
        <v>7.86</v>
      </c>
      <c r="F24">
        <v>2.4129999999999998</v>
      </c>
      <c r="G24">
        <v>19.3</v>
      </c>
      <c r="H24" t="s">
        <v>33</v>
      </c>
      <c r="J24">
        <v>10</v>
      </c>
      <c r="K24" t="s">
        <v>38</v>
      </c>
      <c r="L24">
        <v>5.6669999999999998</v>
      </c>
      <c r="M24">
        <v>0.434</v>
      </c>
      <c r="N24">
        <v>3.53</v>
      </c>
      <c r="O24">
        <v>2.4510000000000001</v>
      </c>
      <c r="P24">
        <v>13.26</v>
      </c>
      <c r="Q24" t="s">
        <v>33</v>
      </c>
      <c r="S24">
        <v>10</v>
      </c>
      <c r="T24" t="s">
        <v>38</v>
      </c>
      <c r="U24">
        <v>7.3470000000000004</v>
      </c>
      <c r="V24">
        <v>0.32600000000000001</v>
      </c>
      <c r="W24">
        <v>2.1469999999999998</v>
      </c>
      <c r="X24">
        <v>2.4489999999999998</v>
      </c>
      <c r="Y24">
        <v>9.93</v>
      </c>
      <c r="Z24" t="s">
        <v>33</v>
      </c>
    </row>
    <row r="25" spans="1:57" x14ac:dyDescent="0.3">
      <c r="A25">
        <v>11</v>
      </c>
      <c r="B25" t="s">
        <v>39</v>
      </c>
      <c r="C25">
        <v>4.2469999999999999</v>
      </c>
      <c r="D25">
        <v>1.34</v>
      </c>
      <c r="E25">
        <v>16.504000000000001</v>
      </c>
      <c r="F25">
        <v>4.99</v>
      </c>
      <c r="G25">
        <v>19.690000000000001</v>
      </c>
      <c r="H25" t="s">
        <v>33</v>
      </c>
      <c r="J25">
        <v>11</v>
      </c>
      <c r="K25" t="s">
        <v>39</v>
      </c>
      <c r="L25">
        <v>5.6669999999999998</v>
      </c>
      <c r="M25">
        <v>0.93300000000000005</v>
      </c>
      <c r="N25">
        <v>7.577</v>
      </c>
      <c r="O25">
        <v>4.9880000000000004</v>
      </c>
      <c r="P25">
        <v>13.7</v>
      </c>
      <c r="Q25" t="s">
        <v>33</v>
      </c>
      <c r="S25">
        <v>11</v>
      </c>
      <c r="T25" t="s">
        <v>39</v>
      </c>
      <c r="U25">
        <v>7.3410000000000002</v>
      </c>
      <c r="V25">
        <v>0.69599999999999995</v>
      </c>
      <c r="W25">
        <v>4.6130000000000004</v>
      </c>
      <c r="X25">
        <v>4.9740000000000002</v>
      </c>
      <c r="Y25">
        <v>10.220000000000001</v>
      </c>
      <c r="Z25" t="s">
        <v>33</v>
      </c>
    </row>
    <row r="26" spans="1:57" x14ac:dyDescent="0.3">
      <c r="A26">
        <v>12</v>
      </c>
      <c r="B26" t="s">
        <v>40</v>
      </c>
      <c r="C26">
        <v>4.2409999999999997</v>
      </c>
      <c r="D26">
        <v>2.194</v>
      </c>
      <c r="E26">
        <v>26.763000000000002</v>
      </c>
      <c r="F26">
        <v>8.0990000000000002</v>
      </c>
      <c r="G26">
        <v>19.72</v>
      </c>
      <c r="H26" t="s">
        <v>33</v>
      </c>
      <c r="J26">
        <v>12</v>
      </c>
      <c r="K26" t="s">
        <v>40</v>
      </c>
      <c r="L26">
        <v>5.6539999999999999</v>
      </c>
      <c r="M26">
        <v>1.5389999999999999</v>
      </c>
      <c r="N26">
        <v>12.43</v>
      </c>
      <c r="O26">
        <v>8.0749999999999993</v>
      </c>
      <c r="P26">
        <v>13.83</v>
      </c>
      <c r="Q26" t="s">
        <v>33</v>
      </c>
      <c r="S26">
        <v>12</v>
      </c>
      <c r="T26" t="s">
        <v>40</v>
      </c>
      <c r="U26">
        <v>7.3209999999999997</v>
      </c>
      <c r="V26">
        <v>1.1519999999999999</v>
      </c>
      <c r="W26">
        <v>7.593</v>
      </c>
      <c r="X26">
        <v>8.0830000000000002</v>
      </c>
      <c r="Y26">
        <v>10.35</v>
      </c>
      <c r="Z26" t="s">
        <v>33</v>
      </c>
    </row>
    <row r="27" spans="1:57" x14ac:dyDescent="0.3">
      <c r="A27">
        <v>13</v>
      </c>
      <c r="B27" t="s">
        <v>41</v>
      </c>
      <c r="C27">
        <v>4.2439999999999998</v>
      </c>
      <c r="D27">
        <v>5.3999999999999999E-2</v>
      </c>
      <c r="E27">
        <v>0.66</v>
      </c>
      <c r="F27">
        <v>0.23400000000000001</v>
      </c>
      <c r="G27">
        <v>20.079999999999998</v>
      </c>
      <c r="H27" t="s">
        <v>33</v>
      </c>
      <c r="J27">
        <v>13</v>
      </c>
      <c r="K27" t="s">
        <v>41</v>
      </c>
      <c r="L27">
        <v>5.6669999999999998</v>
      </c>
      <c r="M27">
        <v>3.9E-2</v>
      </c>
      <c r="N27">
        <v>0.30399999999999999</v>
      </c>
      <c r="O27">
        <v>0.23799999999999999</v>
      </c>
      <c r="P27">
        <v>14.56</v>
      </c>
      <c r="Q27" t="s">
        <v>33</v>
      </c>
      <c r="S27">
        <v>13</v>
      </c>
      <c r="T27" t="s">
        <v>41</v>
      </c>
      <c r="U27">
        <v>7.3570000000000002</v>
      </c>
      <c r="V27">
        <v>0.03</v>
      </c>
      <c r="W27">
        <v>0.192</v>
      </c>
      <c r="X27">
        <v>0.246</v>
      </c>
      <c r="Y27">
        <v>11.38</v>
      </c>
      <c r="Z27" t="s">
        <v>33</v>
      </c>
    </row>
    <row r="28" spans="1:57" x14ac:dyDescent="0.3">
      <c r="A28">
        <v>14</v>
      </c>
      <c r="B28" t="s">
        <v>42</v>
      </c>
      <c r="C28" t="s">
        <v>30</v>
      </c>
      <c r="D28" t="s">
        <v>30</v>
      </c>
      <c r="E28" t="s">
        <v>30</v>
      </c>
      <c r="F28" t="s">
        <v>30</v>
      </c>
      <c r="G28" t="s">
        <v>30</v>
      </c>
      <c r="H28" t="s">
        <v>30</v>
      </c>
      <c r="J28">
        <v>14</v>
      </c>
      <c r="K28" t="s">
        <v>42</v>
      </c>
      <c r="L28" t="s">
        <v>30</v>
      </c>
      <c r="M28" t="s">
        <v>30</v>
      </c>
      <c r="N28" t="s">
        <v>30</v>
      </c>
      <c r="O28" t="s">
        <v>30</v>
      </c>
      <c r="P28" t="s">
        <v>30</v>
      </c>
      <c r="Q28" t="s">
        <v>30</v>
      </c>
      <c r="S28">
        <v>14</v>
      </c>
      <c r="T28" t="s">
        <v>42</v>
      </c>
      <c r="U28" t="s">
        <v>30</v>
      </c>
      <c r="V28" t="s">
        <v>30</v>
      </c>
      <c r="W28" t="s">
        <v>30</v>
      </c>
      <c r="X28" t="s">
        <v>30</v>
      </c>
      <c r="Y28" t="s">
        <v>30</v>
      </c>
      <c r="Z28" t="s">
        <v>30</v>
      </c>
    </row>
    <row r="29" spans="1:57" x14ac:dyDescent="0.3">
      <c r="A29">
        <v>15</v>
      </c>
      <c r="B29" t="s">
        <v>43</v>
      </c>
      <c r="C29">
        <v>4.2439999999999998</v>
      </c>
      <c r="D29">
        <v>1.343</v>
      </c>
      <c r="E29">
        <v>16.52</v>
      </c>
      <c r="F29">
        <v>4.9989999999999997</v>
      </c>
      <c r="G29">
        <v>19.760000000000002</v>
      </c>
      <c r="H29" t="s">
        <v>33</v>
      </c>
      <c r="J29">
        <v>15</v>
      </c>
      <c r="K29" t="s">
        <v>43</v>
      </c>
      <c r="L29">
        <v>5.6609999999999996</v>
      </c>
      <c r="M29">
        <v>0.93100000000000005</v>
      </c>
      <c r="N29">
        <v>7.5709999999999997</v>
      </c>
      <c r="O29">
        <v>4.9809999999999999</v>
      </c>
      <c r="P29">
        <v>13.71</v>
      </c>
      <c r="Q29" t="s">
        <v>33</v>
      </c>
      <c r="S29">
        <v>15</v>
      </c>
      <c r="T29" t="s">
        <v>43</v>
      </c>
      <c r="U29">
        <v>7.3339999999999996</v>
      </c>
      <c r="V29">
        <v>0.69399999999999995</v>
      </c>
      <c r="W29">
        <v>4.6040000000000001</v>
      </c>
      <c r="X29">
        <v>4.9630000000000001</v>
      </c>
      <c r="Y29">
        <v>10.220000000000001</v>
      </c>
      <c r="Z29" t="s">
        <v>33</v>
      </c>
      <c r="BC29">
        <f>('low1'!F29-5.03)/5.03</f>
        <v>-6.1630218687873922E-3</v>
      </c>
      <c r="BD29">
        <f>('low1'!O29-5.03)/5.03</f>
        <v>-9.7415506958251248E-3</v>
      </c>
      <c r="BE29">
        <f>('low1'!X29-5.03)/5.03</f>
        <v>-1.3320079522862856E-2</v>
      </c>
    </row>
    <row r="30" spans="1:57" x14ac:dyDescent="0.3">
      <c r="A30">
        <v>16</v>
      </c>
      <c r="B30" t="s">
        <v>44</v>
      </c>
      <c r="C30">
        <v>4.2439999999999998</v>
      </c>
      <c r="D30">
        <v>5.3999999999999999E-2</v>
      </c>
      <c r="E30">
        <v>0.65800000000000003</v>
      </c>
      <c r="F30">
        <v>0.23300000000000001</v>
      </c>
      <c r="G30">
        <v>20.51</v>
      </c>
      <c r="H30" t="s">
        <v>33</v>
      </c>
      <c r="J30">
        <v>16</v>
      </c>
      <c r="K30" t="s">
        <v>44</v>
      </c>
      <c r="L30">
        <v>5.6669999999999998</v>
      </c>
      <c r="M30">
        <v>3.7999999999999999E-2</v>
      </c>
      <c r="N30">
        <v>0.30099999999999999</v>
      </c>
      <c r="O30">
        <v>0.23499999999999999</v>
      </c>
      <c r="P30">
        <v>14.71</v>
      </c>
      <c r="Q30" t="s">
        <v>33</v>
      </c>
      <c r="S30">
        <v>16</v>
      </c>
      <c r="T30" t="s">
        <v>44</v>
      </c>
      <c r="U30">
        <v>7.3540000000000001</v>
      </c>
      <c r="V30">
        <v>0.03</v>
      </c>
      <c r="W30">
        <v>0.189</v>
      </c>
      <c r="X30">
        <v>0.24099999999999999</v>
      </c>
      <c r="Y30">
        <v>11.39</v>
      </c>
      <c r="Z30" t="s">
        <v>33</v>
      </c>
      <c r="BC30">
        <f>('low1'!F30-0.2445)/0.2445</f>
        <v>-4.7034764826175801E-2</v>
      </c>
      <c r="BD30">
        <f>('low1'!O30-0.2445)/0.2445</f>
        <v>-3.8854805725971407E-2</v>
      </c>
      <c r="BE30">
        <f>('low1'!X30-0.2445)/0.2445</f>
        <v>-1.4314928425357885E-2</v>
      </c>
    </row>
    <row r="31" spans="1:57" x14ac:dyDescent="0.3">
      <c r="A31">
        <v>17</v>
      </c>
      <c r="B31" t="s">
        <v>42</v>
      </c>
      <c r="C31" t="s">
        <v>30</v>
      </c>
      <c r="D31" t="s">
        <v>30</v>
      </c>
      <c r="E31" t="s">
        <v>30</v>
      </c>
      <c r="F31" t="s">
        <v>30</v>
      </c>
      <c r="G31" t="s">
        <v>30</v>
      </c>
      <c r="H31" t="s">
        <v>30</v>
      </c>
      <c r="J31">
        <v>17</v>
      </c>
      <c r="K31" t="s">
        <v>42</v>
      </c>
      <c r="L31" t="s">
        <v>30</v>
      </c>
      <c r="M31" t="s">
        <v>30</v>
      </c>
      <c r="N31" t="s">
        <v>30</v>
      </c>
      <c r="O31" t="s">
        <v>30</v>
      </c>
      <c r="P31" t="s">
        <v>30</v>
      </c>
      <c r="Q31" t="s">
        <v>30</v>
      </c>
      <c r="S31">
        <v>17</v>
      </c>
      <c r="T31" t="s">
        <v>42</v>
      </c>
      <c r="U31" t="s">
        <v>30</v>
      </c>
      <c r="V31" t="s">
        <v>30</v>
      </c>
      <c r="W31" t="s">
        <v>30</v>
      </c>
      <c r="X31" t="s">
        <v>30</v>
      </c>
      <c r="Y31" t="s">
        <v>30</v>
      </c>
      <c r="Z31" t="s">
        <v>30</v>
      </c>
    </row>
    <row r="32" spans="1:57" x14ac:dyDescent="0.3">
      <c r="A32">
        <v>18</v>
      </c>
      <c r="B32" t="s">
        <v>45</v>
      </c>
      <c r="C32">
        <v>4.2469999999999999</v>
      </c>
      <c r="D32">
        <v>0.24</v>
      </c>
      <c r="E32">
        <v>2.9540000000000002</v>
      </c>
      <c r="F32">
        <v>0.98299999999999998</v>
      </c>
      <c r="G32">
        <v>16.059999999999999</v>
      </c>
      <c r="H32" t="s">
        <v>33</v>
      </c>
      <c r="J32">
        <v>18</v>
      </c>
      <c r="K32" t="s">
        <v>45</v>
      </c>
      <c r="L32">
        <v>5.6669999999999998</v>
      </c>
      <c r="M32">
        <v>0.71</v>
      </c>
      <c r="N32">
        <v>5.7149999999999999</v>
      </c>
      <c r="O32">
        <v>3.8519999999999999</v>
      </c>
      <c r="P32">
        <v>47.49</v>
      </c>
      <c r="Q32" t="s">
        <v>52</v>
      </c>
      <c r="S32">
        <v>18</v>
      </c>
      <c r="T32" t="s">
        <v>45</v>
      </c>
      <c r="U32">
        <v>7.3570000000000002</v>
      </c>
      <c r="V32">
        <v>0.11700000000000001</v>
      </c>
      <c r="W32">
        <v>0.76500000000000001</v>
      </c>
      <c r="X32">
        <v>1.028</v>
      </c>
      <c r="Y32">
        <v>7.85</v>
      </c>
      <c r="Z32" t="s">
        <v>33</v>
      </c>
      <c r="BC32">
        <f>IF(F32&lt;1,F32,'low1'!F32)</f>
        <v>0.98299999999999998</v>
      </c>
      <c r="BD32">
        <f>IF(O32&lt;1,'low1'!O32,'low1'!O32)</f>
        <v>4.7290000000000001</v>
      </c>
      <c r="BE32">
        <f>IF(X32&lt;1,X32,'low1'!X32)</f>
        <v>1.2450000000000001</v>
      </c>
    </row>
    <row r="33" spans="1:61" x14ac:dyDescent="0.3">
      <c r="A33">
        <v>19</v>
      </c>
      <c r="B33" t="s">
        <v>46</v>
      </c>
      <c r="C33">
        <v>4.2439999999999998</v>
      </c>
      <c r="D33">
        <v>0.34499999999999997</v>
      </c>
      <c r="E33">
        <v>4.2649999999999997</v>
      </c>
      <c r="F33">
        <v>1.367</v>
      </c>
      <c r="G33">
        <v>21.61</v>
      </c>
      <c r="H33" t="s">
        <v>33</v>
      </c>
      <c r="J33">
        <v>19</v>
      </c>
      <c r="K33" t="s">
        <v>46</v>
      </c>
      <c r="L33">
        <v>5.6639999999999997</v>
      </c>
      <c r="M33">
        <v>0.75700000000000001</v>
      </c>
      <c r="N33">
        <v>6.0960000000000001</v>
      </c>
      <c r="O33">
        <v>4.0960000000000001</v>
      </c>
      <c r="P33">
        <v>47.4</v>
      </c>
      <c r="Q33" t="s">
        <v>52</v>
      </c>
      <c r="S33">
        <v>19</v>
      </c>
      <c r="T33" t="s">
        <v>46</v>
      </c>
      <c r="U33">
        <v>7.3609999999999998</v>
      </c>
      <c r="V33">
        <v>2E-3</v>
      </c>
      <c r="W33">
        <v>1.4999999999999999E-2</v>
      </c>
      <c r="X33">
        <v>0.24299999999999999</v>
      </c>
      <c r="Y33">
        <v>0.13</v>
      </c>
      <c r="Z33" t="s">
        <v>33</v>
      </c>
      <c r="BC33">
        <f>IF(F33&lt;1,F33,'low1'!F33)</f>
        <v>1.4950000000000001</v>
      </c>
      <c r="BD33">
        <f>IF(O33&lt;1,'low1'!O33,'low1'!O33)</f>
        <v>5.0620000000000003</v>
      </c>
      <c r="BE33">
        <f>IF(X33&lt;1,X33,'low1'!X33)</f>
        <v>0.24299999999999999</v>
      </c>
    </row>
    <row r="34" spans="1:61" x14ac:dyDescent="0.3">
      <c r="A34">
        <v>20</v>
      </c>
      <c r="B34" t="s">
        <v>47</v>
      </c>
      <c r="C34">
        <v>4.2439999999999998</v>
      </c>
      <c r="D34">
        <v>0.56200000000000006</v>
      </c>
      <c r="E34">
        <v>6.9539999999999997</v>
      </c>
      <c r="F34">
        <v>2.1560000000000001</v>
      </c>
      <c r="G34">
        <v>16.440000000000001</v>
      </c>
      <c r="H34" t="s">
        <v>33</v>
      </c>
      <c r="J34">
        <v>20</v>
      </c>
      <c r="K34" t="s">
        <v>47</v>
      </c>
      <c r="L34">
        <v>5.6539999999999999</v>
      </c>
      <c r="M34">
        <v>2.569</v>
      </c>
      <c r="N34">
        <v>20.577000000000002</v>
      </c>
      <c r="O34">
        <v>13.321999999999999</v>
      </c>
      <c r="P34">
        <v>75.12</v>
      </c>
      <c r="Q34" t="s">
        <v>52</v>
      </c>
      <c r="S34">
        <v>20</v>
      </c>
      <c r="T34" t="s">
        <v>47</v>
      </c>
      <c r="U34" t="s">
        <v>30</v>
      </c>
      <c r="V34" t="s">
        <v>30</v>
      </c>
      <c r="W34" t="s">
        <v>30</v>
      </c>
      <c r="X34" t="s">
        <v>30</v>
      </c>
      <c r="Y34" t="s">
        <v>30</v>
      </c>
      <c r="Z34" t="s">
        <v>30</v>
      </c>
      <c r="BC34">
        <f>IF(F34&lt;1,F34,'low1'!F34)</f>
        <v>2.4329999999999998</v>
      </c>
      <c r="BD34">
        <f>IF(O34&lt;1,'low1'!O34,'low1'!O34)</f>
        <v>16.126000000000001</v>
      </c>
      <c r="BE34">
        <f>IF(X34&lt;1,X34,'low1'!X34)</f>
        <v>0.22600000000000001</v>
      </c>
    </row>
    <row r="35" spans="1:61" x14ac:dyDescent="0.3">
      <c r="A35">
        <v>21</v>
      </c>
      <c r="B35" t="s">
        <v>48</v>
      </c>
      <c r="C35">
        <v>4.2469999999999999</v>
      </c>
      <c r="D35">
        <v>2.956</v>
      </c>
      <c r="E35">
        <v>35.463000000000001</v>
      </c>
      <c r="F35">
        <v>10.872999999999999</v>
      </c>
      <c r="G35">
        <v>20.86</v>
      </c>
      <c r="H35" t="s">
        <v>33</v>
      </c>
      <c r="J35">
        <v>21</v>
      </c>
      <c r="K35" t="s">
        <v>48</v>
      </c>
      <c r="L35">
        <v>5.6139999999999999</v>
      </c>
      <c r="M35">
        <v>10.423999999999999</v>
      </c>
      <c r="N35">
        <v>78.893000000000001</v>
      </c>
      <c r="O35">
        <v>53.335999999999999</v>
      </c>
      <c r="P35">
        <v>73.58</v>
      </c>
      <c r="Q35" t="s">
        <v>52</v>
      </c>
      <c r="S35">
        <v>21</v>
      </c>
      <c r="T35" t="s">
        <v>48</v>
      </c>
      <c r="U35" t="s">
        <v>30</v>
      </c>
      <c r="V35" t="s">
        <v>30</v>
      </c>
      <c r="W35" t="s">
        <v>30</v>
      </c>
      <c r="X35" t="s">
        <v>30</v>
      </c>
      <c r="Y35" t="s">
        <v>30</v>
      </c>
      <c r="Z35" t="s">
        <v>30</v>
      </c>
      <c r="BC35">
        <f>IF(F35&lt;1,F35,'low1'!F35)</f>
        <v>12.776999999999999</v>
      </c>
      <c r="BD35">
        <f>IF(O35&lt;1,'low1'!O35,'low1'!O35)</f>
        <v>64.894000000000005</v>
      </c>
      <c r="BE35" s="2">
        <f>IF(X35&lt;1,X35,'low1'!X35)</f>
        <v>0.59899999999999998</v>
      </c>
    </row>
    <row r="36" spans="1:61" x14ac:dyDescent="0.3">
      <c r="A36">
        <v>22</v>
      </c>
      <c r="B36" t="s">
        <v>49</v>
      </c>
      <c r="C36">
        <v>4.2469999999999999</v>
      </c>
      <c r="D36">
        <v>0.496</v>
      </c>
      <c r="E36">
        <v>6.1459999999999999</v>
      </c>
      <c r="F36">
        <v>1.9159999999999999</v>
      </c>
      <c r="G36">
        <v>19.45</v>
      </c>
      <c r="H36" t="s">
        <v>33</v>
      </c>
      <c r="J36">
        <v>22</v>
      </c>
      <c r="K36" t="s">
        <v>49</v>
      </c>
      <c r="L36">
        <v>5.6609999999999996</v>
      </c>
      <c r="M36">
        <v>1.847</v>
      </c>
      <c r="N36">
        <v>14.888999999999999</v>
      </c>
      <c r="O36">
        <v>9.6449999999999996</v>
      </c>
      <c r="P36">
        <v>72.400000000000006</v>
      </c>
      <c r="Q36" t="s">
        <v>52</v>
      </c>
      <c r="S36">
        <v>22</v>
      </c>
      <c r="T36" t="s">
        <v>49</v>
      </c>
      <c r="U36">
        <v>7.3639999999999999</v>
      </c>
      <c r="V36">
        <v>6.0000000000000001E-3</v>
      </c>
      <c r="W36">
        <v>3.9E-2</v>
      </c>
      <c r="X36">
        <v>0.26900000000000002</v>
      </c>
      <c r="Y36">
        <v>0.24</v>
      </c>
      <c r="Z36" t="s">
        <v>33</v>
      </c>
      <c r="BC36">
        <f>IF(F36&lt;1,F36,'low1'!F36)</f>
        <v>2.1480000000000001</v>
      </c>
      <c r="BD36">
        <f>IF(O36&lt;1,'low1'!O36,'low1'!O36)</f>
        <v>11.621</v>
      </c>
      <c r="BE36">
        <f>IF(X36&lt;1,X36,'low1'!X36)</f>
        <v>0.26900000000000002</v>
      </c>
      <c r="BG36" s="2">
        <f>BC36*4</f>
        <v>8.5920000000000005</v>
      </c>
    </row>
    <row r="37" spans="1:61" x14ac:dyDescent="0.3">
      <c r="A37">
        <v>23</v>
      </c>
      <c r="B37" t="s">
        <v>42</v>
      </c>
      <c r="C37" t="s">
        <v>30</v>
      </c>
      <c r="D37" t="s">
        <v>30</v>
      </c>
      <c r="E37" t="s">
        <v>30</v>
      </c>
      <c r="F37" t="s">
        <v>30</v>
      </c>
      <c r="G37" t="s">
        <v>30</v>
      </c>
      <c r="H37" t="s">
        <v>30</v>
      </c>
      <c r="J37">
        <v>23</v>
      </c>
      <c r="K37" t="s">
        <v>42</v>
      </c>
      <c r="L37" t="s">
        <v>30</v>
      </c>
      <c r="M37" t="s">
        <v>30</v>
      </c>
      <c r="N37" t="s">
        <v>30</v>
      </c>
      <c r="O37" t="s">
        <v>30</v>
      </c>
      <c r="P37" t="s">
        <v>30</v>
      </c>
      <c r="Q37" t="s">
        <v>30</v>
      </c>
      <c r="S37">
        <v>23</v>
      </c>
      <c r="T37" t="s">
        <v>42</v>
      </c>
      <c r="U37" t="s">
        <v>30</v>
      </c>
      <c r="V37" t="s">
        <v>30</v>
      </c>
      <c r="W37" t="s">
        <v>30</v>
      </c>
      <c r="X37" t="s">
        <v>30</v>
      </c>
      <c r="Y37" t="s">
        <v>30</v>
      </c>
      <c r="Z37" t="s">
        <v>30</v>
      </c>
    </row>
    <row r="38" spans="1:61" x14ac:dyDescent="0.3">
      <c r="A38">
        <v>24</v>
      </c>
      <c r="B38" t="s">
        <v>43</v>
      </c>
      <c r="C38">
        <v>4.2409999999999997</v>
      </c>
      <c r="D38">
        <v>1.339</v>
      </c>
      <c r="E38">
        <v>16.466999999999999</v>
      </c>
      <c r="F38">
        <v>4.9870000000000001</v>
      </c>
      <c r="G38">
        <v>19.559999999999999</v>
      </c>
      <c r="H38" t="s">
        <v>33</v>
      </c>
      <c r="J38">
        <v>24</v>
      </c>
      <c r="K38" t="s">
        <v>43</v>
      </c>
      <c r="L38">
        <v>5.6609999999999996</v>
      </c>
      <c r="M38">
        <v>0.92800000000000005</v>
      </c>
      <c r="N38">
        <v>7.5510000000000002</v>
      </c>
      <c r="O38">
        <v>4.9649999999999999</v>
      </c>
      <c r="P38">
        <v>13.55</v>
      </c>
      <c r="Q38" t="s">
        <v>33</v>
      </c>
      <c r="S38">
        <v>24</v>
      </c>
      <c r="T38" t="s">
        <v>43</v>
      </c>
      <c r="U38">
        <v>7.3339999999999996</v>
      </c>
      <c r="V38">
        <v>0.69099999999999995</v>
      </c>
      <c r="W38">
        <v>4.585</v>
      </c>
      <c r="X38">
        <v>4.9400000000000004</v>
      </c>
      <c r="Y38">
        <v>10.09</v>
      </c>
      <c r="Z38" t="s">
        <v>33</v>
      </c>
      <c r="BC38">
        <f>('low1'!F38-5.03)/5.03</f>
        <v>-8.5487077534791549E-3</v>
      </c>
      <c r="BD38">
        <f>('low1'!O38-5.03)/5.03</f>
        <v>-1.2922465208747591E-2</v>
      </c>
      <c r="BE38">
        <f>('low1'!X38-5.03)/5.03</f>
        <v>-1.7892644135188839E-2</v>
      </c>
    </row>
    <row r="39" spans="1:61" x14ac:dyDescent="0.3">
      <c r="A39">
        <v>25</v>
      </c>
      <c r="B39" t="s">
        <v>44</v>
      </c>
      <c r="C39">
        <v>4.2439999999999998</v>
      </c>
      <c r="D39">
        <v>5.2999999999999999E-2</v>
      </c>
      <c r="E39">
        <v>0.65500000000000003</v>
      </c>
      <c r="F39">
        <v>0.23200000000000001</v>
      </c>
      <c r="G39">
        <v>20.350000000000001</v>
      </c>
      <c r="H39" t="s">
        <v>33</v>
      </c>
      <c r="J39">
        <v>25</v>
      </c>
      <c r="K39" t="s">
        <v>44</v>
      </c>
      <c r="L39">
        <v>5.6669999999999998</v>
      </c>
      <c r="M39">
        <v>3.7999999999999999E-2</v>
      </c>
      <c r="N39">
        <v>0.29899999999999999</v>
      </c>
      <c r="O39">
        <v>0.23300000000000001</v>
      </c>
      <c r="P39">
        <v>14.55</v>
      </c>
      <c r="Q39" t="s">
        <v>33</v>
      </c>
      <c r="S39">
        <v>25</v>
      </c>
      <c r="T39" t="s">
        <v>44</v>
      </c>
      <c r="U39">
        <v>7.3570000000000002</v>
      </c>
      <c r="V39">
        <v>0.03</v>
      </c>
      <c r="W39">
        <v>0.188</v>
      </c>
      <c r="X39">
        <v>0.24099999999999999</v>
      </c>
      <c r="Y39">
        <v>11.35</v>
      </c>
      <c r="Z39" t="s">
        <v>33</v>
      </c>
      <c r="BC39">
        <f>('low1'!F39-0.2445)/0.2445</f>
        <v>-5.112474437627805E-2</v>
      </c>
      <c r="BD39">
        <f>('low1'!O39-0.2445)/0.2445</f>
        <v>-4.7034764826175801E-2</v>
      </c>
      <c r="BE39">
        <f>('low1'!X39-0.2445)/0.2445</f>
        <v>-1.4314928425357885E-2</v>
      </c>
    </row>
    <row r="40" spans="1:61" x14ac:dyDescent="0.3">
      <c r="A40">
        <v>26</v>
      </c>
      <c r="B40" t="s">
        <v>42</v>
      </c>
      <c r="C40" t="s">
        <v>30</v>
      </c>
      <c r="D40" t="s">
        <v>30</v>
      </c>
      <c r="E40" t="s">
        <v>30</v>
      </c>
      <c r="F40" t="s">
        <v>30</v>
      </c>
      <c r="G40" t="s">
        <v>30</v>
      </c>
      <c r="H40" t="s">
        <v>30</v>
      </c>
      <c r="J40">
        <v>26</v>
      </c>
      <c r="K40" t="s">
        <v>42</v>
      </c>
      <c r="L40" t="s">
        <v>30</v>
      </c>
      <c r="M40" t="s">
        <v>30</v>
      </c>
      <c r="N40" t="s">
        <v>30</v>
      </c>
      <c r="O40" t="s">
        <v>30</v>
      </c>
      <c r="P40" t="s">
        <v>30</v>
      </c>
      <c r="Q40" t="s">
        <v>30</v>
      </c>
      <c r="S40">
        <v>26</v>
      </c>
      <c r="T40" t="s">
        <v>42</v>
      </c>
      <c r="U40" t="s">
        <v>30</v>
      </c>
      <c r="V40" t="s">
        <v>30</v>
      </c>
      <c r="W40" t="s">
        <v>30</v>
      </c>
      <c r="X40" t="s">
        <v>30</v>
      </c>
      <c r="Y40" t="s">
        <v>30</v>
      </c>
      <c r="Z40" t="s">
        <v>30</v>
      </c>
    </row>
    <row r="41" spans="1:61" x14ac:dyDescent="0.3">
      <c r="A41">
        <v>27</v>
      </c>
      <c r="B41" t="s">
        <v>69</v>
      </c>
      <c r="C41">
        <v>4.26</v>
      </c>
      <c r="D41">
        <v>0.23499999999999999</v>
      </c>
      <c r="E41">
        <v>2.6869999999999998</v>
      </c>
      <c r="F41">
        <v>0.96699999999999997</v>
      </c>
      <c r="G41">
        <v>11.9</v>
      </c>
      <c r="H41" t="s">
        <v>33</v>
      </c>
      <c r="J41">
        <v>27</v>
      </c>
      <c r="K41" t="s">
        <v>50</v>
      </c>
      <c r="L41">
        <v>5.6669999999999998</v>
      </c>
      <c r="M41">
        <v>0.88200000000000001</v>
      </c>
      <c r="N41">
        <v>7.0030000000000001</v>
      </c>
      <c r="O41">
        <v>4.7329999999999997</v>
      </c>
      <c r="P41">
        <v>44.62</v>
      </c>
      <c r="Q41" t="s">
        <v>62</v>
      </c>
      <c r="S41">
        <v>27</v>
      </c>
      <c r="T41" t="s">
        <v>50</v>
      </c>
      <c r="U41" t="s">
        <v>30</v>
      </c>
      <c r="V41" t="s">
        <v>30</v>
      </c>
      <c r="W41" t="s">
        <v>30</v>
      </c>
      <c r="X41" t="s">
        <v>30</v>
      </c>
      <c r="Y41" t="s">
        <v>30</v>
      </c>
      <c r="Z41" t="s">
        <v>30</v>
      </c>
      <c r="BC41">
        <f>IF(F41&lt;1,'low1'!F41,O41)</f>
        <v>1.0289999999999999</v>
      </c>
      <c r="BD41">
        <f>IF(O41&lt;1,'low1'!O41,O41)</f>
        <v>4.7329999999999997</v>
      </c>
      <c r="BE41" t="str">
        <f>IF(X41&lt;1,X41,'low1'!X41)</f>
        <v>n.a.</v>
      </c>
      <c r="BF41">
        <v>8</v>
      </c>
      <c r="BG41">
        <f>$BF41*BC41</f>
        <v>8.2319999999999993</v>
      </c>
      <c r="BH41">
        <f t="shared" ref="BH41" si="0">$BF41*BD41</f>
        <v>37.863999999999997</v>
      </c>
      <c r="BI41" t="s">
        <v>68</v>
      </c>
    </row>
    <row r="42" spans="1:61" x14ac:dyDescent="0.3">
      <c r="A42">
        <v>28</v>
      </c>
      <c r="B42" t="s">
        <v>51</v>
      </c>
      <c r="C42">
        <v>4.2610000000000001</v>
      </c>
      <c r="D42">
        <v>0.76900000000000002</v>
      </c>
      <c r="E42">
        <v>9.3320000000000007</v>
      </c>
      <c r="F42">
        <v>2.9119999999999999</v>
      </c>
      <c r="G42">
        <v>16.16</v>
      </c>
      <c r="H42" t="s">
        <v>52</v>
      </c>
      <c r="J42">
        <v>28</v>
      </c>
      <c r="K42" t="s">
        <v>51</v>
      </c>
      <c r="L42">
        <v>5.6609999999999996</v>
      </c>
      <c r="M42">
        <v>3.3650000000000002</v>
      </c>
      <c r="N42">
        <v>26.625</v>
      </c>
      <c r="O42">
        <v>17.38</v>
      </c>
      <c r="P42">
        <v>70.66</v>
      </c>
      <c r="Q42" t="s">
        <v>33</v>
      </c>
      <c r="S42">
        <v>28</v>
      </c>
      <c r="T42" t="s">
        <v>51</v>
      </c>
      <c r="U42">
        <v>7.3739999999999997</v>
      </c>
      <c r="V42">
        <v>8.9999999999999993E-3</v>
      </c>
      <c r="W42">
        <v>5.8000000000000003E-2</v>
      </c>
      <c r="X42">
        <v>0.28899999999999998</v>
      </c>
      <c r="Y42">
        <v>0.19</v>
      </c>
      <c r="Z42" t="s">
        <v>33</v>
      </c>
      <c r="BC42">
        <f>IF(F42&lt;1,F42,'low1'!F42)</f>
        <v>3.3050000000000002</v>
      </c>
      <c r="BD42">
        <f>IF(O42&lt;1,'low1'!O42,'low1'!O42)</f>
        <v>20.881</v>
      </c>
      <c r="BE42">
        <f>IF(X42&lt;1,X42,'low1'!X42)</f>
        <v>0.28899999999999998</v>
      </c>
      <c r="BF42">
        <v>8</v>
      </c>
      <c r="BG42">
        <f t="shared" ref="BG42:BG50" si="1">$BF42*BC42</f>
        <v>26.44</v>
      </c>
      <c r="BH42" t="s">
        <v>68</v>
      </c>
      <c r="BI42">
        <f t="shared" ref="BH42:BI50" si="2">$BF42*BE42</f>
        <v>2.3119999999999998</v>
      </c>
    </row>
    <row r="43" spans="1:61" x14ac:dyDescent="0.3">
      <c r="A43">
        <v>29</v>
      </c>
      <c r="B43" t="s">
        <v>53</v>
      </c>
      <c r="C43">
        <v>4.2640000000000002</v>
      </c>
      <c r="D43">
        <v>0.27300000000000002</v>
      </c>
      <c r="E43">
        <v>3.2229999999999999</v>
      </c>
      <c r="F43">
        <v>1.1020000000000001</v>
      </c>
      <c r="G43">
        <v>16.98</v>
      </c>
      <c r="H43" t="s">
        <v>33</v>
      </c>
      <c r="J43">
        <v>29</v>
      </c>
      <c r="K43" t="s">
        <v>53</v>
      </c>
      <c r="L43">
        <v>5.6740000000000004</v>
      </c>
      <c r="M43">
        <v>1.21</v>
      </c>
      <c r="N43">
        <v>9.6760000000000002</v>
      </c>
      <c r="O43">
        <v>6.399</v>
      </c>
      <c r="P43">
        <v>75.31</v>
      </c>
      <c r="Q43" t="s">
        <v>33</v>
      </c>
      <c r="S43">
        <v>29</v>
      </c>
      <c r="T43" t="s">
        <v>53</v>
      </c>
      <c r="U43">
        <v>7.3869999999999996</v>
      </c>
      <c r="V43">
        <v>2.3E-2</v>
      </c>
      <c r="W43">
        <v>0.03</v>
      </c>
      <c r="X43">
        <v>0.38400000000000001</v>
      </c>
      <c r="Y43">
        <v>1.42</v>
      </c>
      <c r="Z43" t="s">
        <v>33</v>
      </c>
      <c r="BC43">
        <f>IF(F43&lt;1,F43,'low1'!F43)</f>
        <v>1.1839999999999999</v>
      </c>
      <c r="BD43">
        <f>IF(O43&lt;1,'low1'!O43,'low1'!O43)</f>
        <v>7.6420000000000003</v>
      </c>
      <c r="BE43">
        <f>IF(X43&lt;1,X43,'low1'!X43)</f>
        <v>0.38400000000000001</v>
      </c>
      <c r="BF43">
        <v>25</v>
      </c>
      <c r="BG43" s="2">
        <f>$BF43*BC43</f>
        <v>29.599999999999998</v>
      </c>
      <c r="BH43" s="2">
        <f t="shared" si="2"/>
        <v>191.05</v>
      </c>
      <c r="BI43">
        <f t="shared" si="2"/>
        <v>9.6</v>
      </c>
    </row>
    <row r="44" spans="1:61" x14ac:dyDescent="0.3">
      <c r="A44">
        <v>30</v>
      </c>
      <c r="B44" t="s">
        <v>54</v>
      </c>
      <c r="C44">
        <v>4.2709999999999999</v>
      </c>
      <c r="D44">
        <v>0.154</v>
      </c>
      <c r="E44">
        <v>1.7070000000000001</v>
      </c>
      <c r="F44">
        <v>0.66800000000000004</v>
      </c>
      <c r="G44">
        <v>45.61</v>
      </c>
      <c r="H44" t="s">
        <v>55</v>
      </c>
      <c r="J44">
        <v>30</v>
      </c>
      <c r="K44" t="s">
        <v>54</v>
      </c>
      <c r="L44">
        <v>5.6870000000000003</v>
      </c>
      <c r="M44">
        <v>3.5999999999999997E-2</v>
      </c>
      <c r="N44">
        <v>0.27500000000000002</v>
      </c>
      <c r="O44">
        <v>0.42</v>
      </c>
      <c r="P44">
        <v>10.64</v>
      </c>
      <c r="Q44" t="s">
        <v>63</v>
      </c>
      <c r="S44">
        <v>30</v>
      </c>
      <c r="T44" t="s">
        <v>54</v>
      </c>
      <c r="U44" t="s">
        <v>30</v>
      </c>
      <c r="V44" t="s">
        <v>30</v>
      </c>
      <c r="W44" t="s">
        <v>30</v>
      </c>
      <c r="X44" t="s">
        <v>30</v>
      </c>
      <c r="Y44" t="s">
        <v>30</v>
      </c>
      <c r="Z44" t="s">
        <v>30</v>
      </c>
      <c r="BC44">
        <f>IF(F44&lt;1,F44,'low1'!F44)</f>
        <v>0.66800000000000004</v>
      </c>
      <c r="BD44">
        <f>IF(O44&lt;1,'low1'!O44,'low1'!O44)</f>
        <v>0.222</v>
      </c>
      <c r="BE44" t="str">
        <f>IF(X44&lt;1,X44,'low1'!X44)</f>
        <v>n.a.</v>
      </c>
      <c r="BF44">
        <v>10</v>
      </c>
      <c r="BG44">
        <f t="shared" si="1"/>
        <v>6.6800000000000006</v>
      </c>
      <c r="BH44">
        <f t="shared" si="2"/>
        <v>2.2200000000000002</v>
      </c>
      <c r="BI44" t="s">
        <v>68</v>
      </c>
    </row>
    <row r="45" spans="1:61" x14ac:dyDescent="0.3">
      <c r="A45">
        <v>31</v>
      </c>
      <c r="B45" t="s">
        <v>66</v>
      </c>
      <c r="C45">
        <v>4.2640000000000002</v>
      </c>
      <c r="D45">
        <v>0.26400000000000001</v>
      </c>
      <c r="E45">
        <v>2.9940000000000002</v>
      </c>
      <c r="F45">
        <v>1.069</v>
      </c>
      <c r="G45">
        <v>16.46</v>
      </c>
      <c r="H45" t="s">
        <v>33</v>
      </c>
      <c r="J45">
        <v>31</v>
      </c>
      <c r="K45" t="s">
        <v>66</v>
      </c>
      <c r="L45">
        <v>5.6769999999999996</v>
      </c>
      <c r="M45">
        <v>1.1859999999999999</v>
      </c>
      <c r="N45">
        <v>9.3970000000000002</v>
      </c>
      <c r="O45">
        <v>6.28</v>
      </c>
      <c r="P45">
        <v>74.08</v>
      </c>
      <c r="Q45" t="s">
        <v>33</v>
      </c>
      <c r="S45">
        <v>31</v>
      </c>
      <c r="T45" t="s">
        <v>66</v>
      </c>
      <c r="U45" t="s">
        <v>30</v>
      </c>
      <c r="V45" t="s">
        <v>30</v>
      </c>
      <c r="W45" t="s">
        <v>30</v>
      </c>
      <c r="X45" t="s">
        <v>30</v>
      </c>
      <c r="Y45" t="s">
        <v>30</v>
      </c>
      <c r="Z45" t="s">
        <v>30</v>
      </c>
      <c r="BC45">
        <f>IF(F45&lt;1,F45,'low1'!F45)</f>
        <v>1.155</v>
      </c>
      <c r="BD45">
        <f>IF(O45&lt;1,'low1'!O45,'low1'!O45)</f>
        <v>7.4989999999999997</v>
      </c>
      <c r="BE45">
        <f>IF(X45&lt;1,X45,'low1'!X45)</f>
        <v>2.1000000000000001E-2</v>
      </c>
      <c r="BF45">
        <v>2</v>
      </c>
      <c r="BG45">
        <f t="shared" si="1"/>
        <v>2.31</v>
      </c>
      <c r="BH45">
        <f t="shared" si="2"/>
        <v>14.997999999999999</v>
      </c>
      <c r="BI45">
        <f t="shared" si="2"/>
        <v>4.2000000000000003E-2</v>
      </c>
    </row>
    <row r="46" spans="1:61" x14ac:dyDescent="0.3">
      <c r="A46">
        <v>32</v>
      </c>
      <c r="B46" t="s">
        <v>56</v>
      </c>
      <c r="C46">
        <v>4.2610000000000001</v>
      </c>
      <c r="D46">
        <v>0.42299999999999999</v>
      </c>
      <c r="E46">
        <v>4.8259999999999996</v>
      </c>
      <c r="F46">
        <v>1.6519999999999999</v>
      </c>
      <c r="G46">
        <v>54.93</v>
      </c>
      <c r="H46" t="s">
        <v>55</v>
      </c>
      <c r="J46">
        <v>32</v>
      </c>
      <c r="K46" t="s">
        <v>56</v>
      </c>
      <c r="L46">
        <v>5.6769999999999996</v>
      </c>
      <c r="M46">
        <v>6.8000000000000005E-2</v>
      </c>
      <c r="N46">
        <v>0.33300000000000002</v>
      </c>
      <c r="O46">
        <v>0.58399999999999996</v>
      </c>
      <c r="P46">
        <v>8.81</v>
      </c>
      <c r="Q46" t="s">
        <v>64</v>
      </c>
      <c r="S46">
        <v>32</v>
      </c>
      <c r="T46" t="s">
        <v>56</v>
      </c>
      <c r="U46">
        <v>7.3739999999999997</v>
      </c>
      <c r="V46">
        <v>7.0000000000000001E-3</v>
      </c>
      <c r="W46">
        <v>3.9E-2</v>
      </c>
      <c r="X46">
        <v>0.27300000000000002</v>
      </c>
      <c r="Y46">
        <v>0.85</v>
      </c>
      <c r="Z46" t="s">
        <v>52</v>
      </c>
      <c r="BC46">
        <f>IF(F46&lt;1,F46,'low1'!F46)</f>
        <v>1.847</v>
      </c>
      <c r="BD46">
        <f>IF(O46&lt;1,'low1'!O46,'low1'!O46)</f>
        <v>0.40699999999999997</v>
      </c>
      <c r="BE46">
        <f>IF(X46&lt;1,X46,'low1'!X46)</f>
        <v>0.27300000000000002</v>
      </c>
      <c r="BF46">
        <v>1</v>
      </c>
      <c r="BG46">
        <f t="shared" si="1"/>
        <v>1.847</v>
      </c>
      <c r="BH46">
        <f t="shared" si="2"/>
        <v>0.40699999999999997</v>
      </c>
      <c r="BI46">
        <f t="shared" si="2"/>
        <v>0.27300000000000002</v>
      </c>
    </row>
    <row r="47" spans="1:61" x14ac:dyDescent="0.3">
      <c r="A47">
        <v>33</v>
      </c>
      <c r="B47" t="s">
        <v>57</v>
      </c>
      <c r="C47">
        <v>4.2610000000000001</v>
      </c>
      <c r="D47">
        <v>0.317</v>
      </c>
      <c r="E47">
        <v>3.544</v>
      </c>
      <c r="F47">
        <v>1.264</v>
      </c>
      <c r="G47">
        <v>26.52</v>
      </c>
      <c r="H47" t="s">
        <v>33</v>
      </c>
      <c r="J47">
        <v>33</v>
      </c>
      <c r="K47" t="s">
        <v>57</v>
      </c>
      <c r="L47">
        <v>5.681</v>
      </c>
      <c r="M47">
        <v>0.27700000000000002</v>
      </c>
      <c r="N47">
        <v>1.6120000000000001</v>
      </c>
      <c r="O47">
        <v>1.65</v>
      </c>
      <c r="P47">
        <v>23.2</v>
      </c>
      <c r="Q47" t="s">
        <v>64</v>
      </c>
      <c r="S47">
        <v>33</v>
      </c>
      <c r="T47" t="s">
        <v>57</v>
      </c>
      <c r="U47">
        <v>7.3769999999999998</v>
      </c>
      <c r="V47">
        <v>8.0000000000000002E-3</v>
      </c>
      <c r="W47">
        <v>2.9000000000000001E-2</v>
      </c>
      <c r="X47">
        <v>0.28100000000000003</v>
      </c>
      <c r="Y47">
        <v>0.65</v>
      </c>
      <c r="Z47" t="s">
        <v>52</v>
      </c>
      <c r="BC47">
        <f>IF(F47&lt;1,F47,'low1'!F47)</f>
        <v>1.3839999999999999</v>
      </c>
      <c r="BD47">
        <f>IF(O47&lt;1,'low1'!O47,'low1'!O47)</f>
        <v>1.6830000000000001</v>
      </c>
      <c r="BE47">
        <f>IF(X47&lt;1,X47,'low1'!X47)</f>
        <v>0.28100000000000003</v>
      </c>
      <c r="BF47">
        <v>1</v>
      </c>
      <c r="BG47">
        <f t="shared" si="1"/>
        <v>1.3839999999999999</v>
      </c>
      <c r="BH47">
        <f t="shared" si="2"/>
        <v>1.6830000000000001</v>
      </c>
      <c r="BI47">
        <f t="shared" si="2"/>
        <v>0.28100000000000003</v>
      </c>
    </row>
    <row r="48" spans="1:61" x14ac:dyDescent="0.3">
      <c r="A48">
        <v>34</v>
      </c>
      <c r="B48" t="s">
        <v>58</v>
      </c>
      <c r="C48">
        <v>4.2640000000000002</v>
      </c>
      <c r="D48">
        <v>0.44800000000000001</v>
      </c>
      <c r="E48">
        <v>5.2569999999999997</v>
      </c>
      <c r="F48">
        <v>1.7410000000000001</v>
      </c>
      <c r="G48">
        <v>30.15</v>
      </c>
      <c r="H48" t="s">
        <v>33</v>
      </c>
      <c r="J48">
        <v>34</v>
      </c>
      <c r="K48" t="s">
        <v>58</v>
      </c>
      <c r="L48">
        <v>5.6769999999999996</v>
      </c>
      <c r="M48">
        <v>0.14299999999999999</v>
      </c>
      <c r="N48">
        <v>0.624</v>
      </c>
      <c r="O48">
        <v>0.96599999999999997</v>
      </c>
      <c r="P48">
        <v>9.6199999999999992</v>
      </c>
      <c r="Q48" t="s">
        <v>64</v>
      </c>
      <c r="S48">
        <v>34</v>
      </c>
      <c r="T48" t="s">
        <v>58</v>
      </c>
      <c r="U48">
        <v>7.3739999999999997</v>
      </c>
      <c r="V48">
        <v>2.9000000000000001E-2</v>
      </c>
      <c r="W48">
        <v>6.5000000000000002E-2</v>
      </c>
      <c r="X48">
        <v>0.42599999999999999</v>
      </c>
      <c r="Y48">
        <v>1.95</v>
      </c>
      <c r="Z48" t="s">
        <v>52</v>
      </c>
      <c r="BC48">
        <f>IF(F48&lt;1,F48,'low1'!F48)</f>
        <v>2.0499999999999998</v>
      </c>
      <c r="BD48">
        <f>IF(O48&lt;1,'low1'!O48,'low1'!O48)</f>
        <v>0.85399999999999998</v>
      </c>
      <c r="BE48">
        <f>IF(X48&lt;1,X48,'low1'!X48)</f>
        <v>0.42599999999999999</v>
      </c>
      <c r="BF48">
        <v>1</v>
      </c>
      <c r="BG48">
        <f t="shared" si="1"/>
        <v>2.0499999999999998</v>
      </c>
      <c r="BH48">
        <f t="shared" si="2"/>
        <v>0.85399999999999998</v>
      </c>
      <c r="BI48">
        <f t="shared" si="2"/>
        <v>0.42599999999999999</v>
      </c>
    </row>
    <row r="49" spans="1:61" x14ac:dyDescent="0.3">
      <c r="A49">
        <v>35</v>
      </c>
      <c r="B49" t="s">
        <v>59</v>
      </c>
      <c r="C49">
        <v>4.2610000000000001</v>
      </c>
      <c r="D49">
        <v>0.01</v>
      </c>
      <c r="E49">
        <v>0.114</v>
      </c>
      <c r="F49">
        <v>0.14699999999999999</v>
      </c>
      <c r="G49">
        <v>22.88</v>
      </c>
      <c r="H49" t="s">
        <v>33</v>
      </c>
      <c r="J49">
        <v>35</v>
      </c>
      <c r="K49" t="s">
        <v>59</v>
      </c>
      <c r="L49">
        <v>5.6769999999999996</v>
      </c>
      <c r="M49">
        <v>6.0000000000000001E-3</v>
      </c>
      <c r="N49">
        <v>4.2000000000000003E-2</v>
      </c>
      <c r="O49">
        <v>0.26800000000000002</v>
      </c>
      <c r="P49">
        <v>13.36</v>
      </c>
      <c r="Q49" t="s">
        <v>52</v>
      </c>
      <c r="S49">
        <v>35</v>
      </c>
      <c r="T49" t="s">
        <v>59</v>
      </c>
      <c r="U49">
        <v>7.3739999999999997</v>
      </c>
      <c r="V49">
        <v>4.0000000000000001E-3</v>
      </c>
      <c r="W49">
        <v>2.5000000000000001E-2</v>
      </c>
      <c r="X49">
        <v>0.255</v>
      </c>
      <c r="Y49">
        <v>8.83</v>
      </c>
      <c r="Z49" t="s">
        <v>33</v>
      </c>
      <c r="BC49">
        <f>IF(F49&lt;1,F49,'low1'!F49)</f>
        <v>0.14699999999999999</v>
      </c>
      <c r="BD49">
        <f>IF(O49&lt;1,'low1'!O49,'low1'!O49)</f>
        <v>3.9E-2</v>
      </c>
      <c r="BE49">
        <f>IF(X49&lt;1,X49,'low1'!X49)</f>
        <v>0.255</v>
      </c>
      <c r="BF49">
        <v>1</v>
      </c>
      <c r="BG49">
        <f t="shared" si="1"/>
        <v>0.14699999999999999</v>
      </c>
      <c r="BH49">
        <f t="shared" si="2"/>
        <v>3.9E-2</v>
      </c>
      <c r="BI49">
        <f t="shared" si="2"/>
        <v>0.255</v>
      </c>
    </row>
    <row r="50" spans="1:61" x14ac:dyDescent="0.3">
      <c r="A50">
        <v>36</v>
      </c>
      <c r="B50" t="s">
        <v>60</v>
      </c>
      <c r="C50">
        <v>4.2539999999999996</v>
      </c>
      <c r="D50">
        <v>0.25</v>
      </c>
      <c r="E50">
        <v>2.8220000000000001</v>
      </c>
      <c r="F50">
        <v>1.018</v>
      </c>
      <c r="G50">
        <v>19.71</v>
      </c>
      <c r="H50" t="s">
        <v>33</v>
      </c>
      <c r="J50">
        <v>36</v>
      </c>
      <c r="K50" t="s">
        <v>60</v>
      </c>
      <c r="L50">
        <v>5.6669999999999998</v>
      </c>
      <c r="M50">
        <v>0.89900000000000002</v>
      </c>
      <c r="N50">
        <v>7.16</v>
      </c>
      <c r="O50">
        <v>4.8170000000000002</v>
      </c>
      <c r="P50">
        <v>70.98</v>
      </c>
      <c r="Q50" t="s">
        <v>33</v>
      </c>
      <c r="S50">
        <v>36</v>
      </c>
      <c r="T50" t="s">
        <v>60</v>
      </c>
      <c r="U50">
        <v>7.3639999999999999</v>
      </c>
      <c r="V50">
        <v>3.0000000000000001E-3</v>
      </c>
      <c r="W50">
        <v>0.02</v>
      </c>
      <c r="X50">
        <v>0.252</v>
      </c>
      <c r="Y50">
        <v>0.27</v>
      </c>
      <c r="Z50" t="s">
        <v>33</v>
      </c>
      <c r="BC50">
        <f>IF(F50&lt;1,F50,'low1'!F50)</f>
        <v>1.0900000000000001</v>
      </c>
      <c r="BD50">
        <f>IF(O50&lt;1,'low1'!O50,'low1'!O50)</f>
        <v>5.6619999999999999</v>
      </c>
      <c r="BE50">
        <f>IF(X50&lt;1,X50,'low1'!X50)</f>
        <v>0.252</v>
      </c>
      <c r="BF50">
        <v>10</v>
      </c>
      <c r="BG50">
        <f t="shared" si="1"/>
        <v>10.9</v>
      </c>
      <c r="BH50" s="2">
        <f t="shared" si="2"/>
        <v>56.62</v>
      </c>
      <c r="BI50" t="s">
        <v>68</v>
      </c>
    </row>
    <row r="51" spans="1:61" x14ac:dyDescent="0.3">
      <c r="A51">
        <v>37</v>
      </c>
      <c r="B51" t="s">
        <v>42</v>
      </c>
      <c r="C51" t="s">
        <v>30</v>
      </c>
      <c r="D51" t="s">
        <v>30</v>
      </c>
      <c r="E51" t="s">
        <v>30</v>
      </c>
      <c r="F51" t="s">
        <v>30</v>
      </c>
      <c r="G51" t="s">
        <v>30</v>
      </c>
      <c r="H51" t="s">
        <v>30</v>
      </c>
      <c r="J51">
        <v>37</v>
      </c>
      <c r="K51" t="s">
        <v>42</v>
      </c>
      <c r="L51" t="s">
        <v>30</v>
      </c>
      <c r="M51" t="s">
        <v>30</v>
      </c>
      <c r="N51" t="s">
        <v>30</v>
      </c>
      <c r="O51" t="s">
        <v>30</v>
      </c>
      <c r="P51" t="s">
        <v>30</v>
      </c>
      <c r="Q51" t="s">
        <v>30</v>
      </c>
      <c r="S51">
        <v>37</v>
      </c>
      <c r="T51" t="s">
        <v>42</v>
      </c>
      <c r="U51" t="s">
        <v>30</v>
      </c>
      <c r="V51" t="s">
        <v>30</v>
      </c>
      <c r="W51" t="s">
        <v>30</v>
      </c>
      <c r="X51" t="s">
        <v>30</v>
      </c>
      <c r="Y51" t="s">
        <v>30</v>
      </c>
      <c r="Z51" t="s">
        <v>30</v>
      </c>
    </row>
    <row r="52" spans="1:61" x14ac:dyDescent="0.3">
      <c r="A52">
        <v>38</v>
      </c>
      <c r="B52" t="s">
        <v>43</v>
      </c>
      <c r="C52">
        <v>4.2569999999999997</v>
      </c>
      <c r="D52">
        <v>1.3029999999999999</v>
      </c>
      <c r="E52">
        <v>15.334</v>
      </c>
      <c r="F52">
        <v>4.8540000000000001</v>
      </c>
      <c r="G52">
        <v>19.36</v>
      </c>
      <c r="H52" t="s">
        <v>33</v>
      </c>
      <c r="J52">
        <v>38</v>
      </c>
      <c r="K52" t="s">
        <v>43</v>
      </c>
      <c r="L52">
        <v>5.6710000000000003</v>
      </c>
      <c r="M52">
        <v>0.89700000000000002</v>
      </c>
      <c r="N52">
        <v>7.1459999999999999</v>
      </c>
      <c r="O52">
        <v>4.8079999999999998</v>
      </c>
      <c r="P52">
        <v>13.33</v>
      </c>
      <c r="Q52" t="s">
        <v>33</v>
      </c>
      <c r="S52">
        <v>38</v>
      </c>
      <c r="T52" t="s">
        <v>43</v>
      </c>
      <c r="U52">
        <v>7.3470000000000004</v>
      </c>
      <c r="V52">
        <v>0.67400000000000004</v>
      </c>
      <c r="W52">
        <v>4.3710000000000004</v>
      </c>
      <c r="X52">
        <v>4.827</v>
      </c>
      <c r="Y52">
        <v>10.02</v>
      </c>
      <c r="Z52" t="s">
        <v>33</v>
      </c>
      <c r="BC52">
        <f>('low1'!F52-5.03)/5.03</f>
        <v>-3.4990059642147145E-2</v>
      </c>
      <c r="BD52">
        <f>('low1'!O52-5.03)/5.03</f>
        <v>-4.4135188866799284E-2</v>
      </c>
      <c r="BE52">
        <f>('low1'!X52-5.03)/5.03</f>
        <v>-4.0357852882703833E-2</v>
      </c>
    </row>
    <row r="53" spans="1:61" x14ac:dyDescent="0.3">
      <c r="A53">
        <v>39</v>
      </c>
      <c r="B53" t="s">
        <v>44</v>
      </c>
      <c r="C53">
        <v>4.2539999999999996</v>
      </c>
      <c r="D53">
        <v>5.5E-2</v>
      </c>
      <c r="E53">
        <v>0.60799999999999998</v>
      </c>
      <c r="F53">
        <v>0.24</v>
      </c>
      <c r="G53">
        <v>18.850000000000001</v>
      </c>
      <c r="H53" t="s">
        <v>55</v>
      </c>
      <c r="J53">
        <v>39</v>
      </c>
      <c r="K53" t="s">
        <v>44</v>
      </c>
      <c r="L53">
        <v>5.6740000000000004</v>
      </c>
      <c r="M53">
        <v>4.1000000000000002E-2</v>
      </c>
      <c r="N53">
        <v>0.28899999999999998</v>
      </c>
      <c r="O53">
        <v>0.25</v>
      </c>
      <c r="P53">
        <v>14.01</v>
      </c>
      <c r="Q53" t="s">
        <v>64</v>
      </c>
      <c r="S53">
        <v>39</v>
      </c>
      <c r="T53" t="s">
        <v>44</v>
      </c>
      <c r="U53">
        <v>7.367</v>
      </c>
      <c r="V53">
        <v>2.9000000000000001E-2</v>
      </c>
      <c r="W53">
        <v>0.17899999999999999</v>
      </c>
      <c r="X53">
        <v>0.23200000000000001</v>
      </c>
      <c r="Y53">
        <v>9.7899999999999991</v>
      </c>
      <c r="Z53" t="s">
        <v>33</v>
      </c>
      <c r="BC53">
        <f>('low1'!F53-0.2445)/0.2445</f>
        <v>-1.8404907975460138E-2</v>
      </c>
      <c r="BD53">
        <f>('low1'!O53-0.2445)/0.2445</f>
        <v>2.2494887525562394E-2</v>
      </c>
      <c r="BE53">
        <f>('low1'!X53-0.2445)/0.2445</f>
        <v>-5.112474437627805E-2</v>
      </c>
    </row>
    <row r="54" spans="1:61" x14ac:dyDescent="0.3">
      <c r="A54">
        <v>40</v>
      </c>
      <c r="B54" t="s">
        <v>42</v>
      </c>
      <c r="C54" t="s">
        <v>30</v>
      </c>
      <c r="D54" t="s">
        <v>30</v>
      </c>
      <c r="E54" t="s">
        <v>30</v>
      </c>
      <c r="F54" t="s">
        <v>30</v>
      </c>
      <c r="G54" t="s">
        <v>30</v>
      </c>
      <c r="H54" t="s">
        <v>30</v>
      </c>
      <c r="J54">
        <v>40</v>
      </c>
      <c r="K54" t="s">
        <v>42</v>
      </c>
      <c r="L54" t="s">
        <v>30</v>
      </c>
      <c r="M54" t="s">
        <v>30</v>
      </c>
      <c r="N54" t="s">
        <v>30</v>
      </c>
      <c r="O54" t="s">
        <v>30</v>
      </c>
      <c r="P54" t="s">
        <v>30</v>
      </c>
      <c r="Q54" t="s">
        <v>30</v>
      </c>
      <c r="S54">
        <v>40</v>
      </c>
      <c r="T54" t="s">
        <v>42</v>
      </c>
      <c r="U54" t="s">
        <v>30</v>
      </c>
      <c r="V54" t="s">
        <v>30</v>
      </c>
      <c r="W54" t="s">
        <v>30</v>
      </c>
      <c r="X54" t="s">
        <v>30</v>
      </c>
      <c r="Y54" t="s">
        <v>30</v>
      </c>
      <c r="Z54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high8</vt:lpstr>
      <vt:lpstr>low1</vt:lpstr>
      <vt:lpstr>Stds</vt:lpstr>
      <vt:lpstr>Cal</vt:lpstr>
      <vt:lpstr>Raw</vt:lpstr>
    </vt:vector>
  </TitlesOfParts>
  <Company>Idaho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Derek Pierson</cp:lastModifiedBy>
  <dcterms:created xsi:type="dcterms:W3CDTF">2022-02-28T19:28:17Z</dcterms:created>
  <dcterms:modified xsi:type="dcterms:W3CDTF">2022-03-14T20:43:03Z</dcterms:modified>
</cp:coreProperties>
</file>