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820" yWindow="-12" windowWidth="13452" windowHeight="13704"/>
  </bookViews>
  <sheets>
    <sheet name="Data Analysis" sheetId="1" r:id="rId1"/>
    <sheet name="Solver" sheetId="4" r:id="rId2"/>
  </sheets>
  <definedNames>
    <definedName name="solver_adj" localSheetId="1" hidden="1">Solver!$V$2:$V$3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Solver!$V$3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Solver!$X$14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hs1" localSheetId="1" hidden="1">400000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Q2" i="4" l="1"/>
  <c r="Q3" i="4"/>
  <c r="R3" i="4" s="1"/>
  <c r="S3" i="4" s="1"/>
  <c r="X3" i="4" s="1"/>
  <c r="Q4" i="4"/>
  <c r="Q5" i="4"/>
  <c r="Q6" i="4"/>
  <c r="P13" i="4"/>
  <c r="P12" i="4"/>
  <c r="P11" i="4"/>
  <c r="P10" i="4"/>
  <c r="P9" i="4"/>
  <c r="P8" i="4"/>
  <c r="P7" i="4"/>
  <c r="P6" i="4"/>
  <c r="P5" i="4"/>
  <c r="P4" i="4"/>
  <c r="P3" i="4"/>
  <c r="P2" i="4"/>
  <c r="Q13" i="4"/>
  <c r="Q12" i="4"/>
  <c r="R12" i="4" s="1"/>
  <c r="Q11" i="4"/>
  <c r="R11" i="4" s="1"/>
  <c r="Q10" i="4"/>
  <c r="R10" i="4" s="1"/>
  <c r="Q9" i="4"/>
  <c r="R9" i="4" s="1"/>
  <c r="Q8" i="4"/>
  <c r="R8" i="4" s="1"/>
  <c r="Q7" i="4"/>
  <c r="R7" i="4" s="1"/>
  <c r="R5" i="4" l="1"/>
  <c r="S5" i="4" s="1"/>
  <c r="X5" i="4" s="1"/>
  <c r="R4" i="4"/>
  <c r="S4" i="4" s="1"/>
  <c r="X4" i="4" s="1"/>
  <c r="R6" i="4"/>
  <c r="S6" i="4" s="1"/>
  <c r="X6" i="4" s="1"/>
  <c r="R2" i="4"/>
  <c r="S2" i="4" s="1"/>
  <c r="X2" i="4" s="1"/>
  <c r="S11" i="4"/>
  <c r="X11" i="4" s="1"/>
  <c r="R13" i="4"/>
  <c r="S13" i="4" s="1"/>
  <c r="X13" i="4" s="1"/>
  <c r="S9" i="4"/>
  <c r="X9" i="4" s="1"/>
  <c r="S10" i="4"/>
  <c r="X10" i="4" s="1"/>
  <c r="S8" i="4"/>
  <c r="X8" i="4" s="1"/>
  <c r="S12" i="4"/>
  <c r="X12" i="4" s="1"/>
  <c r="S7" i="4"/>
  <c r="X7" i="4" s="1"/>
  <c r="X14" i="4" l="1"/>
</calcChain>
</file>

<file path=xl/comments1.xml><?xml version="1.0" encoding="utf-8"?>
<comments xmlns="http://schemas.openxmlformats.org/spreadsheetml/2006/main">
  <authors>
    <author>Derek</author>
  </authors>
  <commentList>
    <comment ref="O2" authorId="0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Interesting, and helpful,  that all 5 MET stations get mid-range solar radiation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Small dataset, but again, the south slopes are wetter.</t>
        </r>
      </text>
    </comment>
  </commentList>
</comments>
</file>

<file path=xl/comments2.xml><?xml version="1.0" encoding="utf-8"?>
<comments xmlns="http://schemas.openxmlformats.org/spreadsheetml/2006/main">
  <authors>
    <author>Derek</author>
  </authors>
  <commentList>
    <comment ref="O2" authorId="0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Interesting, and helpful,  that all 5 MET stations get mid-range solar radiation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Small dataset, but again, the south slopes are wetter.</t>
        </r>
      </text>
    </comment>
  </commentList>
</comments>
</file>

<file path=xl/sharedStrings.xml><?xml version="1.0" encoding="utf-8"?>
<sst xmlns="http://schemas.openxmlformats.org/spreadsheetml/2006/main" count="179" uniqueCount="55">
  <si>
    <t>lat</t>
  </si>
  <si>
    <t>long</t>
  </si>
  <si>
    <t>elev</t>
  </si>
  <si>
    <t>stm010</t>
  </si>
  <si>
    <t>stm020</t>
  </si>
  <si>
    <t>stm030</t>
  </si>
  <si>
    <t>siteID</t>
  </si>
  <si>
    <t>siteName</t>
  </si>
  <si>
    <t>Flats weir</t>
  </si>
  <si>
    <t>057</t>
  </si>
  <si>
    <t>Quonset</t>
  </si>
  <si>
    <t>076</t>
  </si>
  <si>
    <t>Nancy Gulch Weir</t>
  </si>
  <si>
    <t>098</t>
  </si>
  <si>
    <t>Lower Sheep Creek</t>
  </si>
  <si>
    <t>Reynolds Mtn</t>
  </si>
  <si>
    <t>Aspect</t>
  </si>
  <si>
    <t>NA</t>
  </si>
  <si>
    <t>S</t>
  </si>
  <si>
    <t>N</t>
  </si>
  <si>
    <t>jdt1</t>
  </si>
  <si>
    <t>jdt2b</t>
  </si>
  <si>
    <t>jdt3</t>
  </si>
  <si>
    <t>jdt3b</t>
  </si>
  <si>
    <t>jdt4b</t>
  </si>
  <si>
    <t>jdt4</t>
  </si>
  <si>
    <t>jdt2</t>
  </si>
  <si>
    <t>SolarIn</t>
  </si>
  <si>
    <t>DEM</t>
  </si>
  <si>
    <t>kMAT</t>
  </si>
  <si>
    <t>pubMAT</t>
  </si>
  <si>
    <t>Tsoi_MOD</t>
  </si>
  <si>
    <t>InSol_MID</t>
  </si>
  <si>
    <t>* Strong elevational relationship with soil temperature</t>
  </si>
  <si>
    <t>** …but there's a strong aspect effect as well</t>
  </si>
  <si>
    <t>** …need more kMAT vs. MET data points</t>
  </si>
  <si>
    <t>*** Jdraw points all have ~same kMAT, but soil temp differs by aspect</t>
  </si>
  <si>
    <t>*Appears to be a relationship between Kormas MAT and soil temp across the 5 MET stations</t>
  </si>
  <si>
    <t>pubMASM</t>
  </si>
  <si>
    <t>Johnston</t>
  </si>
  <si>
    <t>* Aspect effect on soil temp is driven by solar radiation</t>
  </si>
  <si>
    <t>pubSnowD</t>
  </si>
  <si>
    <t>MATpSTM</t>
  </si>
  <si>
    <t>pTsoi</t>
  </si>
  <si>
    <t>pTsoi_diff</t>
  </si>
  <si>
    <t>solver_abs_diff</t>
  </si>
  <si>
    <t>Tsoi-Adj</t>
  </si>
  <si>
    <t>*</t>
  </si>
  <si>
    <t>* Aspect effect across Johnston causes poor relationship</t>
  </si>
  <si>
    <t>* Using a modifier based on solar radiation to adjust for the aspect effect</t>
  </si>
  <si>
    <t xml:space="preserve">    greatly improves the Kormos MAT based prediction of soil temperature</t>
  </si>
  <si>
    <t xml:space="preserve">   between Kormos MAT layer and soil temperature</t>
  </si>
  <si>
    <t>** Heavy dependence on accuracy of the green point trendline (only 5 MET stations with soil temp)</t>
  </si>
  <si>
    <t>*** Is the relationship to solar consistent across the watershed? Johnston only? Elevational control?</t>
  </si>
  <si>
    <t>SEE THE SOLVER SHEET FOR NEXT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</si>
</sst>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"/>
    <numFmt numFmtId="167" formatCode="0.000"/>
    <numFmt numFmtId="170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1" applyNumberFormat="0" applyFill="0" applyAlignment="0" applyProtection="0"/>
    <xf numFmtId="0" fontId="1" fillId="5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quotePrefix="1" applyBorder="1" applyAlignment="1">
      <alignment horizontal="left"/>
    </xf>
    <xf numFmtId="170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6" fontId="0" fillId="0" borderId="8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170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166" fontId="0" fillId="0" borderId="11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66" fontId="0" fillId="0" borderId="14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0" fontId="9" fillId="6" borderId="0" xfId="0" applyFont="1" applyFill="1" applyAlignment="1">
      <alignment horizontal="left"/>
    </xf>
    <xf numFmtId="2" fontId="10" fillId="6" borderId="0" xfId="0" applyNumberFormat="1" applyFont="1" applyFill="1" applyAlignment="1">
      <alignment horizontal="left"/>
    </xf>
    <xf numFmtId="2" fontId="11" fillId="6" borderId="0" xfId="0" applyNumberFormat="1" applyFont="1" applyFill="1" applyAlignment="1">
      <alignment horizontal="left"/>
    </xf>
    <xf numFmtId="2" fontId="12" fillId="6" borderId="0" xfId="0" applyNumberFormat="1" applyFont="1" applyFill="1" applyAlignment="1">
      <alignment horizontal="left"/>
    </xf>
    <xf numFmtId="2" fontId="13" fillId="6" borderId="0" xfId="0" applyNumberFormat="1" applyFont="1" applyFill="1" applyAlignment="1">
      <alignment horizontal="left"/>
    </xf>
    <xf numFmtId="2" fontId="0" fillId="7" borderId="11" xfId="0" applyNumberFormat="1" applyFill="1" applyBorder="1" applyAlignment="1">
      <alignment horizontal="left"/>
    </xf>
    <xf numFmtId="2" fontId="0" fillId="8" borderId="11" xfId="0" applyNumberFormat="1" applyFill="1" applyBorder="1" applyAlignment="1">
      <alignment horizontal="left"/>
    </xf>
    <xf numFmtId="2" fontId="0" fillId="8" borderId="14" xfId="0" applyNumberFormat="1" applyFill="1" applyBorder="1" applyAlignment="1">
      <alignment horizontal="left"/>
    </xf>
    <xf numFmtId="2" fontId="14" fillId="6" borderId="0" xfId="0" applyNumberFormat="1" applyFont="1" applyFill="1" applyAlignment="1">
      <alignment horizontal="left"/>
    </xf>
    <xf numFmtId="2" fontId="15" fillId="6" borderId="0" xfId="0" applyNumberFormat="1" applyFont="1" applyFill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66" fontId="0" fillId="0" borderId="17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1" fontId="0" fillId="0" borderId="11" xfId="0" applyNumberFormat="1" applyFill="1" applyBorder="1" applyAlignment="1">
      <alignment horizontal="left"/>
    </xf>
    <xf numFmtId="1" fontId="0" fillId="0" borderId="14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2" fontId="0" fillId="0" borderId="9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18" fillId="0" borderId="0" xfId="0" applyNumberFormat="1" applyFont="1" applyFill="1" applyAlignment="1">
      <alignment horizontal="left"/>
    </xf>
    <xf numFmtId="167" fontId="18" fillId="0" borderId="2" xfId="0" applyNumberFormat="1" applyFont="1" applyFill="1" applyBorder="1" applyAlignment="1">
      <alignment horizontal="left"/>
    </xf>
    <xf numFmtId="167" fontId="17" fillId="0" borderId="25" xfId="0" applyNumberFormat="1" applyFont="1" applyFill="1" applyBorder="1" applyAlignment="1">
      <alignment horizontal="left"/>
    </xf>
    <xf numFmtId="167" fontId="18" fillId="0" borderId="26" xfId="0" applyNumberFormat="1" applyFont="1" applyFill="1" applyBorder="1" applyAlignment="1">
      <alignment horizontal="left"/>
    </xf>
    <xf numFmtId="0" fontId="5" fillId="0" borderId="27" xfId="4" applyFill="1" applyBorder="1" applyAlignment="1">
      <alignment horizontal="left"/>
    </xf>
    <xf numFmtId="0" fontId="5" fillId="0" borderId="28" xfId="4" applyFill="1" applyBorder="1" applyAlignment="1">
      <alignment horizontal="left"/>
    </xf>
    <xf numFmtId="0" fontId="5" fillId="0" borderId="5" xfId="4" applyFill="1" applyBorder="1" applyAlignment="1">
      <alignment horizontal="left"/>
    </xf>
    <xf numFmtId="1" fontId="5" fillId="0" borderId="6" xfId="4" applyNumberForma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6" fillId="0" borderId="24" xfId="6" applyBorder="1" applyAlignment="1">
      <alignment horizontal="left"/>
    </xf>
    <xf numFmtId="2" fontId="6" fillId="0" borderId="24" xfId="0" applyNumberFormat="1" applyFont="1" applyBorder="1" applyAlignment="1">
      <alignment horizontal="left"/>
    </xf>
    <xf numFmtId="2" fontId="0" fillId="0" borderId="12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0" fontId="6" fillId="0" borderId="29" xfId="0" applyFont="1" applyBorder="1" applyAlignment="1">
      <alignment horizontal="left"/>
    </xf>
    <xf numFmtId="166" fontId="0" fillId="0" borderId="8" xfId="0" applyNumberFormat="1" applyFont="1" applyFill="1" applyBorder="1" applyAlignment="1">
      <alignment horizontal="left"/>
    </xf>
    <xf numFmtId="2" fontId="0" fillId="0" borderId="8" xfId="0" applyNumberFormat="1" applyFont="1" applyFill="1" applyBorder="1" applyAlignment="1">
      <alignment horizontal="left"/>
    </xf>
    <xf numFmtId="1" fontId="0" fillId="0" borderId="19" xfId="3" applyNumberFormat="1" applyFont="1" applyFill="1" applyBorder="1" applyAlignment="1">
      <alignment horizontal="left"/>
    </xf>
    <xf numFmtId="2" fontId="0" fillId="0" borderId="30" xfId="0" applyNumberFormat="1" applyFont="1" applyFill="1" applyBorder="1" applyAlignment="1">
      <alignment horizontal="left"/>
    </xf>
    <xf numFmtId="166" fontId="0" fillId="0" borderId="11" xfId="0" applyNumberFormat="1" applyFont="1" applyFill="1" applyBorder="1" applyAlignment="1">
      <alignment horizontal="left"/>
    </xf>
    <xf numFmtId="2" fontId="0" fillId="0" borderId="11" xfId="0" applyNumberFormat="1" applyFont="1" applyFill="1" applyBorder="1" applyAlignment="1">
      <alignment horizontal="left"/>
    </xf>
    <xf numFmtId="1" fontId="0" fillId="0" borderId="20" xfId="3" applyNumberFormat="1" applyFont="1" applyFill="1" applyBorder="1" applyAlignment="1">
      <alignment horizontal="left"/>
    </xf>
    <xf numFmtId="2" fontId="0" fillId="0" borderId="31" xfId="0" applyNumberFormat="1" applyFont="1" applyFill="1" applyBorder="1" applyAlignment="1">
      <alignment horizontal="left"/>
    </xf>
    <xf numFmtId="166" fontId="0" fillId="0" borderId="17" xfId="0" applyNumberFormat="1" applyFont="1" applyFill="1" applyBorder="1" applyAlignment="1">
      <alignment horizontal="left"/>
    </xf>
    <xf numFmtId="2" fontId="0" fillId="0" borderId="17" xfId="0" applyNumberFormat="1" applyFont="1" applyFill="1" applyBorder="1" applyAlignment="1">
      <alignment horizontal="left"/>
    </xf>
    <xf numFmtId="1" fontId="0" fillId="0" borderId="21" xfId="3" applyNumberFormat="1" applyFont="1" applyFill="1" applyBorder="1" applyAlignment="1">
      <alignment horizontal="left"/>
    </xf>
    <xf numFmtId="2" fontId="0" fillId="0" borderId="32" xfId="0" applyNumberFormat="1" applyFont="1" applyFill="1" applyBorder="1" applyAlignment="1">
      <alignment horizontal="left"/>
    </xf>
    <xf numFmtId="1" fontId="0" fillId="0" borderId="11" xfId="0" applyNumberFormat="1" applyFont="1" applyFill="1" applyBorder="1" applyAlignment="1">
      <alignment horizontal="left"/>
    </xf>
    <xf numFmtId="1" fontId="0" fillId="0" borderId="20" xfId="2" applyNumberFormat="1" applyFont="1" applyFill="1" applyBorder="1" applyAlignment="1">
      <alignment horizontal="left"/>
    </xf>
    <xf numFmtId="1" fontId="0" fillId="0" borderId="11" xfId="5" applyNumberFormat="1" applyFont="1" applyFill="1" applyBorder="1" applyAlignment="1">
      <alignment horizontal="left"/>
    </xf>
    <xf numFmtId="1" fontId="0" fillId="0" borderId="20" xfId="1" applyNumberFormat="1" applyFont="1" applyFill="1" applyBorder="1" applyAlignment="1">
      <alignment horizontal="left"/>
    </xf>
    <xf numFmtId="2" fontId="0" fillId="0" borderId="14" xfId="0" applyNumberFormat="1" applyFont="1" applyFill="1" applyBorder="1" applyAlignment="1">
      <alignment horizontal="left"/>
    </xf>
    <xf numFmtId="1" fontId="0" fillId="0" borderId="14" xfId="0" applyNumberFormat="1" applyFont="1" applyFill="1" applyBorder="1" applyAlignment="1">
      <alignment horizontal="left"/>
    </xf>
    <xf numFmtId="166" fontId="0" fillId="0" borderId="14" xfId="0" applyNumberFormat="1" applyFont="1" applyFill="1" applyBorder="1" applyAlignment="1">
      <alignment horizontal="left"/>
    </xf>
    <xf numFmtId="1" fontId="0" fillId="0" borderId="22" xfId="1" applyNumberFormat="1" applyFont="1" applyFill="1" applyBorder="1" applyAlignment="1">
      <alignment horizontal="left"/>
    </xf>
    <xf numFmtId="2" fontId="0" fillId="0" borderId="33" xfId="0" applyNumberFormat="1" applyFont="1" applyFill="1" applyBorder="1" applyAlignment="1">
      <alignment horizontal="left"/>
    </xf>
    <xf numFmtId="166" fontId="0" fillId="6" borderId="0" xfId="0" applyNumberFormat="1" applyFill="1" applyAlignment="1">
      <alignment horizontal="left"/>
    </xf>
    <xf numFmtId="167" fontId="18" fillId="6" borderId="0" xfId="0" applyNumberFormat="1" applyFont="1" applyFill="1" applyAlignment="1">
      <alignment horizontal="left"/>
    </xf>
    <xf numFmtId="0" fontId="0" fillId="6" borderId="0" xfId="0" applyFill="1" applyBorder="1" applyAlignment="1">
      <alignment horizontal="left"/>
    </xf>
    <xf numFmtId="167" fontId="18" fillId="6" borderId="0" xfId="0" applyNumberFormat="1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19" fillId="6" borderId="0" xfId="0" applyFont="1" applyFill="1" applyAlignment="1">
      <alignment horizontal="left"/>
    </xf>
    <xf numFmtId="0" fontId="20" fillId="6" borderId="0" xfId="0" applyFont="1" applyFill="1" applyAlignment="1">
      <alignment horizontal="left"/>
    </xf>
    <xf numFmtId="0" fontId="21" fillId="6" borderId="0" xfId="0" applyFont="1" applyFill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16" fillId="0" borderId="35" xfId="6" applyBorder="1" applyAlignment="1">
      <alignment horizontal="left"/>
    </xf>
    <xf numFmtId="2" fontId="6" fillId="0" borderId="35" xfId="0" applyNumberFormat="1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quotePrefix="1" applyBorder="1" applyAlignment="1">
      <alignment horizontal="left"/>
    </xf>
    <xf numFmtId="170" fontId="0" fillId="0" borderId="37" xfId="0" applyNumberFormat="1" applyBorder="1" applyAlignment="1">
      <alignment horizontal="left"/>
    </xf>
    <xf numFmtId="0" fontId="0" fillId="0" borderId="37" xfId="0" applyBorder="1" applyAlignment="1">
      <alignment horizontal="left"/>
    </xf>
    <xf numFmtId="166" fontId="0" fillId="0" borderId="37" xfId="0" applyNumberFormat="1" applyBorder="1" applyAlignment="1">
      <alignment horizontal="left"/>
    </xf>
    <xf numFmtId="2" fontId="0" fillId="0" borderId="37" xfId="0" applyNumberFormat="1" applyBorder="1" applyAlignment="1">
      <alignment horizontal="left"/>
    </xf>
    <xf numFmtId="1" fontId="4" fillId="4" borderId="38" xfId="3" applyNumberFormat="1" applyBorder="1" applyAlignment="1">
      <alignment horizontal="left"/>
    </xf>
    <xf numFmtId="1" fontId="4" fillId="4" borderId="12" xfId="3" applyNumberFormat="1" applyBorder="1" applyAlignment="1">
      <alignment horizontal="left"/>
    </xf>
    <xf numFmtId="1" fontId="4" fillId="4" borderId="18" xfId="3" applyNumberFormat="1" applyBorder="1" applyAlignment="1">
      <alignment horizontal="left"/>
    </xf>
    <xf numFmtId="1" fontId="3" fillId="3" borderId="12" xfId="2" applyNumberFormat="1" applyBorder="1" applyAlignment="1">
      <alignment horizontal="left"/>
    </xf>
    <xf numFmtId="1" fontId="2" fillId="2" borderId="12" xfId="1" applyNumberFormat="1" applyBorder="1" applyAlignment="1">
      <alignment horizontal="left"/>
    </xf>
    <xf numFmtId="1" fontId="2" fillId="2" borderId="15" xfId="1" applyNumberFormat="1" applyBorder="1" applyAlignment="1">
      <alignment horizontal="left"/>
    </xf>
  </cellXfs>
  <cellStyles count="7">
    <cellStyle name="20% - Accent1" xfId="5" builtinId="30"/>
    <cellStyle name="Bad" xfId="2" builtinId="27"/>
    <cellStyle name="Good" xfId="1" builtinId="26"/>
    <cellStyle name="Hyperlink" xfId="6" builtinId="8"/>
    <cellStyle name="Linked Cell" xfId="4" builtinId="2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Johnston</a:t>
            </a:r>
            <a:r>
              <a:rPr lang="en-US" baseline="0"/>
              <a:t> Soil Temp vs Incoming Solar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JD North</c:v>
          </c:tx>
          <c:spPr>
            <a:ln w="28575">
              <a:noFill/>
            </a:ln>
          </c:spPr>
          <c:xVal>
            <c:numRef>
              <c:f>'Data Analysis'!$O$7:$O$10</c:f>
              <c:numCache>
                <c:formatCode>0</c:formatCode>
                <c:ptCount val="4"/>
                <c:pt idx="0">
                  <c:v>453728</c:v>
                </c:pt>
                <c:pt idx="1">
                  <c:v>453728</c:v>
                </c:pt>
                <c:pt idx="2">
                  <c:v>483215</c:v>
                </c:pt>
                <c:pt idx="3">
                  <c:v>500448</c:v>
                </c:pt>
              </c:numCache>
            </c:numRef>
          </c:xVal>
          <c:yVal>
            <c:numRef>
              <c:f>'Data Analysis'!$M$7:$M$10</c:f>
              <c:numCache>
                <c:formatCode>0.00</c:formatCode>
                <c:ptCount val="4"/>
                <c:pt idx="0">
                  <c:v>8.8000000000000007</c:v>
                </c:pt>
                <c:pt idx="1">
                  <c:v>7.2</c:v>
                </c:pt>
                <c:pt idx="2">
                  <c:v>7.4</c:v>
                </c:pt>
                <c:pt idx="3">
                  <c:v>6.6</c:v>
                </c:pt>
              </c:numCache>
            </c:numRef>
          </c:yVal>
          <c:smooth val="0"/>
        </c:ser>
        <c:ser>
          <c:idx val="1"/>
          <c:order val="1"/>
          <c:tx>
            <c:v>JD South</c:v>
          </c:tx>
          <c:spPr>
            <a:ln w="28575">
              <a:noFill/>
            </a:ln>
          </c:spPr>
          <c:xVal>
            <c:numRef>
              <c:f>'Data Analysis'!$O$11:$O$13</c:f>
              <c:numCache>
                <c:formatCode>0</c:formatCode>
                <c:ptCount val="3"/>
                <c:pt idx="0">
                  <c:v>635761</c:v>
                </c:pt>
                <c:pt idx="1">
                  <c:v>657880</c:v>
                </c:pt>
                <c:pt idx="2">
                  <c:v>641149</c:v>
                </c:pt>
              </c:numCache>
            </c:numRef>
          </c:xVal>
          <c:yVal>
            <c:numRef>
              <c:f>'Data Analysis'!$M$11:$M$13</c:f>
              <c:numCache>
                <c:formatCode>0.00</c:formatCode>
                <c:ptCount val="3"/>
                <c:pt idx="0">
                  <c:v>12.7</c:v>
                </c:pt>
                <c:pt idx="1">
                  <c:v>12.5</c:v>
                </c:pt>
                <c:pt idx="2">
                  <c:v>12.3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9440"/>
        <c:axId val="166346752"/>
      </c:scatterChart>
      <c:valAx>
        <c:axId val="166349440"/>
        <c:scaling>
          <c:orientation val="minMax"/>
          <c:min val="4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Incoming Solar (DEM Estimate)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6346752"/>
        <c:crosses val="autoZero"/>
        <c:crossBetween val="midCat"/>
      </c:valAx>
      <c:valAx>
        <c:axId val="166346752"/>
        <c:scaling>
          <c:orientation val="minMax"/>
          <c:min val="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Annual Soil Temp @ 20 cm (C)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6634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 Soil Temp @ 20 cm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JD-North</c:v>
          </c:tx>
          <c:spPr>
            <a:ln w="28575">
              <a:noFill/>
            </a:ln>
          </c:spPr>
          <c:xVal>
            <c:numRef>
              <c:f>'Data Analysis'!$M$7:$M$10</c:f>
              <c:numCache>
                <c:formatCode>0.00</c:formatCode>
                <c:ptCount val="4"/>
                <c:pt idx="0">
                  <c:v>8.8000000000000007</c:v>
                </c:pt>
                <c:pt idx="1">
                  <c:v>7.2</c:v>
                </c:pt>
                <c:pt idx="2">
                  <c:v>7.4</c:v>
                </c:pt>
                <c:pt idx="3">
                  <c:v>6.6</c:v>
                </c:pt>
              </c:numCache>
            </c:numRef>
          </c:xVal>
          <c:yVal>
            <c:numRef>
              <c:f>'Data Analysis'!$K$7:$K$10</c:f>
              <c:numCache>
                <c:formatCode>0.0</c:formatCode>
                <c:ptCount val="4"/>
                <c:pt idx="0">
                  <c:v>7.5999999000000003</c:v>
                </c:pt>
                <c:pt idx="1">
                  <c:v>7.5999999000000003</c:v>
                </c:pt>
                <c:pt idx="2">
                  <c:v>7.3000002000000004</c:v>
                </c:pt>
                <c:pt idx="3">
                  <c:v>7.0999999000000003</c:v>
                </c:pt>
              </c:numCache>
            </c:numRef>
          </c:yVal>
          <c:smooth val="0"/>
        </c:ser>
        <c:ser>
          <c:idx val="1"/>
          <c:order val="1"/>
          <c:tx>
            <c:v>JD-South</c:v>
          </c:tx>
          <c:spPr>
            <a:ln w="28575">
              <a:noFill/>
            </a:ln>
          </c:spPr>
          <c:xVal>
            <c:numRef>
              <c:f>'Data Analysis'!$M$11:$M$13</c:f>
              <c:numCache>
                <c:formatCode>0.00</c:formatCode>
                <c:ptCount val="3"/>
                <c:pt idx="0">
                  <c:v>12.7</c:v>
                </c:pt>
                <c:pt idx="1">
                  <c:v>12.5</c:v>
                </c:pt>
                <c:pt idx="2">
                  <c:v>12.3</c:v>
                </c:pt>
              </c:numCache>
            </c:numRef>
          </c:xVal>
          <c:yVal>
            <c:numRef>
              <c:f>'Data Analysis'!$K$11:$K$13</c:f>
              <c:numCache>
                <c:formatCode>0.0</c:formatCode>
                <c:ptCount val="3"/>
                <c:pt idx="0">
                  <c:v>7.3000002000000004</c:v>
                </c:pt>
                <c:pt idx="1">
                  <c:v>7.0999999000000003</c:v>
                </c:pt>
                <c:pt idx="2">
                  <c:v>7.5999999000000003</c:v>
                </c:pt>
              </c:numCache>
            </c:numRef>
          </c:yVal>
          <c:smooth val="0"/>
        </c:ser>
        <c:ser>
          <c:idx val="2"/>
          <c:order val="2"/>
          <c:tx>
            <c:v>"RCrk MET</c:v>
          </c:tx>
          <c:spPr>
            <a:ln w="28575">
              <a:noFill/>
            </a:ln>
          </c:spPr>
          <c:xVal>
            <c:numRef>
              <c:f>'Data Analysis'!$M$2:$M$6</c:f>
              <c:numCache>
                <c:formatCode>0.00</c:formatCode>
                <c:ptCount val="5"/>
                <c:pt idx="0">
                  <c:v>11.359629629629628</c:v>
                </c:pt>
                <c:pt idx="1">
                  <c:v>11.331668666666667</c:v>
                </c:pt>
                <c:pt idx="2">
                  <c:v>11.05</c:v>
                </c:pt>
                <c:pt idx="3">
                  <c:v>8.83</c:v>
                </c:pt>
                <c:pt idx="4">
                  <c:v>7.5688888888888872</c:v>
                </c:pt>
              </c:numCache>
            </c:numRef>
          </c:xVal>
          <c:yVal>
            <c:numRef>
              <c:f>'Data Analysis'!$K$2:$K$6</c:f>
              <c:numCache>
                <c:formatCode>0.0</c:formatCode>
                <c:ptCount val="5"/>
                <c:pt idx="0">
                  <c:v>9.1999999999999993</c:v>
                </c:pt>
                <c:pt idx="1">
                  <c:v>9</c:v>
                </c:pt>
                <c:pt idx="2">
                  <c:v>8.6999999999999993</c:v>
                </c:pt>
                <c:pt idx="3">
                  <c:v>8.1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1552"/>
        <c:axId val="164469376"/>
      </c:scatterChart>
      <c:valAx>
        <c:axId val="164471552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Temp @ 20 cm (C)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64469376"/>
        <c:crosses val="autoZero"/>
        <c:crossBetween val="midCat"/>
      </c:valAx>
      <c:valAx>
        <c:axId val="164469376"/>
        <c:scaling>
          <c:orientation val="minMax"/>
          <c:min val="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6447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Reynolds Creek Soil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RC-MET - 10 cm</c:v>
          </c:tx>
          <c:spPr>
            <a:ln w="28575">
              <a:noFill/>
            </a:ln>
          </c:spPr>
          <c:xVal>
            <c:numRef>
              <c:f>'Data Analysis'!$E$2:$E$13</c:f>
              <c:numCache>
                <c:formatCode>General</c:formatCode>
                <c:ptCount val="12"/>
                <c:pt idx="0">
                  <c:v>1184</c:v>
                </c:pt>
                <c:pt idx="1">
                  <c:v>1200</c:v>
                </c:pt>
                <c:pt idx="2">
                  <c:v>1412</c:v>
                </c:pt>
                <c:pt idx="3">
                  <c:v>1649</c:v>
                </c:pt>
                <c:pt idx="4">
                  <c:v>2093</c:v>
                </c:pt>
                <c:pt idx="5">
                  <c:v>1552</c:v>
                </c:pt>
                <c:pt idx="6">
                  <c:v>1613</c:v>
                </c:pt>
                <c:pt idx="7">
                  <c:v>1655</c:v>
                </c:pt>
                <c:pt idx="8">
                  <c:v>1706</c:v>
                </c:pt>
                <c:pt idx="9">
                  <c:v>1659</c:v>
                </c:pt>
                <c:pt idx="10">
                  <c:v>1704</c:v>
                </c:pt>
                <c:pt idx="11">
                  <c:v>1611</c:v>
                </c:pt>
              </c:numCache>
            </c:numRef>
          </c:xVal>
          <c:yVal>
            <c:numRef>
              <c:f>'Data Analysis'!$L$2:$L$13</c:f>
              <c:numCache>
                <c:formatCode>0.00</c:formatCode>
                <c:ptCount val="12"/>
                <c:pt idx="0">
                  <c:v>11.685555555555554</c:v>
                </c:pt>
                <c:pt idx="1">
                  <c:v>11.182148666666668</c:v>
                </c:pt>
                <c:pt idx="2">
                  <c:v>10.666666666666666</c:v>
                </c:pt>
                <c:pt idx="3">
                  <c:v>8.9551851851851847</c:v>
                </c:pt>
                <c:pt idx="4">
                  <c:v>7.7070370370370371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RC-MET - 20 cm</c:v>
          </c:tx>
          <c:spPr>
            <a:ln w="28575">
              <a:noFill/>
            </a:ln>
          </c:spPr>
          <c:xVal>
            <c:numRef>
              <c:f>'Data Analysis'!$E$2:$E$13</c:f>
              <c:numCache>
                <c:formatCode>General</c:formatCode>
                <c:ptCount val="12"/>
                <c:pt idx="0">
                  <c:v>1184</c:v>
                </c:pt>
                <c:pt idx="1">
                  <c:v>1200</c:v>
                </c:pt>
                <c:pt idx="2">
                  <c:v>1412</c:v>
                </c:pt>
                <c:pt idx="3">
                  <c:v>1649</c:v>
                </c:pt>
                <c:pt idx="4">
                  <c:v>2093</c:v>
                </c:pt>
                <c:pt idx="5">
                  <c:v>1552</c:v>
                </c:pt>
                <c:pt idx="6">
                  <c:v>1613</c:v>
                </c:pt>
                <c:pt idx="7">
                  <c:v>1655</c:v>
                </c:pt>
                <c:pt idx="8">
                  <c:v>1706</c:v>
                </c:pt>
                <c:pt idx="9">
                  <c:v>1659</c:v>
                </c:pt>
                <c:pt idx="10">
                  <c:v>1704</c:v>
                </c:pt>
                <c:pt idx="11">
                  <c:v>1611</c:v>
                </c:pt>
              </c:numCache>
            </c:numRef>
          </c:xVal>
          <c:yVal>
            <c:numRef>
              <c:f>'Data Analysis'!$M$2:$M$6</c:f>
              <c:numCache>
                <c:formatCode>0.00</c:formatCode>
                <c:ptCount val="5"/>
                <c:pt idx="0">
                  <c:v>11.359629629629628</c:v>
                </c:pt>
                <c:pt idx="1">
                  <c:v>11.331668666666667</c:v>
                </c:pt>
                <c:pt idx="2">
                  <c:v>11.05</c:v>
                </c:pt>
                <c:pt idx="3">
                  <c:v>8.83</c:v>
                </c:pt>
                <c:pt idx="4">
                  <c:v>7.5688888888888872</c:v>
                </c:pt>
              </c:numCache>
            </c:numRef>
          </c:yVal>
          <c:smooth val="0"/>
        </c:ser>
        <c:ser>
          <c:idx val="2"/>
          <c:order val="2"/>
          <c:tx>
            <c:v>RC-MET - 30 cm</c:v>
          </c:tx>
          <c:spPr>
            <a:ln w="28575">
              <a:noFill/>
            </a:ln>
          </c:spPr>
          <c:xVal>
            <c:numRef>
              <c:f>'Data Analysis'!$E$2:$E$13</c:f>
              <c:numCache>
                <c:formatCode>General</c:formatCode>
                <c:ptCount val="12"/>
                <c:pt idx="0">
                  <c:v>1184</c:v>
                </c:pt>
                <c:pt idx="1">
                  <c:v>1200</c:v>
                </c:pt>
                <c:pt idx="2">
                  <c:v>1412</c:v>
                </c:pt>
                <c:pt idx="3">
                  <c:v>1649</c:v>
                </c:pt>
                <c:pt idx="4">
                  <c:v>2093</c:v>
                </c:pt>
                <c:pt idx="5">
                  <c:v>1552</c:v>
                </c:pt>
                <c:pt idx="6">
                  <c:v>1613</c:v>
                </c:pt>
                <c:pt idx="7">
                  <c:v>1655</c:v>
                </c:pt>
                <c:pt idx="8">
                  <c:v>1706</c:v>
                </c:pt>
                <c:pt idx="9">
                  <c:v>1659</c:v>
                </c:pt>
                <c:pt idx="10">
                  <c:v>1704</c:v>
                </c:pt>
                <c:pt idx="11">
                  <c:v>1611</c:v>
                </c:pt>
              </c:numCache>
            </c:numRef>
          </c:xVal>
          <c:yVal>
            <c:numRef>
              <c:f>'Data Analysis'!$N$2:$N$13</c:f>
              <c:numCache>
                <c:formatCode>0.00</c:formatCode>
                <c:ptCount val="12"/>
                <c:pt idx="0">
                  <c:v>11.238148148148149</c:v>
                </c:pt>
                <c:pt idx="1">
                  <c:v>11.350160370370372</c:v>
                </c:pt>
                <c:pt idx="2">
                  <c:v>10.762592592592592</c:v>
                </c:pt>
                <c:pt idx="3">
                  <c:v>9.1840740740740738</c:v>
                </c:pt>
                <c:pt idx="4">
                  <c:v>7.6507407407407397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Johnston N (20 cm)</c:v>
          </c:tx>
          <c:spPr>
            <a:ln w="28575">
              <a:noFill/>
            </a:ln>
          </c:spPr>
          <c:xVal>
            <c:numRef>
              <c:f>('Data Analysis'!$E$7,'Data Analysis'!$E$8,'Data Analysis'!$E$9,'Data Analysis'!$E$10)</c:f>
              <c:numCache>
                <c:formatCode>General</c:formatCode>
                <c:ptCount val="4"/>
                <c:pt idx="0">
                  <c:v>1552</c:v>
                </c:pt>
                <c:pt idx="1">
                  <c:v>1613</c:v>
                </c:pt>
                <c:pt idx="2">
                  <c:v>1655</c:v>
                </c:pt>
                <c:pt idx="3">
                  <c:v>1706</c:v>
                </c:pt>
              </c:numCache>
            </c:numRef>
          </c:xVal>
          <c:yVal>
            <c:numRef>
              <c:f>('Data Analysis'!$M$7,'Data Analysis'!$M$8,'Data Analysis'!$M$9,'Data Analysis'!$M$10)</c:f>
              <c:numCache>
                <c:formatCode>0.00</c:formatCode>
                <c:ptCount val="4"/>
                <c:pt idx="0">
                  <c:v>8.8000000000000007</c:v>
                </c:pt>
                <c:pt idx="1">
                  <c:v>7.2</c:v>
                </c:pt>
                <c:pt idx="2">
                  <c:v>7.4</c:v>
                </c:pt>
                <c:pt idx="3">
                  <c:v>6.6</c:v>
                </c:pt>
              </c:numCache>
            </c:numRef>
          </c:yVal>
          <c:smooth val="0"/>
        </c:ser>
        <c:ser>
          <c:idx val="4"/>
          <c:order val="4"/>
          <c:tx>
            <c:v>Johnston S (20 cm)</c:v>
          </c:tx>
          <c:spPr>
            <a:ln w="28575">
              <a:noFill/>
            </a:ln>
          </c:spPr>
          <c:xVal>
            <c:numRef>
              <c:f>('Data Analysis'!$E$13,'Data Analysis'!$E$11,'Data Analysis'!$E$12)</c:f>
              <c:numCache>
                <c:formatCode>General</c:formatCode>
                <c:ptCount val="3"/>
                <c:pt idx="0">
                  <c:v>1611</c:v>
                </c:pt>
                <c:pt idx="1">
                  <c:v>1659</c:v>
                </c:pt>
                <c:pt idx="2">
                  <c:v>1704</c:v>
                </c:pt>
              </c:numCache>
            </c:numRef>
          </c:xVal>
          <c:yVal>
            <c:numRef>
              <c:f>('Data Analysis'!$M$13,'Data Analysis'!$M$11,'Data Analysis'!$M$12)</c:f>
              <c:numCache>
                <c:formatCode>0.00</c:formatCode>
                <c:ptCount val="3"/>
                <c:pt idx="0">
                  <c:v>12.3</c:v>
                </c:pt>
                <c:pt idx="1">
                  <c:v>12.7</c:v>
                </c:pt>
                <c:pt idx="2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81856"/>
        <c:axId val="287455488"/>
      </c:scatterChart>
      <c:valAx>
        <c:axId val="287481856"/>
        <c:scaling>
          <c:orientation val="minMax"/>
          <c:min val="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87455488"/>
        <c:crosses val="autoZero"/>
        <c:crossBetween val="midCat"/>
      </c:valAx>
      <c:valAx>
        <c:axId val="287455488"/>
        <c:scaling>
          <c:orientation val="minMax"/>
          <c:min val="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Annual Soil Temp (C)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8748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</a:t>
            </a:r>
            <a:r>
              <a:rPr lang="en-US" baseline="0"/>
              <a:t> Stations</a:t>
            </a:r>
            <a:endParaRPr lang="en-US"/>
          </a:p>
        </c:rich>
      </c:tx>
      <c:layout>
        <c:manualLayout>
          <c:xMode val="edge"/>
          <c:yMode val="edge"/>
          <c:x val="0.21259033245844272"/>
          <c:y val="3.1784082879063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366286846355744"/>
          <c:w val="0.7787405949256343"/>
          <c:h val="0.678048026448616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8566951006124235"/>
                  <c:y val="8.2596967045785938E-2"/>
                </c:manualLayout>
              </c:layout>
              <c:numFmt formatCode="General" sourceLinked="0"/>
            </c:trendlineLbl>
          </c:trendline>
          <c:xVal>
            <c:numRef>
              <c:f>Solver!$K$2:$K$6</c:f>
              <c:numCache>
                <c:formatCode>0.0</c:formatCode>
                <c:ptCount val="5"/>
                <c:pt idx="0">
                  <c:v>9.1999999999999993</c:v>
                </c:pt>
                <c:pt idx="1">
                  <c:v>9</c:v>
                </c:pt>
                <c:pt idx="2">
                  <c:v>8.6999999999999993</c:v>
                </c:pt>
                <c:pt idx="3">
                  <c:v>8.1</c:v>
                </c:pt>
                <c:pt idx="4">
                  <c:v>5</c:v>
                </c:pt>
              </c:numCache>
            </c:numRef>
          </c:xVal>
          <c:yVal>
            <c:numRef>
              <c:f>Solver!$M$2:$M$6</c:f>
              <c:numCache>
                <c:formatCode>0.00</c:formatCode>
                <c:ptCount val="5"/>
                <c:pt idx="0">
                  <c:v>11.359629629629628</c:v>
                </c:pt>
                <c:pt idx="1">
                  <c:v>11.331668666666667</c:v>
                </c:pt>
                <c:pt idx="2">
                  <c:v>11.05</c:v>
                </c:pt>
                <c:pt idx="3">
                  <c:v>8.83</c:v>
                </c:pt>
                <c:pt idx="4">
                  <c:v>7.5688888888888872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2528"/>
        <c:axId val="166557184"/>
      </c:scatterChart>
      <c:valAx>
        <c:axId val="166662528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Kormos MAT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6557184"/>
        <c:crosses val="autoZero"/>
        <c:crossBetween val="midCat"/>
      </c:valAx>
      <c:valAx>
        <c:axId val="166557184"/>
        <c:scaling>
          <c:orientation val="minMax"/>
          <c:min val="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Soil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666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Solar Adjusted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Solver!$M$7:$M$13</c:f>
              <c:numCache>
                <c:formatCode>0.00</c:formatCode>
                <c:ptCount val="7"/>
                <c:pt idx="0">
                  <c:v>8.8000000000000007</c:v>
                </c:pt>
                <c:pt idx="1">
                  <c:v>7.2</c:v>
                </c:pt>
                <c:pt idx="2">
                  <c:v>7.4</c:v>
                </c:pt>
                <c:pt idx="3">
                  <c:v>6.6</c:v>
                </c:pt>
                <c:pt idx="4">
                  <c:v>12.7</c:v>
                </c:pt>
                <c:pt idx="5">
                  <c:v>12.5</c:v>
                </c:pt>
                <c:pt idx="6">
                  <c:v>12.3</c:v>
                </c:pt>
              </c:numCache>
            </c:numRef>
          </c:xVal>
          <c:yVal>
            <c:numRef>
              <c:f>Solver!$R$7:$R$13</c:f>
              <c:numCache>
                <c:formatCode>0.00</c:formatCode>
                <c:ptCount val="7"/>
                <c:pt idx="0">
                  <c:v>6.8094026381155892</c:v>
                </c:pt>
                <c:pt idx="1">
                  <c:v>6.8094026381155892</c:v>
                </c:pt>
                <c:pt idx="2">
                  <c:v>7.4000008286906631</c:v>
                </c:pt>
                <c:pt idx="3">
                  <c:v>7.7226907887546732</c:v>
                </c:pt>
                <c:pt idx="4">
                  <c:v>11.86891997739335</c:v>
                </c:pt>
                <c:pt idx="5">
                  <c:v>12.334748000471542</c:v>
                </c:pt>
                <c:pt idx="6">
                  <c:v>12.300004133854621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Solver!$M$2:$M$6</c:f>
              <c:numCache>
                <c:formatCode>0.00</c:formatCode>
                <c:ptCount val="5"/>
                <c:pt idx="0">
                  <c:v>11.359629629629628</c:v>
                </c:pt>
                <c:pt idx="1">
                  <c:v>11.331668666666667</c:v>
                </c:pt>
                <c:pt idx="2">
                  <c:v>11.05</c:v>
                </c:pt>
                <c:pt idx="3">
                  <c:v>8.83</c:v>
                </c:pt>
                <c:pt idx="4">
                  <c:v>7.5688888888888872</c:v>
                </c:pt>
              </c:numCache>
            </c:numRef>
          </c:xVal>
          <c:yVal>
            <c:numRef>
              <c:f>Solver!$R$2:$R$6</c:f>
              <c:numCache>
                <c:formatCode>0.00</c:formatCode>
                <c:ptCount val="5"/>
                <c:pt idx="0">
                  <c:v>11.315771929062556</c:v>
                </c:pt>
                <c:pt idx="1">
                  <c:v>10.910555602457977</c:v>
                </c:pt>
                <c:pt idx="2">
                  <c:v>10.46403241729038</c:v>
                </c:pt>
                <c:pt idx="3">
                  <c:v>9.1028138437153903</c:v>
                </c:pt>
                <c:pt idx="4">
                  <c:v>5.5870506740289141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04224"/>
        <c:axId val="191606144"/>
      </c:scatterChart>
      <c:valAx>
        <c:axId val="191604224"/>
        <c:scaling>
          <c:orientation val="minMax"/>
          <c:max val="15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91606144"/>
        <c:crosses val="autoZero"/>
        <c:crossBetween val="midCat"/>
        <c:majorUnit val="2"/>
      </c:valAx>
      <c:valAx>
        <c:axId val="191606144"/>
        <c:scaling>
          <c:orientation val="minMax"/>
          <c:max val="15"/>
          <c:min val="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91604224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Soil Temperature</a:t>
            </a:r>
            <a:r>
              <a:rPr lang="en-US" sz="1600" baseline="0"/>
              <a:t> from kMAT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Solver!$M$2:$M$6</c:f>
              <c:numCache>
                <c:formatCode>0.00</c:formatCode>
                <c:ptCount val="5"/>
                <c:pt idx="0">
                  <c:v>11.359629629629628</c:v>
                </c:pt>
                <c:pt idx="1">
                  <c:v>11.331668666666667</c:v>
                </c:pt>
                <c:pt idx="2">
                  <c:v>11.05</c:v>
                </c:pt>
                <c:pt idx="3">
                  <c:v>8.83</c:v>
                </c:pt>
                <c:pt idx="4">
                  <c:v>7.5688888888888872</c:v>
                </c:pt>
              </c:numCache>
            </c:numRef>
          </c:xVal>
          <c:yVal>
            <c:numRef>
              <c:f>Solver!$P$2:$P$6</c:f>
              <c:numCache>
                <c:formatCode>0.00</c:formatCode>
                <c:ptCount val="5"/>
                <c:pt idx="0">
                  <c:v>11.121259999999999</c:v>
                </c:pt>
                <c:pt idx="1">
                  <c:v>10.9391</c:v>
                </c:pt>
                <c:pt idx="2">
                  <c:v>10.66586</c:v>
                </c:pt>
                <c:pt idx="3">
                  <c:v>10.11938</c:v>
                </c:pt>
                <c:pt idx="4">
                  <c:v>7.2958999999999996</c:v>
                </c:pt>
              </c:numCache>
            </c:numRef>
          </c:yVal>
          <c:smooth val="0"/>
        </c:ser>
        <c:ser>
          <c:idx val="1"/>
          <c:order val="1"/>
          <c:tx>
            <c:v>Johnston</c:v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Solver!$M$7:$M$13</c:f>
              <c:numCache>
                <c:formatCode>0.00</c:formatCode>
                <c:ptCount val="7"/>
                <c:pt idx="0">
                  <c:v>8.8000000000000007</c:v>
                </c:pt>
                <c:pt idx="1">
                  <c:v>7.2</c:v>
                </c:pt>
                <c:pt idx="2">
                  <c:v>7.4</c:v>
                </c:pt>
                <c:pt idx="3">
                  <c:v>6.6</c:v>
                </c:pt>
                <c:pt idx="4">
                  <c:v>12.7</c:v>
                </c:pt>
                <c:pt idx="5">
                  <c:v>12.5</c:v>
                </c:pt>
                <c:pt idx="6">
                  <c:v>12.3</c:v>
                </c:pt>
              </c:numCache>
            </c:numRef>
          </c:xVal>
          <c:yVal>
            <c:numRef>
              <c:f>Solver!$P$7:$P$13</c:f>
              <c:numCache>
                <c:formatCode>0.00</c:formatCode>
                <c:ptCount val="7"/>
                <c:pt idx="0">
                  <c:v>9.66397990892</c:v>
                </c:pt>
                <c:pt idx="1">
                  <c:v>9.66397990892</c:v>
                </c:pt>
                <c:pt idx="2">
                  <c:v>9.3907401821600001</c:v>
                </c:pt>
                <c:pt idx="3">
                  <c:v>9.2085799089200009</c:v>
                </c:pt>
                <c:pt idx="4">
                  <c:v>9.3907401821600001</c:v>
                </c:pt>
                <c:pt idx="5">
                  <c:v>9.2085799089200009</c:v>
                </c:pt>
                <c:pt idx="6">
                  <c:v>9.66397990892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05664"/>
        <c:axId val="189310080"/>
      </c:scatterChart>
      <c:valAx>
        <c:axId val="189105664"/>
        <c:scaling>
          <c:orientation val="minMax"/>
          <c:max val="15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89310080"/>
        <c:crosses val="autoZero"/>
        <c:crossBetween val="midCat"/>
        <c:majorUnit val="2"/>
      </c:valAx>
      <c:valAx>
        <c:axId val="189310080"/>
        <c:scaling>
          <c:orientation val="minMax"/>
          <c:max val="15"/>
          <c:min val="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89105664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1245870</xdr:colOff>
      <xdr:row>59</xdr:row>
      <xdr:rowOff>7620</xdr:rowOff>
    </xdr:from>
    <xdr:to>
      <xdr:col>12</xdr:col>
      <xdr:colOff>182880</xdr:colOff>
      <xdr:row>76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1253490</xdr:colOff>
      <xdr:row>37</xdr:row>
      <xdr:rowOff>0</xdr:rowOff>
    </xdr:from>
    <xdr:to>
      <xdr:col>12</xdr:col>
      <xdr:colOff>198120</xdr:colOff>
      <xdr:row>57</xdr:row>
      <xdr:rowOff>91440</xdr:rowOff>
    </xdr:to>
    <xdr:grpSp>
      <xdr:nvGrpSpPr>
        <xdr:cNvPr id="15" name="Group 14"/>
        <xdr:cNvGrpSpPr/>
      </xdr:nvGrpSpPr>
      <xdr:grpSpPr>
        <a:xfrm>
          <a:off x="1139190" y="7086600"/>
          <a:ext cx="6442710" cy="4053840"/>
          <a:chOff x="1253490" y="6766560"/>
          <a:chExt cx="6221730" cy="3749040"/>
        </a:xfrm>
      </xdr:grpSpPr>
      <xdr:graphicFrame macro="">
        <xdr:nvGraphicFramePr>
          <xdr:cNvPr id="4" name="Chart 3"/>
          <xdr:cNvGraphicFramePr/>
        </xdr:nvGraphicFramePr>
        <xdr:xfrm>
          <a:off x="1253490" y="6766560"/>
          <a:ext cx="6221730" cy="3749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8" name="Straight Connector 7"/>
          <xdr:cNvCxnSpPr/>
        </xdr:nvCxnSpPr>
        <xdr:spPr>
          <a:xfrm flipH="1">
            <a:off x="3116580" y="7353300"/>
            <a:ext cx="2240280" cy="2446020"/>
          </a:xfrm>
          <a:prstGeom prst="line">
            <a:avLst/>
          </a:prstGeom>
          <a:ln w="28575">
            <a:solidFill>
              <a:schemeClr val="accent2">
                <a:lumMod val="40000"/>
                <a:lumOff val="60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4541520" y="7711440"/>
            <a:ext cx="525780" cy="3657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?</a:t>
            </a:r>
          </a:p>
        </xdr:txBody>
      </xdr:sp>
    </xdr:grpSp>
    <xdr:clientData/>
  </xdr:twoCellAnchor>
  <xdr:twoCellAnchor>
    <xdr:from>
      <xdr:col>1</xdr:col>
      <xdr:colOff>0</xdr:colOff>
      <xdr:row>15</xdr:row>
      <xdr:rowOff>11430</xdr:rowOff>
    </xdr:from>
    <xdr:to>
      <xdr:col>12</xdr:col>
      <xdr:colOff>205740</xdr:colOff>
      <xdr:row>35</xdr:row>
      <xdr:rowOff>99060</xdr:rowOff>
    </xdr:to>
    <xdr:grpSp>
      <xdr:nvGrpSpPr>
        <xdr:cNvPr id="14" name="Group 13"/>
        <xdr:cNvGrpSpPr/>
      </xdr:nvGrpSpPr>
      <xdr:grpSpPr>
        <a:xfrm>
          <a:off x="1143000" y="2769870"/>
          <a:ext cx="6446520" cy="4019550"/>
          <a:chOff x="10058400" y="651510"/>
          <a:chExt cx="6233160" cy="3745230"/>
        </a:xfrm>
      </xdr:grpSpPr>
      <xdr:graphicFrame macro="">
        <xdr:nvGraphicFramePr>
          <xdr:cNvPr id="2" name="Chart 1"/>
          <xdr:cNvGraphicFramePr/>
        </xdr:nvGraphicFramePr>
        <xdr:xfrm>
          <a:off x="10058400" y="651510"/>
          <a:ext cx="6233160" cy="3745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0" name="Straight Connector 9"/>
          <xdr:cNvCxnSpPr/>
        </xdr:nvCxnSpPr>
        <xdr:spPr>
          <a:xfrm flipH="1" flipV="1">
            <a:off x="10965180" y="1638300"/>
            <a:ext cx="3426138" cy="1394460"/>
          </a:xfrm>
          <a:prstGeom prst="line">
            <a:avLst/>
          </a:prstGeom>
          <a:ln w="28575"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72390</xdr:colOff>
      <xdr:row>48</xdr:row>
      <xdr:rowOff>121920</xdr:rowOff>
    </xdr:from>
    <xdr:to>
      <xdr:col>10</xdr:col>
      <xdr:colOff>556260</xdr:colOff>
      <xdr:row>54</xdr:row>
      <xdr:rowOff>7620</xdr:rowOff>
    </xdr:to>
    <xdr:sp macro="" textlink="">
      <xdr:nvSpPr>
        <xdr:cNvPr id="26" name="TextBox 25"/>
        <xdr:cNvSpPr txBox="1"/>
      </xdr:nvSpPr>
      <xdr:spPr>
        <a:xfrm>
          <a:off x="4255770" y="8900160"/>
          <a:ext cx="2312670" cy="982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</a:rPr>
            <a:t>*It would be nice to have more green points. Is there more soil tempe data? 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ARS online data download only had soil temp at 5 MET stations.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   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491490</xdr:colOff>
      <xdr:row>17</xdr:row>
      <xdr:rowOff>175260</xdr:rowOff>
    </xdr:from>
    <xdr:to>
      <xdr:col>7</xdr:col>
      <xdr:colOff>422910</xdr:colOff>
      <xdr:row>35</xdr:row>
      <xdr:rowOff>53340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32</xdr:row>
      <xdr:rowOff>167640</xdr:rowOff>
    </xdr:from>
    <xdr:to>
      <xdr:col>17</xdr:col>
      <xdr:colOff>426720</xdr:colOff>
      <xdr:row>47</xdr:row>
      <xdr:rowOff>167640</xdr:rowOff>
    </xdr:to>
    <xdr:grpSp>
      <xdr:nvGrpSpPr>
        <xdr:cNvPr id="22" name="Group 21"/>
        <xdr:cNvGrpSpPr/>
      </xdr:nvGrpSpPr>
      <xdr:grpSpPr>
        <a:xfrm>
          <a:off x="6069330" y="6103620"/>
          <a:ext cx="4857750" cy="2773680"/>
          <a:chOff x="8416290" y="3002280"/>
          <a:chExt cx="3516630" cy="2743200"/>
        </a:xfrm>
      </xdr:grpSpPr>
      <xdr:graphicFrame macro="">
        <xdr:nvGraphicFramePr>
          <xdr:cNvPr id="23" name="Chart 22"/>
          <xdr:cNvGraphicFramePr/>
        </xdr:nvGraphicFramePr>
        <xdr:xfrm>
          <a:off x="8416290" y="3002280"/>
          <a:ext cx="351663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24" name="Straight Connector 23"/>
          <xdr:cNvCxnSpPr/>
        </xdr:nvCxnSpPr>
        <xdr:spPr>
          <a:xfrm flipV="1">
            <a:off x="8870702" y="3528060"/>
            <a:ext cx="2911712" cy="161544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  <a:prstDash val="sys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289560</xdr:colOff>
      <xdr:row>16</xdr:row>
      <xdr:rowOff>121920</xdr:rowOff>
    </xdr:from>
    <xdr:to>
      <xdr:col>17</xdr:col>
      <xdr:colOff>430530</xdr:colOff>
      <xdr:row>31</xdr:row>
      <xdr:rowOff>114300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19</xdr:row>
      <xdr:rowOff>99060</xdr:rowOff>
    </xdr:from>
    <xdr:to>
      <xdr:col>17</xdr:col>
      <xdr:colOff>217170</xdr:colOff>
      <xdr:row>28</xdr:row>
      <xdr:rowOff>68580</xdr:rowOff>
    </xdr:to>
    <xdr:cxnSp macro="">
      <xdr:nvCxnSpPr>
        <xdr:cNvPr id="31" name="Straight Connector 30"/>
        <xdr:cNvCxnSpPr/>
      </xdr:nvCxnSpPr>
      <xdr:spPr>
        <a:xfrm flipV="1">
          <a:off x="6656070" y="3268980"/>
          <a:ext cx="3832860" cy="1615440"/>
        </a:xfrm>
        <a:prstGeom prst="line">
          <a:avLst/>
        </a:prstGeom>
        <a:ln>
          <a:solidFill>
            <a:schemeClr val="bg1">
              <a:lumMod val="65000"/>
            </a:schemeClr>
          </a:solidFill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essd.copernicus.org/articles/10/1207/2018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essd.copernicus.org/articles/10/1207/2018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235"/>
  <sheetViews>
    <sheetView tabSelected="1" workbookViewId="0"/>
  </sheetViews>
  <sheetFormatPr defaultRowHeight="14.4" x14ac:dyDescent="0.3"/>
  <cols>
    <col min="1" max="1" width="16.6640625" style="1" bestFit="1" customWidth="1"/>
    <col min="2" max="2" width="5.6640625" style="1" bestFit="1" customWidth="1"/>
    <col min="3" max="3" width="10" style="1" bestFit="1" customWidth="1"/>
    <col min="4" max="4" width="11.6640625" style="1" bestFit="1" customWidth="1"/>
    <col min="5" max="5" width="5" style="1" bestFit="1" customWidth="1"/>
    <col min="6" max="6" width="12" style="1" bestFit="1" customWidth="1"/>
    <col min="7" max="7" width="6.6640625" style="1" bestFit="1" customWidth="1"/>
    <col min="8" max="8" width="8.33203125" style="1" bestFit="1" customWidth="1"/>
    <col min="9" max="9" width="8.33203125" style="1" customWidth="1"/>
    <col min="10" max="10" width="10.21875" style="1" bestFit="1" customWidth="1"/>
    <col min="11" max="11" width="6" style="1" bestFit="1" customWidth="1"/>
    <col min="12" max="13" width="7.109375" style="2" bestFit="1" customWidth="1"/>
    <col min="14" max="14" width="7.5546875" style="2" customWidth="1"/>
    <col min="15" max="15" width="7" style="1" bestFit="1" customWidth="1"/>
    <col min="16" max="16" width="8.88671875" style="3"/>
    <col min="17" max="17" width="11.33203125" style="3" customWidth="1"/>
    <col min="18" max="18" width="8" style="3" bestFit="1" customWidth="1"/>
    <col min="19" max="137" width="8.88671875" style="3"/>
    <col min="138" max="16384" width="8.88671875" style="1"/>
  </cols>
  <sheetData>
    <row r="1" spans="1:15" ht="15" thickBot="1" x14ac:dyDescent="0.35">
      <c r="A1" s="92" t="s">
        <v>7</v>
      </c>
      <c r="B1" s="93" t="s">
        <v>6</v>
      </c>
      <c r="C1" s="93" t="s">
        <v>0</v>
      </c>
      <c r="D1" s="93" t="s">
        <v>1</v>
      </c>
      <c r="E1" s="93" t="s">
        <v>2</v>
      </c>
      <c r="F1" s="93" t="s">
        <v>28</v>
      </c>
      <c r="G1" s="93" t="s">
        <v>16</v>
      </c>
      <c r="H1" s="94" t="s">
        <v>30</v>
      </c>
      <c r="I1" s="94" t="s">
        <v>38</v>
      </c>
      <c r="J1" s="94" t="s">
        <v>41</v>
      </c>
      <c r="K1" s="93" t="s">
        <v>29</v>
      </c>
      <c r="L1" s="95" t="s">
        <v>3</v>
      </c>
      <c r="M1" s="95" t="s">
        <v>4</v>
      </c>
      <c r="N1" s="95" t="s">
        <v>5</v>
      </c>
      <c r="O1" s="93" t="s">
        <v>27</v>
      </c>
    </row>
    <row r="2" spans="1:15" x14ac:dyDescent="0.3">
      <c r="A2" s="96" t="s">
        <v>8</v>
      </c>
      <c r="B2" s="97" t="s">
        <v>9</v>
      </c>
      <c r="C2" s="98">
        <v>43.228566999999998</v>
      </c>
      <c r="D2" s="98">
        <v>-116.73752399999999</v>
      </c>
      <c r="E2" s="99">
        <v>1184</v>
      </c>
      <c r="F2" s="99">
        <v>1186.2199707</v>
      </c>
      <c r="G2" s="99" t="s">
        <v>17</v>
      </c>
      <c r="H2" s="100" t="s">
        <v>17</v>
      </c>
      <c r="I2" s="100" t="s">
        <v>17</v>
      </c>
      <c r="J2" s="100" t="s">
        <v>17</v>
      </c>
      <c r="K2" s="100">
        <v>9.1999999999999993</v>
      </c>
      <c r="L2" s="101">
        <v>11.685555555555554</v>
      </c>
      <c r="M2" s="101">
        <v>11.359629629629628</v>
      </c>
      <c r="N2" s="101">
        <v>11.238148148148149</v>
      </c>
      <c r="O2" s="102">
        <v>544529</v>
      </c>
    </row>
    <row r="3" spans="1:15" x14ac:dyDescent="0.3">
      <c r="A3" s="15" t="s">
        <v>10</v>
      </c>
      <c r="B3" s="16" t="s">
        <v>11</v>
      </c>
      <c r="C3" s="17">
        <v>43.205119000000003</v>
      </c>
      <c r="D3" s="17">
        <v>-116.75027300000001</v>
      </c>
      <c r="E3" s="18">
        <v>1200</v>
      </c>
      <c r="F3" s="18">
        <v>1201.8800048999999</v>
      </c>
      <c r="G3" s="18" t="s">
        <v>17</v>
      </c>
      <c r="H3" s="19" t="s">
        <v>17</v>
      </c>
      <c r="I3" s="19" t="s">
        <v>17</v>
      </c>
      <c r="J3" s="19" t="s">
        <v>17</v>
      </c>
      <c r="K3" s="19">
        <v>9</v>
      </c>
      <c r="L3" s="20">
        <v>11.182148666666668</v>
      </c>
      <c r="M3" s="20">
        <v>11.331668666666667</v>
      </c>
      <c r="N3" s="20">
        <v>11.350160370370372</v>
      </c>
      <c r="O3" s="103">
        <v>552143</v>
      </c>
    </row>
    <row r="4" spans="1:15" x14ac:dyDescent="0.3">
      <c r="A4" s="15" t="s">
        <v>12</v>
      </c>
      <c r="B4" s="16" t="s">
        <v>13</v>
      </c>
      <c r="C4" s="17">
        <v>43.169027999999997</v>
      </c>
      <c r="D4" s="17">
        <v>-116.712908</v>
      </c>
      <c r="E4" s="18">
        <v>1412</v>
      </c>
      <c r="F4" s="18">
        <v>1415.0899658000001</v>
      </c>
      <c r="G4" s="18" t="s">
        <v>17</v>
      </c>
      <c r="H4" s="19" t="s">
        <v>17</v>
      </c>
      <c r="I4" s="19" t="s">
        <v>17</v>
      </c>
      <c r="J4" s="19" t="s">
        <v>17</v>
      </c>
      <c r="K4" s="19">
        <v>8.6999999999999993</v>
      </c>
      <c r="L4" s="20">
        <v>10.666666666666666</v>
      </c>
      <c r="M4" s="20">
        <v>11.05</v>
      </c>
      <c r="N4" s="20">
        <v>10.762592592592592</v>
      </c>
      <c r="O4" s="103">
        <v>558058</v>
      </c>
    </row>
    <row r="5" spans="1:15" x14ac:dyDescent="0.3">
      <c r="A5" s="15" t="s">
        <v>14</v>
      </c>
      <c r="B5" s="18">
        <v>127</v>
      </c>
      <c r="C5" s="18">
        <v>43.139999000000003</v>
      </c>
      <c r="D5" s="18">
        <v>-116.73356800000001</v>
      </c>
      <c r="E5" s="18">
        <v>1649</v>
      </c>
      <c r="F5" s="18">
        <v>1651.7299805</v>
      </c>
      <c r="G5" s="18" t="s">
        <v>17</v>
      </c>
      <c r="H5" s="19" t="s">
        <v>17</v>
      </c>
      <c r="I5" s="19" t="s">
        <v>17</v>
      </c>
      <c r="J5" s="19" t="s">
        <v>17</v>
      </c>
      <c r="K5" s="19">
        <v>8.1</v>
      </c>
      <c r="L5" s="20">
        <v>8.9551851851851847</v>
      </c>
      <c r="M5" s="20">
        <v>8.83</v>
      </c>
      <c r="N5" s="20">
        <v>9.1840740740740738</v>
      </c>
      <c r="O5" s="103">
        <v>585869</v>
      </c>
    </row>
    <row r="6" spans="1:15" x14ac:dyDescent="0.3">
      <c r="A6" s="35" t="s">
        <v>15</v>
      </c>
      <c r="B6" s="36">
        <v>176</v>
      </c>
      <c r="C6" s="36">
        <v>43.065604999999998</v>
      </c>
      <c r="D6" s="36">
        <v>-116.759135</v>
      </c>
      <c r="E6" s="36">
        <v>2093</v>
      </c>
      <c r="F6" s="36">
        <v>2094.9599609000002</v>
      </c>
      <c r="G6" s="36" t="s">
        <v>17</v>
      </c>
      <c r="H6" s="37" t="s">
        <v>17</v>
      </c>
      <c r="I6" s="37" t="s">
        <v>17</v>
      </c>
      <c r="J6" s="37" t="s">
        <v>17</v>
      </c>
      <c r="K6" s="37">
        <v>5</v>
      </c>
      <c r="L6" s="38">
        <v>7.7070370370370371</v>
      </c>
      <c r="M6" s="38">
        <v>7.5688888888888872</v>
      </c>
      <c r="N6" s="38">
        <v>7.6507407407407397</v>
      </c>
      <c r="O6" s="104">
        <v>609500</v>
      </c>
    </row>
    <row r="7" spans="1:15" x14ac:dyDescent="0.3">
      <c r="A7" s="15" t="s">
        <v>39</v>
      </c>
      <c r="B7" s="18" t="s">
        <v>20</v>
      </c>
      <c r="C7" s="18">
        <v>43.122926999999898</v>
      </c>
      <c r="D7" s="18">
        <v>-116.782798</v>
      </c>
      <c r="E7" s="18">
        <v>1552</v>
      </c>
      <c r="F7" s="18">
        <v>1613.5100098</v>
      </c>
      <c r="G7" s="18" t="s">
        <v>19</v>
      </c>
      <c r="H7" s="19">
        <v>8.6</v>
      </c>
      <c r="I7" s="30">
        <v>0.12</v>
      </c>
      <c r="J7" s="39">
        <v>41</v>
      </c>
      <c r="K7" s="19">
        <v>7.5999999000000003</v>
      </c>
      <c r="L7" s="20" t="s">
        <v>17</v>
      </c>
      <c r="M7" s="20">
        <v>8.8000000000000007</v>
      </c>
      <c r="N7" s="20" t="s">
        <v>17</v>
      </c>
      <c r="O7" s="105">
        <v>453728</v>
      </c>
    </row>
    <row r="8" spans="1:15" x14ac:dyDescent="0.3">
      <c r="A8" s="15" t="s">
        <v>39</v>
      </c>
      <c r="B8" s="18" t="s">
        <v>26</v>
      </c>
      <c r="C8" s="18">
        <v>43.122926999999898</v>
      </c>
      <c r="D8" s="18">
        <v>-116.782798</v>
      </c>
      <c r="E8" s="18">
        <v>1613</v>
      </c>
      <c r="F8" s="18">
        <v>1613.5100098</v>
      </c>
      <c r="G8" s="18" t="s">
        <v>19</v>
      </c>
      <c r="H8" s="19">
        <v>8.4</v>
      </c>
      <c r="I8" s="30">
        <v>0.12</v>
      </c>
      <c r="J8" s="39">
        <v>31</v>
      </c>
      <c r="K8" s="19">
        <v>7.5999999000000003</v>
      </c>
      <c r="L8" s="20" t="s">
        <v>17</v>
      </c>
      <c r="M8" s="20">
        <v>7.2</v>
      </c>
      <c r="N8" s="20" t="s">
        <v>17</v>
      </c>
      <c r="O8" s="105">
        <v>453728</v>
      </c>
    </row>
    <row r="9" spans="1:15" x14ac:dyDescent="0.3">
      <c r="A9" s="15" t="s">
        <v>39</v>
      </c>
      <c r="B9" s="18" t="s">
        <v>22</v>
      </c>
      <c r="C9" s="18">
        <v>43.121879999999898</v>
      </c>
      <c r="D9" s="18">
        <v>-116.785608999999</v>
      </c>
      <c r="E9" s="18">
        <v>1655</v>
      </c>
      <c r="F9" s="18">
        <v>1658.7299805</v>
      </c>
      <c r="G9" s="18" t="s">
        <v>19</v>
      </c>
      <c r="H9" s="19">
        <v>8.1999999999999993</v>
      </c>
      <c r="I9" s="30">
        <v>0.14000000000000001</v>
      </c>
      <c r="J9" s="39">
        <v>71</v>
      </c>
      <c r="K9" s="19">
        <v>7.3000002000000004</v>
      </c>
      <c r="L9" s="20" t="s">
        <v>17</v>
      </c>
      <c r="M9" s="20">
        <v>7.4</v>
      </c>
      <c r="N9" s="20" t="s">
        <v>17</v>
      </c>
      <c r="O9" s="105">
        <v>483215</v>
      </c>
    </row>
    <row r="10" spans="1:15" x14ac:dyDescent="0.3">
      <c r="A10" s="15" t="s">
        <v>39</v>
      </c>
      <c r="B10" s="18" t="s">
        <v>25</v>
      </c>
      <c r="C10" s="18">
        <v>43.121592999999898</v>
      </c>
      <c r="D10" s="18">
        <v>-116.787987</v>
      </c>
      <c r="E10" s="18">
        <v>1706</v>
      </c>
      <c r="F10" s="18">
        <v>1706.6199951000001</v>
      </c>
      <c r="G10" s="18" t="s">
        <v>19</v>
      </c>
      <c r="H10" s="19">
        <v>8</v>
      </c>
      <c r="I10" s="30">
        <v>0.12</v>
      </c>
      <c r="J10" s="39">
        <v>113</v>
      </c>
      <c r="K10" s="19">
        <v>7.0999999000000003</v>
      </c>
      <c r="L10" s="20" t="s">
        <v>17</v>
      </c>
      <c r="M10" s="20">
        <v>6.6</v>
      </c>
      <c r="N10" s="20" t="s">
        <v>17</v>
      </c>
      <c r="O10" s="105">
        <v>500448</v>
      </c>
    </row>
    <row r="11" spans="1:15" x14ac:dyDescent="0.3">
      <c r="A11" s="15" t="s">
        <v>39</v>
      </c>
      <c r="B11" s="18" t="s">
        <v>23</v>
      </c>
      <c r="C11" s="18">
        <v>43.1263369999999</v>
      </c>
      <c r="D11" s="18">
        <v>-116.788065</v>
      </c>
      <c r="E11" s="18">
        <v>1659</v>
      </c>
      <c r="F11" s="18">
        <v>1661.9100341999999</v>
      </c>
      <c r="G11" s="18" t="s">
        <v>18</v>
      </c>
      <c r="H11" s="19">
        <v>8.4</v>
      </c>
      <c r="I11" s="31">
        <v>0.15</v>
      </c>
      <c r="J11" s="39">
        <v>12</v>
      </c>
      <c r="K11" s="19">
        <v>7.3000002000000004</v>
      </c>
      <c r="L11" s="20" t="s">
        <v>17</v>
      </c>
      <c r="M11" s="20">
        <v>12.7</v>
      </c>
      <c r="N11" s="20" t="s">
        <v>17</v>
      </c>
      <c r="O11" s="106">
        <v>635761</v>
      </c>
    </row>
    <row r="12" spans="1:15" x14ac:dyDescent="0.3">
      <c r="A12" s="15" t="s">
        <v>39</v>
      </c>
      <c r="B12" s="18" t="s">
        <v>24</v>
      </c>
      <c r="C12" s="18">
        <v>43.1263369999999</v>
      </c>
      <c r="D12" s="18">
        <v>-116.788065</v>
      </c>
      <c r="E12" s="18">
        <v>1704</v>
      </c>
      <c r="F12" s="18">
        <v>1706.5999756000001</v>
      </c>
      <c r="G12" s="18" t="s">
        <v>18</v>
      </c>
      <c r="H12" s="19">
        <v>8.8000000000000007</v>
      </c>
      <c r="I12" s="31">
        <v>0.15</v>
      </c>
      <c r="J12" s="39">
        <v>14</v>
      </c>
      <c r="K12" s="19">
        <v>7.0999999000000003</v>
      </c>
      <c r="L12" s="20" t="s">
        <v>17</v>
      </c>
      <c r="M12" s="20">
        <v>12.5</v>
      </c>
      <c r="N12" s="20" t="s">
        <v>17</v>
      </c>
      <c r="O12" s="106">
        <v>657880</v>
      </c>
    </row>
    <row r="13" spans="1:15" ht="15" thickBot="1" x14ac:dyDescent="0.35">
      <c r="A13" s="21" t="s">
        <v>39</v>
      </c>
      <c r="B13" s="22" t="s">
        <v>21</v>
      </c>
      <c r="C13" s="22">
        <v>43.122926999999898</v>
      </c>
      <c r="D13" s="22">
        <v>-116.782798</v>
      </c>
      <c r="E13" s="22">
        <v>1611</v>
      </c>
      <c r="F13" s="22">
        <v>1615.7099608999999</v>
      </c>
      <c r="G13" s="22" t="s">
        <v>18</v>
      </c>
      <c r="H13" s="23">
        <v>9.1</v>
      </c>
      <c r="I13" s="32">
        <v>0.23</v>
      </c>
      <c r="J13" s="40">
        <v>5</v>
      </c>
      <c r="K13" s="23">
        <v>7.5999999000000003</v>
      </c>
      <c r="L13" s="24" t="s">
        <v>17</v>
      </c>
      <c r="M13" s="24">
        <v>12.3</v>
      </c>
      <c r="N13" s="24" t="s">
        <v>17</v>
      </c>
      <c r="O13" s="107">
        <v>641149</v>
      </c>
    </row>
    <row r="14" spans="1:15" s="3" customFormat="1" x14ac:dyDescent="0.3">
      <c r="L14" s="4"/>
      <c r="M14" s="4"/>
      <c r="N14" s="4"/>
    </row>
    <row r="15" spans="1:15" s="3" customFormat="1" x14ac:dyDescent="0.3">
      <c r="L15" s="4"/>
      <c r="M15" s="4"/>
      <c r="N15" s="4"/>
    </row>
    <row r="16" spans="1:15" s="3" customFormat="1" x14ac:dyDescent="0.3">
      <c r="L16" s="4"/>
      <c r="M16" s="4"/>
      <c r="N16" s="4"/>
    </row>
    <row r="17" spans="12:14" s="3" customFormat="1" x14ac:dyDescent="0.3">
      <c r="L17" s="4"/>
      <c r="M17" s="4"/>
      <c r="N17" s="4"/>
    </row>
    <row r="18" spans="12:14" s="3" customFormat="1" ht="15.6" x14ac:dyDescent="0.3">
      <c r="L18" s="4"/>
      <c r="M18" s="4"/>
      <c r="N18" s="29" t="s">
        <v>33</v>
      </c>
    </row>
    <row r="19" spans="12:14" s="3" customFormat="1" ht="15.6" x14ac:dyDescent="0.3">
      <c r="L19" s="4"/>
      <c r="M19" s="4"/>
      <c r="N19" s="26" t="s">
        <v>34</v>
      </c>
    </row>
    <row r="20" spans="12:14" s="3" customFormat="1" ht="15.6" x14ac:dyDescent="0.3">
      <c r="L20" s="4"/>
      <c r="M20" s="4"/>
      <c r="N20" s="27"/>
    </row>
    <row r="21" spans="12:14" s="3" customFormat="1" ht="15.6" x14ac:dyDescent="0.3">
      <c r="L21" s="4"/>
      <c r="M21" s="4"/>
      <c r="N21" s="27"/>
    </row>
    <row r="22" spans="12:14" s="3" customFormat="1" ht="15.6" x14ac:dyDescent="0.3">
      <c r="L22" s="4"/>
      <c r="M22" s="4"/>
      <c r="N22" s="27"/>
    </row>
    <row r="23" spans="12:14" s="3" customFormat="1" ht="15.6" x14ac:dyDescent="0.3">
      <c r="L23" s="4"/>
      <c r="M23" s="4"/>
      <c r="N23" s="27"/>
    </row>
    <row r="24" spans="12:14" s="3" customFormat="1" ht="15.6" x14ac:dyDescent="0.3">
      <c r="L24" s="4"/>
      <c r="M24" s="4"/>
      <c r="N24" s="27"/>
    </row>
    <row r="25" spans="12:14" s="3" customFormat="1" ht="15.6" x14ac:dyDescent="0.3">
      <c r="L25" s="4"/>
      <c r="M25" s="4"/>
      <c r="N25" s="27"/>
    </row>
    <row r="26" spans="12:14" s="3" customFormat="1" ht="15.6" x14ac:dyDescent="0.3">
      <c r="L26" s="4"/>
      <c r="M26" s="4"/>
      <c r="N26" s="27"/>
    </row>
    <row r="27" spans="12:14" s="3" customFormat="1" ht="15.6" x14ac:dyDescent="0.3">
      <c r="L27" s="4"/>
      <c r="M27" s="4"/>
      <c r="N27" s="27"/>
    </row>
    <row r="28" spans="12:14" s="3" customFormat="1" ht="15.6" x14ac:dyDescent="0.3">
      <c r="L28" s="4"/>
      <c r="M28" s="4"/>
      <c r="N28" s="27"/>
    </row>
    <row r="29" spans="12:14" s="3" customFormat="1" ht="15.6" x14ac:dyDescent="0.3">
      <c r="L29" s="4"/>
      <c r="M29" s="4"/>
      <c r="N29" s="27"/>
    </row>
    <row r="30" spans="12:14" s="3" customFormat="1" ht="15.6" x14ac:dyDescent="0.3">
      <c r="L30" s="4"/>
      <c r="M30" s="4"/>
      <c r="N30" s="27"/>
    </row>
    <row r="31" spans="12:14" s="3" customFormat="1" ht="15.6" x14ac:dyDescent="0.3">
      <c r="L31" s="4"/>
      <c r="M31" s="4"/>
      <c r="N31" s="27"/>
    </row>
    <row r="32" spans="12:14" s="3" customFormat="1" ht="15.6" x14ac:dyDescent="0.3">
      <c r="L32" s="4"/>
      <c r="M32" s="4"/>
      <c r="N32" s="27"/>
    </row>
    <row r="33" spans="12:16" s="3" customFormat="1" ht="15.6" x14ac:dyDescent="0.3">
      <c r="L33" s="4"/>
      <c r="M33" s="4"/>
      <c r="N33" s="27"/>
    </row>
    <row r="34" spans="12:16" s="3" customFormat="1" ht="15.6" x14ac:dyDescent="0.3">
      <c r="L34" s="4"/>
      <c r="M34" s="4"/>
      <c r="N34" s="27"/>
    </row>
    <row r="35" spans="12:16" s="3" customFormat="1" ht="15.6" x14ac:dyDescent="0.3">
      <c r="L35" s="4"/>
      <c r="M35" s="4"/>
      <c r="N35" s="27"/>
    </row>
    <row r="36" spans="12:16" s="3" customFormat="1" ht="15.6" x14ac:dyDescent="0.3">
      <c r="L36" s="4"/>
      <c r="M36" s="4"/>
      <c r="N36" s="27"/>
    </row>
    <row r="37" spans="12:16" s="3" customFormat="1" ht="15.6" x14ac:dyDescent="0.3">
      <c r="L37" s="4"/>
      <c r="M37" s="4"/>
      <c r="N37" s="27"/>
    </row>
    <row r="38" spans="12:16" s="3" customFormat="1" ht="15.6" x14ac:dyDescent="0.3">
      <c r="L38" s="4"/>
      <c r="M38" s="4"/>
      <c r="N38" s="27"/>
    </row>
    <row r="39" spans="12:16" s="3" customFormat="1" ht="15.6" x14ac:dyDescent="0.3">
      <c r="L39" s="4"/>
      <c r="M39" s="4"/>
      <c r="N39" s="27"/>
    </row>
    <row r="40" spans="12:16" s="3" customFormat="1" ht="15.6" x14ac:dyDescent="0.3">
      <c r="L40" s="4"/>
      <c r="M40" s="4"/>
      <c r="N40" s="27"/>
    </row>
    <row r="41" spans="12:16" s="3" customFormat="1" ht="15.6" x14ac:dyDescent="0.3">
      <c r="L41" s="4"/>
      <c r="M41" s="4"/>
      <c r="N41" s="26" t="s">
        <v>37</v>
      </c>
    </row>
    <row r="42" spans="12:16" s="3" customFormat="1" ht="15.6" x14ac:dyDescent="0.3">
      <c r="L42" s="4"/>
      <c r="M42" s="4"/>
      <c r="N42" s="28" t="s">
        <v>35</v>
      </c>
      <c r="O42" s="25"/>
      <c r="P42" s="25"/>
    </row>
    <row r="43" spans="12:16" s="3" customFormat="1" ht="15.6" x14ac:dyDescent="0.3">
      <c r="L43" s="4"/>
      <c r="M43" s="4"/>
      <c r="N43" s="27"/>
    </row>
    <row r="44" spans="12:16" s="3" customFormat="1" ht="15.6" x14ac:dyDescent="0.3">
      <c r="L44" s="4"/>
      <c r="M44" s="4"/>
      <c r="N44" s="29" t="s">
        <v>36</v>
      </c>
    </row>
    <row r="45" spans="12:16" s="3" customFormat="1" ht="15.6" x14ac:dyDescent="0.3">
      <c r="L45" s="4"/>
      <c r="M45" s="4"/>
      <c r="N45" s="27"/>
    </row>
    <row r="46" spans="12:16" s="3" customFormat="1" ht="15.6" x14ac:dyDescent="0.3">
      <c r="L46" s="4"/>
      <c r="M46" s="4"/>
      <c r="N46" s="27"/>
    </row>
    <row r="47" spans="12:16" s="3" customFormat="1" ht="15.6" x14ac:dyDescent="0.3">
      <c r="L47" s="4"/>
      <c r="M47" s="4"/>
      <c r="N47" s="27"/>
    </row>
    <row r="48" spans="12:16" s="3" customFormat="1" ht="15.6" x14ac:dyDescent="0.3">
      <c r="L48" s="4"/>
      <c r="M48" s="4"/>
      <c r="N48" s="27"/>
    </row>
    <row r="49" spans="12:14" s="3" customFormat="1" ht="15.6" x14ac:dyDescent="0.3">
      <c r="L49" s="4"/>
      <c r="M49" s="4"/>
      <c r="N49" s="27"/>
    </row>
    <row r="50" spans="12:14" s="3" customFormat="1" ht="15.6" x14ac:dyDescent="0.3">
      <c r="L50" s="4"/>
      <c r="M50" s="4"/>
      <c r="N50" s="27"/>
    </row>
    <row r="51" spans="12:14" s="3" customFormat="1" ht="15.6" x14ac:dyDescent="0.3">
      <c r="L51" s="4"/>
      <c r="M51" s="4"/>
      <c r="N51" s="27"/>
    </row>
    <row r="52" spans="12:14" s="3" customFormat="1" ht="15.6" x14ac:dyDescent="0.3">
      <c r="L52" s="4"/>
      <c r="M52" s="4"/>
      <c r="N52" s="27"/>
    </row>
    <row r="53" spans="12:14" s="3" customFormat="1" ht="15.6" x14ac:dyDescent="0.3">
      <c r="L53" s="4"/>
      <c r="M53" s="4"/>
      <c r="N53" s="27"/>
    </row>
    <row r="54" spans="12:14" s="3" customFormat="1" ht="15.6" x14ac:dyDescent="0.3">
      <c r="L54" s="4"/>
      <c r="M54" s="4"/>
      <c r="N54" s="27"/>
    </row>
    <row r="55" spans="12:14" s="3" customFormat="1" ht="15.6" x14ac:dyDescent="0.3">
      <c r="L55" s="4"/>
      <c r="M55" s="4"/>
      <c r="N55" s="27"/>
    </row>
    <row r="56" spans="12:14" s="3" customFormat="1" ht="15.6" x14ac:dyDescent="0.3">
      <c r="L56" s="4"/>
      <c r="M56" s="4"/>
      <c r="N56" s="27"/>
    </row>
    <row r="57" spans="12:14" s="3" customFormat="1" ht="15.6" x14ac:dyDescent="0.3">
      <c r="L57" s="4"/>
      <c r="M57" s="4"/>
      <c r="N57" s="27"/>
    </row>
    <row r="58" spans="12:14" s="3" customFormat="1" ht="15.6" x14ac:dyDescent="0.3">
      <c r="L58" s="4"/>
      <c r="M58" s="4"/>
      <c r="N58" s="27"/>
    </row>
    <row r="59" spans="12:14" s="3" customFormat="1" ht="15.6" x14ac:dyDescent="0.3">
      <c r="L59" s="4"/>
      <c r="M59" s="4"/>
      <c r="N59" s="27"/>
    </row>
    <row r="60" spans="12:14" s="3" customFormat="1" ht="15.6" x14ac:dyDescent="0.3">
      <c r="L60" s="4"/>
      <c r="M60" s="4"/>
      <c r="N60" s="27"/>
    </row>
    <row r="61" spans="12:14" s="3" customFormat="1" ht="15.6" x14ac:dyDescent="0.3">
      <c r="L61" s="4"/>
      <c r="M61" s="4"/>
      <c r="N61" s="27"/>
    </row>
    <row r="62" spans="12:14" s="3" customFormat="1" ht="15.6" x14ac:dyDescent="0.3">
      <c r="L62" s="4"/>
      <c r="M62" s="4"/>
      <c r="N62" s="27"/>
    </row>
    <row r="63" spans="12:14" s="3" customFormat="1" ht="15.6" x14ac:dyDescent="0.3">
      <c r="L63" s="4"/>
      <c r="M63" s="4"/>
      <c r="N63" s="27"/>
    </row>
    <row r="64" spans="12:14" s="3" customFormat="1" ht="15.6" x14ac:dyDescent="0.3">
      <c r="L64" s="4"/>
      <c r="M64" s="4"/>
      <c r="N64" s="29" t="s">
        <v>40</v>
      </c>
    </row>
    <row r="65" spans="12:14" s="3" customFormat="1" ht="15.6" x14ac:dyDescent="0.3">
      <c r="L65" s="4"/>
      <c r="M65" s="4"/>
      <c r="N65" s="27"/>
    </row>
    <row r="66" spans="12:14" s="3" customFormat="1" ht="15.6" x14ac:dyDescent="0.3">
      <c r="L66" s="4"/>
      <c r="M66" s="4"/>
      <c r="N66" s="27"/>
    </row>
    <row r="67" spans="12:14" s="3" customFormat="1" ht="15.6" x14ac:dyDescent="0.3">
      <c r="L67" s="4"/>
      <c r="M67" s="4"/>
      <c r="N67" s="27"/>
    </row>
    <row r="68" spans="12:14" s="3" customFormat="1" ht="15.6" x14ac:dyDescent="0.3">
      <c r="L68" s="4"/>
      <c r="M68" s="4"/>
      <c r="N68" s="27"/>
    </row>
    <row r="69" spans="12:14" s="3" customFormat="1" ht="15.6" x14ac:dyDescent="0.3">
      <c r="L69" s="4"/>
      <c r="M69" s="4"/>
      <c r="N69" s="27"/>
    </row>
    <row r="70" spans="12:14" s="3" customFormat="1" ht="15.6" x14ac:dyDescent="0.3">
      <c r="L70" s="4"/>
      <c r="M70" s="4"/>
      <c r="N70" s="27"/>
    </row>
    <row r="71" spans="12:14" s="3" customFormat="1" ht="15.6" x14ac:dyDescent="0.3">
      <c r="L71" s="4"/>
      <c r="M71" s="4"/>
      <c r="N71" s="27"/>
    </row>
    <row r="72" spans="12:14" s="3" customFormat="1" ht="15.6" x14ac:dyDescent="0.3">
      <c r="L72" s="4"/>
      <c r="M72" s="4"/>
      <c r="N72" s="27"/>
    </row>
    <row r="73" spans="12:14" s="3" customFormat="1" ht="15.6" x14ac:dyDescent="0.3">
      <c r="L73" s="4"/>
      <c r="M73" s="4"/>
      <c r="N73" s="27"/>
    </row>
    <row r="74" spans="12:14" s="3" customFormat="1" ht="15.6" x14ac:dyDescent="0.3">
      <c r="L74" s="4"/>
      <c r="M74" s="4"/>
      <c r="N74" s="27"/>
    </row>
    <row r="75" spans="12:14" s="3" customFormat="1" ht="15.6" x14ac:dyDescent="0.3">
      <c r="L75" s="4"/>
      <c r="M75" s="4"/>
      <c r="N75" s="27"/>
    </row>
    <row r="76" spans="12:14" s="3" customFormat="1" ht="15.6" x14ac:dyDescent="0.3">
      <c r="L76" s="4"/>
      <c r="M76" s="4"/>
      <c r="N76" s="27"/>
    </row>
    <row r="77" spans="12:14" s="3" customFormat="1" ht="15.6" x14ac:dyDescent="0.3">
      <c r="L77" s="4"/>
      <c r="M77" s="4"/>
      <c r="N77" s="27"/>
    </row>
    <row r="78" spans="12:14" s="3" customFormat="1" ht="15.6" x14ac:dyDescent="0.3">
      <c r="L78" s="4"/>
      <c r="M78" s="4"/>
      <c r="N78" s="27"/>
    </row>
    <row r="79" spans="12:14" s="3" customFormat="1" ht="15.6" x14ac:dyDescent="0.3">
      <c r="L79" s="4"/>
      <c r="M79" s="4"/>
      <c r="N79" s="27"/>
    </row>
    <row r="80" spans="12:14" s="3" customFormat="1" ht="15.6" x14ac:dyDescent="0.3">
      <c r="L80" s="4"/>
      <c r="M80" s="4"/>
      <c r="N80" s="27"/>
    </row>
    <row r="81" spans="5:14" s="3" customFormat="1" ht="15.6" x14ac:dyDescent="0.3">
      <c r="L81" s="4"/>
      <c r="M81" s="4"/>
      <c r="N81" s="34"/>
    </row>
    <row r="82" spans="5:14" s="3" customFormat="1" ht="15.6" x14ac:dyDescent="0.3">
      <c r="L82" s="4"/>
      <c r="M82" s="4"/>
      <c r="N82" s="34"/>
    </row>
    <row r="83" spans="5:14" s="3" customFormat="1" x14ac:dyDescent="0.3">
      <c r="L83" s="4"/>
      <c r="M83" s="4"/>
    </row>
    <row r="84" spans="5:14" s="3" customFormat="1" ht="15.6" x14ac:dyDescent="0.3">
      <c r="L84" s="4"/>
      <c r="M84" s="4"/>
      <c r="N84" s="27"/>
    </row>
    <row r="85" spans="5:14" s="3" customFormat="1" ht="15.6" x14ac:dyDescent="0.3">
      <c r="L85" s="4"/>
      <c r="M85" s="4"/>
      <c r="N85" s="29"/>
    </row>
    <row r="86" spans="5:14" s="3" customFormat="1" ht="18" x14ac:dyDescent="0.35">
      <c r="E86" s="91" t="s">
        <v>54</v>
      </c>
      <c r="L86" s="4"/>
      <c r="M86" s="4"/>
      <c r="N86" s="28"/>
    </row>
    <row r="87" spans="5:14" s="3" customFormat="1" ht="15.6" x14ac:dyDescent="0.3">
      <c r="L87" s="4"/>
      <c r="M87" s="4"/>
      <c r="N87" s="33"/>
    </row>
    <row r="88" spans="5:14" s="3" customFormat="1" ht="15.6" x14ac:dyDescent="0.3">
      <c r="L88" s="4"/>
      <c r="M88" s="4"/>
      <c r="N88" s="27"/>
    </row>
    <row r="89" spans="5:14" s="3" customFormat="1" ht="15.6" x14ac:dyDescent="0.3">
      <c r="L89" s="4"/>
      <c r="M89" s="4"/>
      <c r="N89" s="27"/>
    </row>
    <row r="90" spans="5:14" s="3" customFormat="1" ht="15.6" x14ac:dyDescent="0.3">
      <c r="L90" s="4"/>
      <c r="M90" s="4"/>
      <c r="N90" s="27"/>
    </row>
    <row r="91" spans="5:14" s="3" customFormat="1" ht="15.6" x14ac:dyDescent="0.3">
      <c r="L91" s="4"/>
      <c r="M91" s="4"/>
      <c r="N91" s="27"/>
    </row>
    <row r="92" spans="5:14" s="3" customFormat="1" ht="15.6" x14ac:dyDescent="0.3">
      <c r="L92" s="4"/>
      <c r="M92" s="4"/>
      <c r="N92" s="27"/>
    </row>
    <row r="93" spans="5:14" s="3" customFormat="1" ht="15.6" x14ac:dyDescent="0.3">
      <c r="L93" s="4"/>
      <c r="M93" s="4"/>
      <c r="N93" s="27"/>
    </row>
    <row r="94" spans="5:14" s="3" customFormat="1" ht="15.6" x14ac:dyDescent="0.3">
      <c r="L94" s="4"/>
      <c r="M94" s="4"/>
      <c r="N94" s="27"/>
    </row>
    <row r="95" spans="5:14" s="3" customFormat="1" ht="15.6" x14ac:dyDescent="0.3">
      <c r="L95" s="4"/>
      <c r="M95" s="4"/>
      <c r="N95" s="27"/>
    </row>
    <row r="96" spans="5:14" s="3" customFormat="1" ht="15.6" x14ac:dyDescent="0.3">
      <c r="L96" s="4"/>
      <c r="M96" s="4"/>
      <c r="N96" s="27"/>
    </row>
    <row r="97" spans="12:14" s="3" customFormat="1" ht="15.6" x14ac:dyDescent="0.3">
      <c r="L97" s="4"/>
      <c r="M97" s="4"/>
      <c r="N97" s="27"/>
    </row>
    <row r="98" spans="12:14" s="3" customFormat="1" ht="15.6" x14ac:dyDescent="0.3">
      <c r="L98" s="4"/>
      <c r="M98" s="4"/>
      <c r="N98" s="27"/>
    </row>
    <row r="99" spans="12:14" s="3" customFormat="1" ht="15.6" x14ac:dyDescent="0.3">
      <c r="L99" s="4"/>
      <c r="M99" s="4"/>
      <c r="N99" s="27"/>
    </row>
    <row r="100" spans="12:14" s="3" customFormat="1" ht="15.6" x14ac:dyDescent="0.3">
      <c r="L100" s="4"/>
      <c r="M100" s="4"/>
      <c r="N100" s="27"/>
    </row>
    <row r="101" spans="12:14" s="3" customFormat="1" ht="15.6" x14ac:dyDescent="0.3">
      <c r="L101" s="4"/>
      <c r="M101" s="4"/>
      <c r="N101" s="27"/>
    </row>
    <row r="102" spans="12:14" s="3" customFormat="1" ht="15.6" x14ac:dyDescent="0.3">
      <c r="L102" s="4"/>
      <c r="M102" s="4"/>
      <c r="N102" s="27"/>
    </row>
    <row r="103" spans="12:14" s="3" customFormat="1" ht="15.6" x14ac:dyDescent="0.3">
      <c r="L103" s="4"/>
      <c r="M103" s="4"/>
      <c r="N103" s="27"/>
    </row>
    <row r="104" spans="12:14" s="3" customFormat="1" ht="15.6" x14ac:dyDescent="0.3">
      <c r="L104" s="4"/>
      <c r="M104" s="4"/>
      <c r="N104" s="27"/>
    </row>
    <row r="105" spans="12:14" s="3" customFormat="1" ht="15.6" x14ac:dyDescent="0.3">
      <c r="L105" s="4"/>
      <c r="M105" s="4"/>
      <c r="N105" s="27"/>
    </row>
    <row r="106" spans="12:14" s="3" customFormat="1" ht="15.6" x14ac:dyDescent="0.3">
      <c r="L106" s="4"/>
      <c r="M106" s="4"/>
      <c r="N106" s="27"/>
    </row>
    <row r="107" spans="12:14" s="3" customFormat="1" ht="15.6" x14ac:dyDescent="0.3">
      <c r="L107" s="4"/>
      <c r="M107" s="4"/>
      <c r="N107" s="27"/>
    </row>
    <row r="108" spans="12:14" s="3" customFormat="1" ht="15.6" x14ac:dyDescent="0.3">
      <c r="L108" s="4"/>
      <c r="M108" s="4"/>
      <c r="N108" s="27"/>
    </row>
    <row r="109" spans="12:14" s="3" customFormat="1" ht="15.6" x14ac:dyDescent="0.3">
      <c r="L109" s="4"/>
      <c r="M109" s="4"/>
      <c r="N109" s="27"/>
    </row>
    <row r="110" spans="12:14" s="3" customFormat="1" ht="15.6" x14ac:dyDescent="0.3">
      <c r="L110" s="4"/>
      <c r="M110" s="4"/>
      <c r="N110" s="27"/>
    </row>
    <row r="111" spans="12:14" s="3" customFormat="1" ht="15.6" x14ac:dyDescent="0.3">
      <c r="L111" s="4"/>
      <c r="M111" s="4"/>
      <c r="N111" s="27"/>
    </row>
    <row r="112" spans="12:14" s="3" customFormat="1" ht="15.6" x14ac:dyDescent="0.3">
      <c r="L112" s="4"/>
      <c r="M112" s="4"/>
      <c r="N112" s="27"/>
    </row>
    <row r="113" spans="12:14" s="3" customFormat="1" ht="15.6" x14ac:dyDescent="0.3">
      <c r="L113" s="4"/>
      <c r="M113" s="4"/>
      <c r="N113" s="27"/>
    </row>
    <row r="114" spans="12:14" s="3" customFormat="1" ht="15.6" x14ac:dyDescent="0.3">
      <c r="L114" s="4"/>
      <c r="M114" s="4"/>
      <c r="N114" s="27"/>
    </row>
    <row r="115" spans="12:14" s="3" customFormat="1" ht="15.6" x14ac:dyDescent="0.3">
      <c r="L115" s="4"/>
      <c r="M115" s="4"/>
      <c r="N115" s="27"/>
    </row>
    <row r="116" spans="12:14" s="3" customFormat="1" ht="15.6" x14ac:dyDescent="0.3">
      <c r="L116" s="4"/>
      <c r="M116" s="4"/>
      <c r="N116" s="27"/>
    </row>
    <row r="117" spans="12:14" s="3" customFormat="1" ht="15.6" x14ac:dyDescent="0.3">
      <c r="L117" s="4"/>
      <c r="M117" s="4"/>
      <c r="N117" s="27"/>
    </row>
    <row r="118" spans="12:14" s="3" customFormat="1" ht="15.6" x14ac:dyDescent="0.3">
      <c r="L118" s="4"/>
      <c r="M118" s="4"/>
      <c r="N118" s="27"/>
    </row>
    <row r="119" spans="12:14" s="3" customFormat="1" ht="15.6" x14ac:dyDescent="0.3">
      <c r="L119" s="4"/>
      <c r="M119" s="4"/>
      <c r="N119" s="27"/>
    </row>
    <row r="120" spans="12:14" s="3" customFormat="1" ht="15.6" x14ac:dyDescent="0.3">
      <c r="L120" s="4"/>
      <c r="M120" s="4"/>
      <c r="N120" s="27"/>
    </row>
    <row r="121" spans="12:14" s="3" customFormat="1" ht="15.6" x14ac:dyDescent="0.3">
      <c r="L121" s="4"/>
      <c r="M121" s="4"/>
      <c r="N121" s="27"/>
    </row>
    <row r="122" spans="12:14" s="3" customFormat="1" ht="15.6" x14ac:dyDescent="0.3">
      <c r="L122" s="4"/>
      <c r="M122" s="4"/>
      <c r="N122" s="27"/>
    </row>
    <row r="123" spans="12:14" s="3" customFormat="1" ht="15.6" x14ac:dyDescent="0.3">
      <c r="L123" s="4"/>
      <c r="M123" s="4"/>
      <c r="N123" s="27"/>
    </row>
    <row r="124" spans="12:14" s="3" customFormat="1" ht="15.6" x14ac:dyDescent="0.3">
      <c r="L124" s="4"/>
      <c r="M124" s="4"/>
      <c r="N124" s="27"/>
    </row>
    <row r="125" spans="12:14" s="3" customFormat="1" ht="15.6" x14ac:dyDescent="0.3">
      <c r="L125" s="4"/>
      <c r="M125" s="4"/>
      <c r="N125" s="27"/>
    </row>
    <row r="126" spans="12:14" s="3" customFormat="1" ht="15.6" x14ac:dyDescent="0.3">
      <c r="L126" s="4"/>
      <c r="M126" s="4"/>
      <c r="N126" s="27"/>
    </row>
    <row r="127" spans="12:14" s="3" customFormat="1" ht="15.6" x14ac:dyDescent="0.3">
      <c r="L127" s="4"/>
      <c r="M127" s="4"/>
      <c r="N127" s="27"/>
    </row>
    <row r="128" spans="12:14" s="3" customFormat="1" ht="15.6" x14ac:dyDescent="0.3">
      <c r="L128" s="4"/>
      <c r="M128" s="4"/>
      <c r="N128" s="27"/>
    </row>
    <row r="129" spans="12:14" s="3" customFormat="1" ht="15.6" x14ac:dyDescent="0.3">
      <c r="L129" s="4"/>
      <c r="M129" s="4"/>
      <c r="N129" s="27"/>
    </row>
    <row r="130" spans="12:14" s="3" customFormat="1" ht="15.6" x14ac:dyDescent="0.3">
      <c r="L130" s="4"/>
      <c r="M130" s="4"/>
      <c r="N130" s="27"/>
    </row>
    <row r="131" spans="12:14" s="3" customFormat="1" ht="15.6" x14ac:dyDescent="0.3">
      <c r="L131" s="4"/>
      <c r="M131" s="4"/>
      <c r="N131" s="27"/>
    </row>
    <row r="132" spans="12:14" s="3" customFormat="1" ht="15.6" x14ac:dyDescent="0.3">
      <c r="L132" s="4"/>
      <c r="M132" s="4"/>
      <c r="N132" s="27"/>
    </row>
    <row r="133" spans="12:14" s="3" customFormat="1" ht="15.6" x14ac:dyDescent="0.3">
      <c r="L133" s="4"/>
      <c r="M133" s="4"/>
      <c r="N133" s="27"/>
    </row>
    <row r="134" spans="12:14" s="3" customFormat="1" ht="15.6" x14ac:dyDescent="0.3">
      <c r="L134" s="4"/>
      <c r="M134" s="4"/>
      <c r="N134" s="27"/>
    </row>
    <row r="135" spans="12:14" s="3" customFormat="1" ht="15.6" x14ac:dyDescent="0.3">
      <c r="L135" s="4"/>
      <c r="M135" s="4"/>
      <c r="N135" s="27"/>
    </row>
    <row r="136" spans="12:14" s="3" customFormat="1" ht="15.6" x14ac:dyDescent="0.3">
      <c r="L136" s="4"/>
      <c r="M136" s="4"/>
      <c r="N136" s="27"/>
    </row>
    <row r="137" spans="12:14" s="3" customFormat="1" ht="15.6" x14ac:dyDescent="0.3">
      <c r="L137" s="4"/>
      <c r="M137" s="4"/>
      <c r="N137" s="27"/>
    </row>
    <row r="138" spans="12:14" s="3" customFormat="1" ht="15.6" x14ac:dyDescent="0.3">
      <c r="L138" s="4"/>
      <c r="M138" s="4"/>
      <c r="N138" s="27"/>
    </row>
    <row r="139" spans="12:14" s="3" customFormat="1" ht="15.6" x14ac:dyDescent="0.3">
      <c r="L139" s="4"/>
      <c r="M139" s="4"/>
      <c r="N139" s="27"/>
    </row>
    <row r="140" spans="12:14" s="3" customFormat="1" ht="15.6" x14ac:dyDescent="0.3">
      <c r="L140" s="4"/>
      <c r="M140" s="4"/>
      <c r="N140" s="27"/>
    </row>
    <row r="141" spans="12:14" s="3" customFormat="1" ht="15.6" x14ac:dyDescent="0.3">
      <c r="L141" s="4"/>
      <c r="M141" s="4"/>
      <c r="N141" s="27"/>
    </row>
    <row r="142" spans="12:14" s="3" customFormat="1" ht="15.6" x14ac:dyDescent="0.3">
      <c r="L142" s="4"/>
      <c r="M142" s="4"/>
      <c r="N142" s="27"/>
    </row>
    <row r="143" spans="12:14" s="3" customFormat="1" ht="15.6" x14ac:dyDescent="0.3">
      <c r="L143" s="4"/>
      <c r="M143" s="4"/>
      <c r="N143" s="27"/>
    </row>
    <row r="144" spans="12:14" s="3" customFormat="1" ht="15.6" x14ac:dyDescent="0.3">
      <c r="L144" s="4"/>
      <c r="M144" s="4"/>
      <c r="N144" s="27"/>
    </row>
    <row r="145" spans="12:14" s="3" customFormat="1" ht="15.6" x14ac:dyDescent="0.3">
      <c r="L145" s="4"/>
      <c r="M145" s="4"/>
      <c r="N145" s="27"/>
    </row>
    <row r="146" spans="12:14" s="3" customFormat="1" ht="15.6" x14ac:dyDescent="0.3">
      <c r="L146" s="4"/>
      <c r="M146" s="4"/>
      <c r="N146" s="27"/>
    </row>
    <row r="147" spans="12:14" s="3" customFormat="1" ht="15.6" x14ac:dyDescent="0.3">
      <c r="L147" s="4"/>
      <c r="M147" s="4"/>
      <c r="N147" s="27"/>
    </row>
    <row r="148" spans="12:14" s="3" customFormat="1" ht="15.6" x14ac:dyDescent="0.3">
      <c r="L148" s="4"/>
      <c r="M148" s="4"/>
      <c r="N148" s="27"/>
    </row>
    <row r="149" spans="12:14" s="3" customFormat="1" ht="15.6" x14ac:dyDescent="0.3">
      <c r="L149" s="4"/>
      <c r="M149" s="4"/>
      <c r="N149" s="27"/>
    </row>
    <row r="150" spans="12:14" s="3" customFormat="1" ht="15.6" x14ac:dyDescent="0.3">
      <c r="L150" s="4"/>
      <c r="M150" s="4"/>
      <c r="N150" s="27"/>
    </row>
    <row r="151" spans="12:14" s="3" customFormat="1" ht="15.6" x14ac:dyDescent="0.3">
      <c r="L151" s="4"/>
      <c r="M151" s="4"/>
      <c r="N151" s="27"/>
    </row>
    <row r="152" spans="12:14" s="3" customFormat="1" ht="15.6" x14ac:dyDescent="0.3">
      <c r="L152" s="4"/>
      <c r="M152" s="4"/>
      <c r="N152" s="27"/>
    </row>
    <row r="153" spans="12:14" s="3" customFormat="1" ht="15.6" x14ac:dyDescent="0.3">
      <c r="L153" s="4"/>
      <c r="M153" s="4"/>
      <c r="N153" s="27"/>
    </row>
    <row r="154" spans="12:14" s="3" customFormat="1" ht="15.6" x14ac:dyDescent="0.3">
      <c r="L154" s="4"/>
      <c r="M154" s="4"/>
      <c r="N154" s="27"/>
    </row>
    <row r="155" spans="12:14" s="3" customFormat="1" ht="15.6" x14ac:dyDescent="0.3">
      <c r="L155" s="4"/>
      <c r="M155" s="4"/>
      <c r="N155" s="27"/>
    </row>
    <row r="156" spans="12:14" s="3" customFormat="1" ht="15.6" x14ac:dyDescent="0.3">
      <c r="L156" s="4"/>
      <c r="M156" s="4"/>
      <c r="N156" s="27"/>
    </row>
    <row r="157" spans="12:14" s="3" customFormat="1" ht="15.6" x14ac:dyDescent="0.3">
      <c r="L157" s="4"/>
      <c r="M157" s="4"/>
      <c r="N157" s="27"/>
    </row>
    <row r="158" spans="12:14" s="3" customFormat="1" ht="15.6" x14ac:dyDescent="0.3">
      <c r="L158" s="4"/>
      <c r="M158" s="4"/>
      <c r="N158" s="27"/>
    </row>
    <row r="159" spans="12:14" s="3" customFormat="1" ht="15.6" x14ac:dyDescent="0.3">
      <c r="L159" s="4"/>
      <c r="M159" s="4"/>
      <c r="N159" s="27"/>
    </row>
    <row r="160" spans="12:14" s="3" customFormat="1" ht="15.6" x14ac:dyDescent="0.3">
      <c r="L160" s="4"/>
      <c r="M160" s="4"/>
      <c r="N160" s="27"/>
    </row>
    <row r="161" spans="12:14" s="3" customFormat="1" ht="15.6" x14ac:dyDescent="0.3">
      <c r="L161" s="4"/>
      <c r="M161" s="4"/>
      <c r="N161" s="27"/>
    </row>
    <row r="162" spans="12:14" s="3" customFormat="1" ht="15.6" x14ac:dyDescent="0.3">
      <c r="L162" s="4"/>
      <c r="M162" s="4"/>
      <c r="N162" s="27"/>
    </row>
    <row r="163" spans="12:14" s="3" customFormat="1" ht="15.6" x14ac:dyDescent="0.3">
      <c r="L163" s="4"/>
      <c r="M163" s="4"/>
      <c r="N163" s="27"/>
    </row>
    <row r="164" spans="12:14" s="3" customFormat="1" ht="15.6" x14ac:dyDescent="0.3">
      <c r="L164" s="4"/>
      <c r="M164" s="4"/>
      <c r="N164" s="27"/>
    </row>
    <row r="165" spans="12:14" s="3" customFormat="1" ht="15.6" x14ac:dyDescent="0.3">
      <c r="L165" s="4"/>
      <c r="M165" s="4"/>
      <c r="N165" s="27"/>
    </row>
    <row r="166" spans="12:14" s="3" customFormat="1" ht="15.6" x14ac:dyDescent="0.3">
      <c r="L166" s="4"/>
      <c r="M166" s="4"/>
      <c r="N166" s="27"/>
    </row>
    <row r="167" spans="12:14" s="3" customFormat="1" ht="15.6" x14ac:dyDescent="0.3">
      <c r="L167" s="4"/>
      <c r="M167" s="4"/>
      <c r="N167" s="27"/>
    </row>
    <row r="168" spans="12:14" s="3" customFormat="1" ht="15.6" x14ac:dyDescent="0.3">
      <c r="L168" s="4"/>
      <c r="M168" s="4"/>
      <c r="N168" s="27"/>
    </row>
    <row r="169" spans="12:14" s="3" customFormat="1" ht="15.6" x14ac:dyDescent="0.3">
      <c r="L169" s="4"/>
      <c r="M169" s="4"/>
      <c r="N169" s="27"/>
    </row>
    <row r="170" spans="12:14" s="3" customFormat="1" ht="15.6" x14ac:dyDescent="0.3">
      <c r="L170" s="4"/>
      <c r="M170" s="4"/>
      <c r="N170" s="27"/>
    </row>
    <row r="171" spans="12:14" s="3" customFormat="1" ht="15.6" x14ac:dyDescent="0.3">
      <c r="L171" s="4"/>
      <c r="M171" s="4"/>
      <c r="N171" s="27"/>
    </row>
    <row r="172" spans="12:14" s="3" customFormat="1" ht="15.6" x14ac:dyDescent="0.3">
      <c r="L172" s="4"/>
      <c r="M172" s="4"/>
      <c r="N172" s="27"/>
    </row>
    <row r="173" spans="12:14" s="3" customFormat="1" ht="15.6" x14ac:dyDescent="0.3">
      <c r="L173" s="4"/>
      <c r="M173" s="4"/>
      <c r="N173" s="27"/>
    </row>
    <row r="174" spans="12:14" s="3" customFormat="1" ht="15.6" x14ac:dyDescent="0.3">
      <c r="L174" s="4"/>
      <c r="M174" s="4"/>
      <c r="N174" s="27"/>
    </row>
    <row r="175" spans="12:14" s="3" customFormat="1" ht="15.6" x14ac:dyDescent="0.3">
      <c r="L175" s="4"/>
      <c r="M175" s="4"/>
      <c r="N175" s="27"/>
    </row>
    <row r="176" spans="12:14" s="3" customFormat="1" ht="15.6" x14ac:dyDescent="0.3">
      <c r="L176" s="4"/>
      <c r="M176" s="4"/>
      <c r="N176" s="27"/>
    </row>
    <row r="177" spans="12:14" s="3" customFormat="1" ht="15.6" x14ac:dyDescent="0.3">
      <c r="L177" s="4"/>
      <c r="M177" s="4"/>
      <c r="N177" s="27"/>
    </row>
    <row r="178" spans="12:14" s="3" customFormat="1" ht="15.6" x14ac:dyDescent="0.3">
      <c r="L178" s="4"/>
      <c r="M178" s="4"/>
      <c r="N178" s="27"/>
    </row>
    <row r="179" spans="12:14" s="3" customFormat="1" ht="15.6" x14ac:dyDescent="0.3">
      <c r="L179" s="4"/>
      <c r="M179" s="4"/>
      <c r="N179" s="27"/>
    </row>
    <row r="180" spans="12:14" s="3" customFormat="1" ht="15.6" x14ac:dyDescent="0.3">
      <c r="L180" s="4"/>
      <c r="M180" s="4"/>
      <c r="N180" s="27"/>
    </row>
    <row r="181" spans="12:14" s="3" customFormat="1" ht="15.6" x14ac:dyDescent="0.3">
      <c r="L181" s="4"/>
      <c r="M181" s="4"/>
      <c r="N181" s="27"/>
    </row>
    <row r="182" spans="12:14" s="3" customFormat="1" ht="15.6" x14ac:dyDescent="0.3">
      <c r="L182" s="4"/>
      <c r="M182" s="4"/>
      <c r="N182" s="27"/>
    </row>
    <row r="183" spans="12:14" s="3" customFormat="1" ht="15.6" x14ac:dyDescent="0.3">
      <c r="L183" s="4"/>
      <c r="M183" s="4"/>
      <c r="N183" s="27"/>
    </row>
    <row r="184" spans="12:14" s="3" customFormat="1" ht="15.6" x14ac:dyDescent="0.3">
      <c r="L184" s="4"/>
      <c r="M184" s="4"/>
      <c r="N184" s="27"/>
    </row>
    <row r="185" spans="12:14" s="3" customFormat="1" ht="15.6" x14ac:dyDescent="0.3">
      <c r="L185" s="4"/>
      <c r="M185" s="4"/>
      <c r="N185" s="27"/>
    </row>
    <row r="186" spans="12:14" s="3" customFormat="1" ht="15.6" x14ac:dyDescent="0.3">
      <c r="L186" s="4"/>
      <c r="M186" s="4"/>
      <c r="N186" s="27"/>
    </row>
    <row r="187" spans="12:14" s="3" customFormat="1" ht="15.6" x14ac:dyDescent="0.3">
      <c r="L187" s="4"/>
      <c r="M187" s="4"/>
      <c r="N187" s="27"/>
    </row>
    <row r="188" spans="12:14" s="3" customFormat="1" ht="15.6" x14ac:dyDescent="0.3">
      <c r="L188" s="4"/>
      <c r="M188" s="4"/>
      <c r="N188" s="27"/>
    </row>
    <row r="189" spans="12:14" s="3" customFormat="1" ht="15.6" x14ac:dyDescent="0.3">
      <c r="L189" s="4"/>
      <c r="M189" s="4"/>
      <c r="N189" s="27"/>
    </row>
    <row r="190" spans="12:14" s="3" customFormat="1" ht="15.6" x14ac:dyDescent="0.3">
      <c r="L190" s="4"/>
      <c r="M190" s="4"/>
      <c r="N190" s="27"/>
    </row>
    <row r="191" spans="12:14" s="3" customFormat="1" ht="15.6" x14ac:dyDescent="0.3">
      <c r="L191" s="4"/>
      <c r="M191" s="4"/>
      <c r="N191" s="27"/>
    </row>
    <row r="192" spans="12:14" s="3" customFormat="1" ht="15.6" x14ac:dyDescent="0.3">
      <c r="L192" s="4"/>
      <c r="M192" s="4"/>
      <c r="N192" s="27"/>
    </row>
    <row r="193" spans="12:14" s="3" customFormat="1" ht="15.6" x14ac:dyDescent="0.3">
      <c r="L193" s="4"/>
      <c r="M193" s="4"/>
      <c r="N193" s="27"/>
    </row>
    <row r="194" spans="12:14" s="3" customFormat="1" ht="15.6" x14ac:dyDescent="0.3">
      <c r="L194" s="4"/>
      <c r="M194" s="4"/>
      <c r="N194" s="27"/>
    </row>
    <row r="195" spans="12:14" s="3" customFormat="1" ht="15.6" x14ac:dyDescent="0.3">
      <c r="L195" s="4"/>
      <c r="M195" s="4"/>
      <c r="N195" s="27"/>
    </row>
    <row r="196" spans="12:14" s="3" customFormat="1" ht="15.6" x14ac:dyDescent="0.3">
      <c r="L196" s="4"/>
      <c r="M196" s="4"/>
      <c r="N196" s="27"/>
    </row>
    <row r="197" spans="12:14" s="3" customFormat="1" ht="15.6" x14ac:dyDescent="0.3">
      <c r="L197" s="4"/>
      <c r="M197" s="4"/>
      <c r="N197" s="27"/>
    </row>
    <row r="198" spans="12:14" s="3" customFormat="1" ht="15.6" x14ac:dyDescent="0.3">
      <c r="L198" s="4"/>
      <c r="M198" s="4"/>
      <c r="N198" s="27"/>
    </row>
    <row r="199" spans="12:14" s="3" customFormat="1" ht="15.6" x14ac:dyDescent="0.3">
      <c r="L199" s="4"/>
      <c r="M199" s="4"/>
      <c r="N199" s="27"/>
    </row>
    <row r="200" spans="12:14" s="3" customFormat="1" x14ac:dyDescent="0.3">
      <c r="L200" s="4"/>
      <c r="M200" s="4"/>
      <c r="N200" s="4"/>
    </row>
    <row r="201" spans="12:14" s="3" customFormat="1" x14ac:dyDescent="0.3">
      <c r="L201" s="4"/>
      <c r="M201" s="4"/>
      <c r="N201" s="4"/>
    </row>
    <row r="202" spans="12:14" s="3" customFormat="1" x14ac:dyDescent="0.3">
      <c r="L202" s="4"/>
      <c r="M202" s="4"/>
      <c r="N202" s="4"/>
    </row>
    <row r="203" spans="12:14" s="3" customFormat="1" x14ac:dyDescent="0.3">
      <c r="L203" s="4"/>
      <c r="M203" s="4"/>
      <c r="N203" s="4"/>
    </row>
    <row r="204" spans="12:14" s="3" customFormat="1" x14ac:dyDescent="0.3">
      <c r="L204" s="4"/>
      <c r="M204" s="4"/>
      <c r="N204" s="4"/>
    </row>
    <row r="205" spans="12:14" s="3" customFormat="1" x14ac:dyDescent="0.3">
      <c r="L205" s="4"/>
      <c r="M205" s="4"/>
      <c r="N205" s="4"/>
    </row>
    <row r="206" spans="12:14" s="3" customFormat="1" x14ac:dyDescent="0.3">
      <c r="L206" s="4"/>
      <c r="M206" s="4"/>
      <c r="N206" s="4"/>
    </row>
    <row r="207" spans="12:14" s="3" customFormat="1" x14ac:dyDescent="0.3">
      <c r="L207" s="4"/>
      <c r="M207" s="4"/>
      <c r="N207" s="4"/>
    </row>
    <row r="208" spans="12:14" s="3" customFormat="1" x14ac:dyDescent="0.3">
      <c r="L208" s="4"/>
      <c r="M208" s="4"/>
      <c r="N208" s="4"/>
    </row>
    <row r="209" spans="12:14" s="3" customFormat="1" x14ac:dyDescent="0.3">
      <c r="L209" s="4"/>
      <c r="M209" s="4"/>
      <c r="N209" s="4"/>
    </row>
    <row r="210" spans="12:14" s="3" customFormat="1" x14ac:dyDescent="0.3">
      <c r="L210" s="4"/>
      <c r="M210" s="4"/>
      <c r="N210" s="4"/>
    </row>
    <row r="211" spans="12:14" s="3" customFormat="1" x14ac:dyDescent="0.3">
      <c r="L211" s="4"/>
      <c r="M211" s="4"/>
      <c r="N211" s="4"/>
    </row>
    <row r="212" spans="12:14" s="3" customFormat="1" x14ac:dyDescent="0.3">
      <c r="L212" s="4"/>
      <c r="M212" s="4"/>
      <c r="N212" s="4"/>
    </row>
    <row r="213" spans="12:14" s="3" customFormat="1" x14ac:dyDescent="0.3">
      <c r="L213" s="4"/>
      <c r="M213" s="4"/>
      <c r="N213" s="4"/>
    </row>
    <row r="214" spans="12:14" s="3" customFormat="1" x14ac:dyDescent="0.3">
      <c r="L214" s="4"/>
      <c r="M214" s="4"/>
      <c r="N214" s="4"/>
    </row>
    <row r="215" spans="12:14" s="3" customFormat="1" x14ac:dyDescent="0.3">
      <c r="L215" s="4"/>
      <c r="M215" s="4"/>
      <c r="N215" s="4"/>
    </row>
    <row r="216" spans="12:14" s="3" customFormat="1" x14ac:dyDescent="0.3">
      <c r="L216" s="4"/>
      <c r="M216" s="4"/>
      <c r="N216" s="4"/>
    </row>
    <row r="217" spans="12:14" s="3" customFormat="1" x14ac:dyDescent="0.3">
      <c r="L217" s="4"/>
      <c r="M217" s="4"/>
      <c r="N217" s="4"/>
    </row>
    <row r="218" spans="12:14" s="3" customFormat="1" x14ac:dyDescent="0.3">
      <c r="L218" s="4"/>
      <c r="M218" s="4"/>
      <c r="N218" s="4"/>
    </row>
    <row r="219" spans="12:14" s="3" customFormat="1" x14ac:dyDescent="0.3">
      <c r="L219" s="4"/>
      <c r="M219" s="4"/>
      <c r="N219" s="4"/>
    </row>
    <row r="220" spans="12:14" s="3" customFormat="1" x14ac:dyDescent="0.3">
      <c r="L220" s="4"/>
      <c r="M220" s="4"/>
      <c r="N220" s="4"/>
    </row>
    <row r="221" spans="12:14" s="3" customFormat="1" x14ac:dyDescent="0.3">
      <c r="L221" s="4"/>
      <c r="M221" s="4"/>
      <c r="N221" s="4"/>
    </row>
    <row r="222" spans="12:14" s="3" customFormat="1" x14ac:dyDescent="0.3">
      <c r="L222" s="4"/>
      <c r="M222" s="4"/>
      <c r="N222" s="4"/>
    </row>
    <row r="223" spans="12:14" s="3" customFormat="1" x14ac:dyDescent="0.3">
      <c r="L223" s="4"/>
      <c r="M223" s="4"/>
      <c r="N223" s="4"/>
    </row>
    <row r="224" spans="12:14" s="3" customFormat="1" x14ac:dyDescent="0.3">
      <c r="L224" s="4"/>
      <c r="M224" s="4"/>
      <c r="N224" s="4"/>
    </row>
    <row r="225" spans="12:14" s="3" customFormat="1" x14ac:dyDescent="0.3">
      <c r="L225" s="4"/>
      <c r="M225" s="4"/>
      <c r="N225" s="4"/>
    </row>
    <row r="226" spans="12:14" s="3" customFormat="1" x14ac:dyDescent="0.3">
      <c r="L226" s="4"/>
      <c r="M226" s="4"/>
      <c r="N226" s="4"/>
    </row>
    <row r="227" spans="12:14" s="3" customFormat="1" x14ac:dyDescent="0.3">
      <c r="L227" s="4"/>
      <c r="M227" s="4"/>
      <c r="N227" s="4"/>
    </row>
    <row r="228" spans="12:14" s="3" customFormat="1" x14ac:dyDescent="0.3">
      <c r="L228" s="4"/>
      <c r="M228" s="4"/>
      <c r="N228" s="4"/>
    </row>
    <row r="229" spans="12:14" s="3" customFormat="1" x14ac:dyDescent="0.3">
      <c r="L229" s="4"/>
      <c r="M229" s="4"/>
      <c r="N229" s="4"/>
    </row>
    <row r="230" spans="12:14" s="3" customFormat="1" x14ac:dyDescent="0.3">
      <c r="L230" s="4"/>
      <c r="M230" s="4"/>
      <c r="N230" s="4"/>
    </row>
    <row r="231" spans="12:14" s="3" customFormat="1" x14ac:dyDescent="0.3">
      <c r="L231" s="4"/>
      <c r="M231" s="4"/>
      <c r="N231" s="4"/>
    </row>
    <row r="232" spans="12:14" s="3" customFormat="1" x14ac:dyDescent="0.3">
      <c r="L232" s="4"/>
      <c r="M232" s="4"/>
      <c r="N232" s="4"/>
    </row>
    <row r="233" spans="12:14" s="3" customFormat="1" x14ac:dyDescent="0.3">
      <c r="L233" s="4"/>
      <c r="M233" s="4"/>
      <c r="N233" s="4"/>
    </row>
    <row r="234" spans="12:14" s="3" customFormat="1" x14ac:dyDescent="0.3">
      <c r="L234" s="4"/>
      <c r="M234" s="4"/>
      <c r="N234" s="4"/>
    </row>
    <row r="235" spans="12:14" s="3" customFormat="1" x14ac:dyDescent="0.3">
      <c r="L235" s="4"/>
      <c r="M235" s="4"/>
      <c r="N235" s="4"/>
    </row>
  </sheetData>
  <hyperlinks>
    <hyperlink ref="H1:J1" r:id="rId1" location="&amp;gid=1&amp;pid=1" display="pubMAT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110"/>
  <sheetViews>
    <sheetView workbookViewId="0">
      <selection activeCell="S53" sqref="S53"/>
    </sheetView>
  </sheetViews>
  <sheetFormatPr defaultRowHeight="14.4" x14ac:dyDescent="0.3"/>
  <cols>
    <col min="1" max="1" width="16.6640625" style="1" bestFit="1" customWidth="1"/>
    <col min="2" max="2" width="5.6640625" style="1" bestFit="1" customWidth="1"/>
    <col min="3" max="3" width="10" style="1" bestFit="1" customWidth="1"/>
    <col min="4" max="4" width="11.6640625" style="1" bestFit="1" customWidth="1"/>
    <col min="5" max="5" width="5" style="1" bestFit="1" customWidth="1"/>
    <col min="6" max="6" width="12" style="1" bestFit="1" customWidth="1"/>
    <col min="7" max="7" width="6.6640625" style="1" bestFit="1" customWidth="1"/>
    <col min="8" max="8" width="8.33203125" style="1" bestFit="1" customWidth="1"/>
    <col min="9" max="9" width="8.33203125" style="1" customWidth="1"/>
    <col min="10" max="10" width="10.21875" style="1" bestFit="1" customWidth="1"/>
    <col min="11" max="11" width="6" style="1" bestFit="1" customWidth="1"/>
    <col min="12" max="13" width="7.109375" style="2" bestFit="1" customWidth="1"/>
    <col min="14" max="14" width="7.5546875" style="2" customWidth="1"/>
    <col min="15" max="15" width="10.33203125" style="1" customWidth="1"/>
    <col min="16" max="16" width="10.6640625" style="1" customWidth="1"/>
    <col min="17" max="17" width="9.77734375" style="1" bestFit="1" customWidth="1"/>
    <col min="18" max="18" width="9.77734375" style="1" customWidth="1"/>
    <col min="19" max="19" width="9.33203125" style="1" bestFit="1" customWidth="1"/>
    <col min="20" max="20" width="5.109375" style="1" customWidth="1"/>
    <col min="21" max="21" width="11.33203125" style="41" customWidth="1"/>
    <col min="22" max="22" width="8" style="41" bestFit="1" customWidth="1"/>
    <col min="23" max="23" width="8.88671875" style="41"/>
    <col min="24" max="24" width="13.5546875" style="48" bestFit="1" customWidth="1"/>
    <col min="25" max="251" width="8.88671875" style="41"/>
    <col min="252" max="16384" width="8.88671875" style="1"/>
  </cols>
  <sheetData>
    <row r="1" spans="1:25" ht="15" thickBot="1" x14ac:dyDescent="0.35">
      <c r="A1" s="43" t="s">
        <v>7</v>
      </c>
      <c r="B1" s="44" t="s">
        <v>6</v>
      </c>
      <c r="C1" s="44" t="s">
        <v>0</v>
      </c>
      <c r="D1" s="44" t="s">
        <v>1</v>
      </c>
      <c r="E1" s="44" t="s">
        <v>2</v>
      </c>
      <c r="F1" s="44" t="s">
        <v>28</v>
      </c>
      <c r="G1" s="44" t="s">
        <v>16</v>
      </c>
      <c r="H1" s="57" t="s">
        <v>30</v>
      </c>
      <c r="I1" s="57" t="s">
        <v>38</v>
      </c>
      <c r="J1" s="57" t="s">
        <v>41</v>
      </c>
      <c r="K1" s="44" t="s">
        <v>29</v>
      </c>
      <c r="L1" s="58" t="s">
        <v>3</v>
      </c>
      <c r="M1" s="58" t="s">
        <v>4</v>
      </c>
      <c r="N1" s="58" t="s">
        <v>5</v>
      </c>
      <c r="O1" s="44" t="s">
        <v>27</v>
      </c>
      <c r="P1" s="62" t="s">
        <v>42</v>
      </c>
      <c r="Q1" s="7" t="s">
        <v>46</v>
      </c>
      <c r="R1" s="7" t="s">
        <v>43</v>
      </c>
      <c r="S1" s="8" t="s">
        <v>44</v>
      </c>
      <c r="T1" s="45"/>
      <c r="X1" s="50" t="s">
        <v>45</v>
      </c>
    </row>
    <row r="2" spans="1:25" ht="15.6" thickTop="1" thickBot="1" x14ac:dyDescent="0.35">
      <c r="A2" s="9" t="s">
        <v>8</v>
      </c>
      <c r="B2" s="10" t="s">
        <v>9</v>
      </c>
      <c r="C2" s="11">
        <v>43.228566999999998</v>
      </c>
      <c r="D2" s="11">
        <v>-116.73752399999999</v>
      </c>
      <c r="E2" s="12">
        <v>1184</v>
      </c>
      <c r="F2" s="12">
        <v>1186.2199707</v>
      </c>
      <c r="G2" s="12" t="s">
        <v>17</v>
      </c>
      <c r="H2" s="13" t="s">
        <v>17</v>
      </c>
      <c r="I2" s="63" t="s">
        <v>17</v>
      </c>
      <c r="J2" s="63" t="s">
        <v>17</v>
      </c>
      <c r="K2" s="63">
        <v>9.1999999999999993</v>
      </c>
      <c r="L2" s="64">
        <v>11.685555555555554</v>
      </c>
      <c r="M2" s="64">
        <v>11.359629629629628</v>
      </c>
      <c r="N2" s="64">
        <v>11.238148148148149</v>
      </c>
      <c r="O2" s="65">
        <v>544529</v>
      </c>
      <c r="P2" s="66">
        <f>(0.9108*K2)+2.7419</f>
        <v>11.121259999999999</v>
      </c>
      <c r="Q2" s="14">
        <f>($V$3-O2)/$V$2</f>
        <v>0.19451192906255788</v>
      </c>
      <c r="R2" s="14">
        <f>P2+Q2</f>
        <v>11.315771929062556</v>
      </c>
      <c r="S2" s="46">
        <f>R2-M2</f>
        <v>-4.3857700567071944E-2</v>
      </c>
      <c r="T2" s="5"/>
      <c r="U2" s="52" t="s">
        <v>31</v>
      </c>
      <c r="V2" s="53">
        <v>34134.875777352929</v>
      </c>
      <c r="X2" s="51">
        <f>ABS(S2)</f>
        <v>4.3857700567071944E-2</v>
      </c>
    </row>
    <row r="3" spans="1:25" ht="15.6" thickTop="1" thickBot="1" x14ac:dyDescent="0.35">
      <c r="A3" s="15" t="s">
        <v>10</v>
      </c>
      <c r="B3" s="16" t="s">
        <v>11</v>
      </c>
      <c r="C3" s="17">
        <v>43.205119000000003</v>
      </c>
      <c r="D3" s="17">
        <v>-116.75027300000001</v>
      </c>
      <c r="E3" s="18">
        <v>1200</v>
      </c>
      <c r="F3" s="18">
        <v>1201.8800048999999</v>
      </c>
      <c r="G3" s="18" t="s">
        <v>17</v>
      </c>
      <c r="H3" s="19" t="s">
        <v>17</v>
      </c>
      <c r="I3" s="67" t="s">
        <v>17</v>
      </c>
      <c r="J3" s="67" t="s">
        <v>17</v>
      </c>
      <c r="K3" s="67">
        <v>9</v>
      </c>
      <c r="L3" s="68">
        <v>11.182148666666668</v>
      </c>
      <c r="M3" s="68">
        <v>11.331668666666667</v>
      </c>
      <c r="N3" s="68">
        <v>11.350160370370372</v>
      </c>
      <c r="O3" s="69">
        <v>552143</v>
      </c>
      <c r="P3" s="70">
        <f t="shared" ref="P3:P13" si="0">(0.9108*K3)+2.7419</f>
        <v>10.9391</v>
      </c>
      <c r="Q3" s="20">
        <f>($V$3-O3)/$V$2</f>
        <v>-2.854439754202209E-2</v>
      </c>
      <c r="R3" s="20">
        <f>P3+Q3</f>
        <v>10.910555602457977</v>
      </c>
      <c r="S3" s="59">
        <f>R3-M3</f>
        <v>-0.42111306420868999</v>
      </c>
      <c r="T3" s="5"/>
      <c r="U3" s="54" t="s">
        <v>32</v>
      </c>
      <c r="V3" s="55">
        <v>551168.6405357637</v>
      </c>
      <c r="X3" s="51">
        <f t="shared" ref="X3:X13" si="1">ABS(S3)</f>
        <v>0.42111306420868999</v>
      </c>
    </row>
    <row r="4" spans="1:25" x14ac:dyDescent="0.3">
      <c r="A4" s="15" t="s">
        <v>12</v>
      </c>
      <c r="B4" s="16" t="s">
        <v>13</v>
      </c>
      <c r="C4" s="17">
        <v>43.169027999999997</v>
      </c>
      <c r="D4" s="17">
        <v>-116.712908</v>
      </c>
      <c r="E4" s="18">
        <v>1412</v>
      </c>
      <c r="F4" s="18">
        <v>1415.0899658000001</v>
      </c>
      <c r="G4" s="18" t="s">
        <v>17</v>
      </c>
      <c r="H4" s="19" t="s">
        <v>17</v>
      </c>
      <c r="I4" s="67" t="s">
        <v>17</v>
      </c>
      <c r="J4" s="67" t="s">
        <v>17</v>
      </c>
      <c r="K4" s="67">
        <v>8.6999999999999993</v>
      </c>
      <c r="L4" s="68">
        <v>10.666666666666666</v>
      </c>
      <c r="M4" s="68">
        <v>11.05</v>
      </c>
      <c r="N4" s="68">
        <v>10.762592592592592</v>
      </c>
      <c r="O4" s="69">
        <v>558058</v>
      </c>
      <c r="P4" s="70">
        <f t="shared" si="0"/>
        <v>10.66586</v>
      </c>
      <c r="Q4" s="20">
        <f>($V$3-O4)/$V$2</f>
        <v>-0.20182758270962001</v>
      </c>
      <c r="R4" s="20">
        <f>P4+Q4</f>
        <v>10.46403241729038</v>
      </c>
      <c r="S4" s="59">
        <f>R4-M4</f>
        <v>-0.58596758270962113</v>
      </c>
      <c r="T4" s="5"/>
      <c r="X4" s="51">
        <f t="shared" si="1"/>
        <v>0.58596758270962113</v>
      </c>
    </row>
    <row r="5" spans="1:25" x14ac:dyDescent="0.3">
      <c r="A5" s="15" t="s">
        <v>14</v>
      </c>
      <c r="B5" s="18">
        <v>127</v>
      </c>
      <c r="C5" s="18">
        <v>43.139999000000003</v>
      </c>
      <c r="D5" s="18">
        <v>-116.73356800000001</v>
      </c>
      <c r="E5" s="18">
        <v>1649</v>
      </c>
      <c r="F5" s="18">
        <v>1651.7299805</v>
      </c>
      <c r="G5" s="18" t="s">
        <v>17</v>
      </c>
      <c r="H5" s="19" t="s">
        <v>17</v>
      </c>
      <c r="I5" s="67" t="s">
        <v>17</v>
      </c>
      <c r="J5" s="67" t="s">
        <v>17</v>
      </c>
      <c r="K5" s="67">
        <v>8.1</v>
      </c>
      <c r="L5" s="68">
        <v>8.9551851851851847</v>
      </c>
      <c r="M5" s="68">
        <v>8.83</v>
      </c>
      <c r="N5" s="68">
        <v>9.1840740740740738</v>
      </c>
      <c r="O5" s="69">
        <v>585869</v>
      </c>
      <c r="P5" s="70">
        <f t="shared" si="0"/>
        <v>10.11938</v>
      </c>
      <c r="Q5" s="20">
        <f>($V$3-O5)/$V$2</f>
        <v>-1.01656615628461</v>
      </c>
      <c r="R5" s="20">
        <f>P5+Q5</f>
        <v>9.1028138437153903</v>
      </c>
      <c r="S5" s="59">
        <f>R5-M5</f>
        <v>0.27281384371539019</v>
      </c>
      <c r="T5" s="5"/>
      <c r="X5" s="51">
        <f t="shared" si="1"/>
        <v>0.27281384371539019</v>
      </c>
    </row>
    <row r="6" spans="1:25" x14ac:dyDescent="0.3">
      <c r="A6" s="35" t="s">
        <v>15</v>
      </c>
      <c r="B6" s="36">
        <v>176</v>
      </c>
      <c r="C6" s="36">
        <v>43.065604999999998</v>
      </c>
      <c r="D6" s="36">
        <v>-116.759135</v>
      </c>
      <c r="E6" s="36">
        <v>2093</v>
      </c>
      <c r="F6" s="36">
        <v>2094.9599609000002</v>
      </c>
      <c r="G6" s="36" t="s">
        <v>17</v>
      </c>
      <c r="H6" s="37" t="s">
        <v>17</v>
      </c>
      <c r="I6" s="71" t="s">
        <v>17</v>
      </c>
      <c r="J6" s="71" t="s">
        <v>17</v>
      </c>
      <c r="K6" s="71">
        <v>5</v>
      </c>
      <c r="L6" s="72">
        <v>7.7070370370370371</v>
      </c>
      <c r="M6" s="72">
        <v>7.5688888888888872</v>
      </c>
      <c r="N6" s="72">
        <v>7.6507407407407397</v>
      </c>
      <c r="O6" s="73">
        <v>609500</v>
      </c>
      <c r="P6" s="74">
        <f t="shared" si="0"/>
        <v>7.2958999999999996</v>
      </c>
      <c r="Q6" s="38">
        <f>($V$3-O6)/$V$2</f>
        <v>-1.708849325971086</v>
      </c>
      <c r="R6" s="38">
        <f>P6+Q6</f>
        <v>5.5870506740289141</v>
      </c>
      <c r="S6" s="60">
        <f>R6-M6</f>
        <v>-1.9818382148599731</v>
      </c>
      <c r="T6" s="5"/>
      <c r="X6" s="51">
        <f t="shared" si="1"/>
        <v>1.9818382148599731</v>
      </c>
      <c r="Y6" s="56" t="s">
        <v>47</v>
      </c>
    </row>
    <row r="7" spans="1:25" x14ac:dyDescent="0.3">
      <c r="A7" s="15" t="s">
        <v>39</v>
      </c>
      <c r="B7" s="18" t="s">
        <v>20</v>
      </c>
      <c r="C7" s="18">
        <v>43.122926999999898</v>
      </c>
      <c r="D7" s="18">
        <v>-116.782798</v>
      </c>
      <c r="E7" s="18">
        <v>1552</v>
      </c>
      <c r="F7" s="18">
        <v>1613.5100098</v>
      </c>
      <c r="G7" s="18" t="s">
        <v>19</v>
      </c>
      <c r="H7" s="19">
        <v>8.6</v>
      </c>
      <c r="I7" s="68">
        <v>0.12</v>
      </c>
      <c r="J7" s="75">
        <v>41</v>
      </c>
      <c r="K7" s="67">
        <v>7.5999999000000003</v>
      </c>
      <c r="L7" s="68" t="s">
        <v>17</v>
      </c>
      <c r="M7" s="68">
        <v>8.8000000000000007</v>
      </c>
      <c r="N7" s="68" t="s">
        <v>17</v>
      </c>
      <c r="O7" s="76">
        <v>453728</v>
      </c>
      <c r="P7" s="70">
        <f t="shared" si="0"/>
        <v>9.66397990892</v>
      </c>
      <c r="Q7" s="20">
        <f>($V$3-O7)/$V$2</f>
        <v>2.8545772708044104</v>
      </c>
      <c r="R7" s="20">
        <f>P7-Q7</f>
        <v>6.8094026381155892</v>
      </c>
      <c r="S7" s="59">
        <f>R7-M7</f>
        <v>-1.9905973618844115</v>
      </c>
      <c r="T7" s="6"/>
      <c r="X7" s="51">
        <f t="shared" si="1"/>
        <v>1.9905973618844115</v>
      </c>
      <c r="Y7" s="56" t="s">
        <v>47</v>
      </c>
    </row>
    <row r="8" spans="1:25" x14ac:dyDescent="0.3">
      <c r="A8" s="15" t="s">
        <v>39</v>
      </c>
      <c r="B8" s="18" t="s">
        <v>26</v>
      </c>
      <c r="C8" s="18">
        <v>43.122926999999898</v>
      </c>
      <c r="D8" s="18">
        <v>-116.782798</v>
      </c>
      <c r="E8" s="18">
        <v>1613</v>
      </c>
      <c r="F8" s="18">
        <v>1613.5100098</v>
      </c>
      <c r="G8" s="18" t="s">
        <v>19</v>
      </c>
      <c r="H8" s="19">
        <v>8.4</v>
      </c>
      <c r="I8" s="68">
        <v>0.12</v>
      </c>
      <c r="J8" s="75">
        <v>31</v>
      </c>
      <c r="K8" s="67">
        <v>7.5999999000000003</v>
      </c>
      <c r="L8" s="68" t="s">
        <v>17</v>
      </c>
      <c r="M8" s="68">
        <v>7.2</v>
      </c>
      <c r="N8" s="68" t="s">
        <v>17</v>
      </c>
      <c r="O8" s="76">
        <v>453728</v>
      </c>
      <c r="P8" s="70">
        <f t="shared" si="0"/>
        <v>9.66397990892</v>
      </c>
      <c r="Q8" s="20">
        <f>($V$3-O8)/$V$2</f>
        <v>2.8545772708044104</v>
      </c>
      <c r="R8" s="20">
        <f>P8-Q8</f>
        <v>6.8094026381155892</v>
      </c>
      <c r="S8" s="59">
        <f>R8-M8</f>
        <v>-0.39059736188441097</v>
      </c>
      <c r="T8" s="6"/>
      <c r="X8" s="51">
        <f t="shared" si="1"/>
        <v>0.39059736188441097</v>
      </c>
      <c r="Y8" s="56"/>
    </row>
    <row r="9" spans="1:25" x14ac:dyDescent="0.3">
      <c r="A9" s="15" t="s">
        <v>39</v>
      </c>
      <c r="B9" s="18" t="s">
        <v>22</v>
      </c>
      <c r="C9" s="18">
        <v>43.121879999999898</v>
      </c>
      <c r="D9" s="18">
        <v>-116.785608999999</v>
      </c>
      <c r="E9" s="18">
        <v>1655</v>
      </c>
      <c r="F9" s="18">
        <v>1658.7299805</v>
      </c>
      <c r="G9" s="18" t="s">
        <v>19</v>
      </c>
      <c r="H9" s="19">
        <v>8.1999999999999993</v>
      </c>
      <c r="I9" s="68">
        <v>0.14000000000000001</v>
      </c>
      <c r="J9" s="75">
        <v>71</v>
      </c>
      <c r="K9" s="67">
        <v>7.3000002000000004</v>
      </c>
      <c r="L9" s="68" t="s">
        <v>17</v>
      </c>
      <c r="M9" s="68">
        <v>7.4</v>
      </c>
      <c r="N9" s="68" t="s">
        <v>17</v>
      </c>
      <c r="O9" s="76">
        <v>483215</v>
      </c>
      <c r="P9" s="70">
        <f t="shared" si="0"/>
        <v>9.3907401821600001</v>
      </c>
      <c r="Q9" s="20">
        <f>($V$3-O9)/$V$2</f>
        <v>1.9907393534693369</v>
      </c>
      <c r="R9" s="20">
        <f>P9-Q9</f>
        <v>7.4000008286906631</v>
      </c>
      <c r="S9" s="59">
        <f>R9-M9</f>
        <v>8.2869066275748082E-7</v>
      </c>
      <c r="T9" s="6"/>
      <c r="X9" s="51">
        <f t="shared" si="1"/>
        <v>8.2869066275748082E-7</v>
      </c>
      <c r="Y9" s="56"/>
    </row>
    <row r="10" spans="1:25" x14ac:dyDescent="0.3">
      <c r="A10" s="15" t="s">
        <v>39</v>
      </c>
      <c r="B10" s="18" t="s">
        <v>25</v>
      </c>
      <c r="C10" s="18">
        <v>43.121592999999898</v>
      </c>
      <c r="D10" s="18">
        <v>-116.787987</v>
      </c>
      <c r="E10" s="18">
        <v>1706</v>
      </c>
      <c r="F10" s="18">
        <v>1706.6199951000001</v>
      </c>
      <c r="G10" s="18" t="s">
        <v>19</v>
      </c>
      <c r="H10" s="19">
        <v>8</v>
      </c>
      <c r="I10" s="68">
        <v>0.12</v>
      </c>
      <c r="J10" s="77">
        <v>113</v>
      </c>
      <c r="K10" s="67">
        <v>7.0999999000000003</v>
      </c>
      <c r="L10" s="68" t="s">
        <v>17</v>
      </c>
      <c r="M10" s="68">
        <v>6.6</v>
      </c>
      <c r="N10" s="68" t="s">
        <v>17</v>
      </c>
      <c r="O10" s="76">
        <v>500448</v>
      </c>
      <c r="P10" s="70">
        <f t="shared" si="0"/>
        <v>9.2085799089200009</v>
      </c>
      <c r="Q10" s="20">
        <f>($V$3-O10)/$V$2</f>
        <v>1.4858891201653277</v>
      </c>
      <c r="R10" s="20">
        <f>P10-Q10</f>
        <v>7.7226907887546732</v>
      </c>
      <c r="S10" s="59">
        <f>R10-M10</f>
        <v>1.1226907887546735</v>
      </c>
      <c r="T10" s="6"/>
      <c r="X10" s="51">
        <f t="shared" si="1"/>
        <v>1.1226907887546735</v>
      </c>
      <c r="Y10" s="56" t="s">
        <v>47</v>
      </c>
    </row>
    <row r="11" spans="1:25" x14ac:dyDescent="0.3">
      <c r="A11" s="15" t="s">
        <v>39</v>
      </c>
      <c r="B11" s="18" t="s">
        <v>23</v>
      </c>
      <c r="C11" s="18">
        <v>43.1263369999999</v>
      </c>
      <c r="D11" s="18">
        <v>-116.788065</v>
      </c>
      <c r="E11" s="18">
        <v>1659</v>
      </c>
      <c r="F11" s="18">
        <v>1661.9100341999999</v>
      </c>
      <c r="G11" s="18" t="s">
        <v>18</v>
      </c>
      <c r="H11" s="19">
        <v>8.4</v>
      </c>
      <c r="I11" s="68">
        <v>0.15</v>
      </c>
      <c r="J11" s="75">
        <v>12</v>
      </c>
      <c r="K11" s="67">
        <v>7.3000002000000004</v>
      </c>
      <c r="L11" s="68" t="s">
        <v>17</v>
      </c>
      <c r="M11" s="68">
        <v>12.7</v>
      </c>
      <c r="N11" s="68" t="s">
        <v>17</v>
      </c>
      <c r="O11" s="78">
        <v>635761</v>
      </c>
      <c r="P11" s="70">
        <f t="shared" si="0"/>
        <v>9.3907401821600001</v>
      </c>
      <c r="Q11" s="20">
        <f>($V$3-O11)/$V$2</f>
        <v>-2.4781797952333493</v>
      </c>
      <c r="R11" s="20">
        <f>P11-Q11</f>
        <v>11.86891997739335</v>
      </c>
      <c r="S11" s="59">
        <f>R11-M11</f>
        <v>-0.83108002260664904</v>
      </c>
      <c r="T11" s="6"/>
      <c r="X11" s="51">
        <f t="shared" si="1"/>
        <v>0.83108002260664904</v>
      </c>
    </row>
    <row r="12" spans="1:25" x14ac:dyDescent="0.3">
      <c r="A12" s="15" t="s">
        <v>39</v>
      </c>
      <c r="B12" s="18" t="s">
        <v>24</v>
      </c>
      <c r="C12" s="18">
        <v>43.1263369999999</v>
      </c>
      <c r="D12" s="18">
        <v>-116.788065</v>
      </c>
      <c r="E12" s="18">
        <v>1704</v>
      </c>
      <c r="F12" s="18">
        <v>1706.5999756000001</v>
      </c>
      <c r="G12" s="18" t="s">
        <v>18</v>
      </c>
      <c r="H12" s="19">
        <v>8.8000000000000007</v>
      </c>
      <c r="I12" s="68">
        <v>0.15</v>
      </c>
      <c r="J12" s="75">
        <v>14</v>
      </c>
      <c r="K12" s="67">
        <v>7.0999999000000003</v>
      </c>
      <c r="L12" s="68" t="s">
        <v>17</v>
      </c>
      <c r="M12" s="68">
        <v>12.5</v>
      </c>
      <c r="N12" s="68" t="s">
        <v>17</v>
      </c>
      <c r="O12" s="78">
        <v>657880</v>
      </c>
      <c r="P12" s="70">
        <f t="shared" si="0"/>
        <v>9.2085799089200009</v>
      </c>
      <c r="Q12" s="20">
        <f>($V$3-O12)/$V$2</f>
        <v>-3.1261680915515404</v>
      </c>
      <c r="R12" s="20">
        <f>P12-Q12</f>
        <v>12.334748000471542</v>
      </c>
      <c r="S12" s="59">
        <f>R12-M12</f>
        <v>-0.16525199952845782</v>
      </c>
      <c r="T12" s="6"/>
      <c r="X12" s="51">
        <f t="shared" si="1"/>
        <v>0.16525199952845782</v>
      </c>
    </row>
    <row r="13" spans="1:25" ht="15" thickBot="1" x14ac:dyDescent="0.35">
      <c r="A13" s="21" t="s">
        <v>39</v>
      </c>
      <c r="B13" s="22" t="s">
        <v>21</v>
      </c>
      <c r="C13" s="22">
        <v>43.122926999999898</v>
      </c>
      <c r="D13" s="22">
        <v>-116.782798</v>
      </c>
      <c r="E13" s="22">
        <v>1611</v>
      </c>
      <c r="F13" s="22">
        <v>1615.7099608999999</v>
      </c>
      <c r="G13" s="22" t="s">
        <v>18</v>
      </c>
      <c r="H13" s="23">
        <v>9.1</v>
      </c>
      <c r="I13" s="79">
        <v>0.23</v>
      </c>
      <c r="J13" s="80">
        <v>5</v>
      </c>
      <c r="K13" s="81">
        <v>7.5999999000000003</v>
      </c>
      <c r="L13" s="79" t="s">
        <v>17</v>
      </c>
      <c r="M13" s="79">
        <v>12.3</v>
      </c>
      <c r="N13" s="79" t="s">
        <v>17</v>
      </c>
      <c r="O13" s="82">
        <v>641149</v>
      </c>
      <c r="P13" s="83">
        <f t="shared" si="0"/>
        <v>9.66397990892</v>
      </c>
      <c r="Q13" s="24">
        <f>($V$3-O13)/$V$2</f>
        <v>-2.6360242249346206</v>
      </c>
      <c r="R13" s="24">
        <f>P13-Q13</f>
        <v>12.300004133854621</v>
      </c>
      <c r="S13" s="61">
        <f>R13-M13</f>
        <v>4.1338546203917304E-6</v>
      </c>
      <c r="T13" s="6"/>
      <c r="X13" s="51">
        <f t="shared" si="1"/>
        <v>4.1338546203917304E-6</v>
      </c>
    </row>
    <row r="14" spans="1:25" s="41" customFormat="1" ht="15" thickBot="1" x14ac:dyDescent="0.35">
      <c r="L14" s="42"/>
      <c r="M14" s="42"/>
      <c r="N14" s="42"/>
      <c r="P14" s="47"/>
      <c r="Q14" s="47"/>
      <c r="R14" s="47"/>
      <c r="S14" s="47"/>
      <c r="T14" s="47"/>
      <c r="X14" s="49">
        <f>SUM(X2:X13)</f>
        <v>7.8058129032646324</v>
      </c>
    </row>
    <row r="15" spans="1:25" s="3" customFormat="1" x14ac:dyDescent="0.3">
      <c r="L15" s="4"/>
      <c r="M15" s="4"/>
      <c r="N15" s="4"/>
      <c r="P15" s="86"/>
      <c r="Q15" s="86"/>
      <c r="R15" s="86"/>
      <c r="S15" s="86"/>
      <c r="T15" s="86"/>
      <c r="X15" s="87"/>
    </row>
    <row r="16" spans="1:25" s="3" customFormat="1" x14ac:dyDescent="0.3">
      <c r="L16" s="4"/>
      <c r="M16" s="4"/>
      <c r="N16" s="4"/>
      <c r="P16" s="86"/>
      <c r="Q16" s="86"/>
      <c r="R16" s="86"/>
      <c r="S16" s="86"/>
      <c r="T16" s="86"/>
      <c r="X16" s="87"/>
    </row>
    <row r="17" spans="12:24" s="3" customFormat="1" x14ac:dyDescent="0.3">
      <c r="L17" s="4"/>
      <c r="M17" s="4"/>
      <c r="N17" s="4"/>
      <c r="S17" s="84"/>
      <c r="X17" s="85"/>
    </row>
    <row r="18" spans="12:24" s="3" customFormat="1" x14ac:dyDescent="0.3">
      <c r="L18" s="4"/>
      <c r="M18" s="4"/>
      <c r="N18" s="4"/>
      <c r="X18" s="85"/>
    </row>
    <row r="19" spans="12:24" s="3" customFormat="1" x14ac:dyDescent="0.3">
      <c r="L19" s="4"/>
      <c r="M19" s="4"/>
      <c r="N19" s="4"/>
      <c r="X19" s="85"/>
    </row>
    <row r="20" spans="12:24" s="3" customFormat="1" x14ac:dyDescent="0.3">
      <c r="L20" s="4"/>
      <c r="M20" s="4"/>
      <c r="N20" s="4"/>
      <c r="X20" s="85"/>
    </row>
    <row r="21" spans="12:24" s="3" customFormat="1" x14ac:dyDescent="0.3">
      <c r="L21" s="4"/>
      <c r="M21" s="4"/>
      <c r="N21" s="4"/>
      <c r="X21" s="85"/>
    </row>
    <row r="22" spans="12:24" s="3" customFormat="1" ht="15.6" x14ac:dyDescent="0.3">
      <c r="L22" s="4"/>
      <c r="M22" s="4"/>
      <c r="N22" s="4"/>
      <c r="S22" s="88" t="s">
        <v>48</v>
      </c>
      <c r="X22" s="85"/>
    </row>
    <row r="23" spans="12:24" s="3" customFormat="1" ht="15.6" x14ac:dyDescent="0.3">
      <c r="L23" s="4"/>
      <c r="M23" s="4"/>
      <c r="N23" s="4"/>
      <c r="S23" s="88" t="s">
        <v>51</v>
      </c>
      <c r="X23" s="85"/>
    </row>
    <row r="24" spans="12:24" s="3" customFormat="1" x14ac:dyDescent="0.3">
      <c r="L24" s="4"/>
      <c r="M24" s="4"/>
      <c r="N24" s="4"/>
      <c r="X24" s="85"/>
    </row>
    <row r="25" spans="12:24" s="3" customFormat="1" x14ac:dyDescent="0.3">
      <c r="L25" s="4"/>
      <c r="M25" s="4"/>
      <c r="N25" s="4"/>
      <c r="X25" s="85"/>
    </row>
    <row r="26" spans="12:24" s="3" customFormat="1" x14ac:dyDescent="0.3">
      <c r="L26" s="4"/>
      <c r="M26" s="4"/>
      <c r="N26" s="4"/>
      <c r="X26" s="85"/>
    </row>
    <row r="27" spans="12:24" s="3" customFormat="1" x14ac:dyDescent="0.3">
      <c r="L27" s="4"/>
      <c r="M27" s="4"/>
      <c r="N27" s="4"/>
      <c r="X27" s="85"/>
    </row>
    <row r="28" spans="12:24" s="3" customFormat="1" x14ac:dyDescent="0.3">
      <c r="L28" s="4"/>
      <c r="M28" s="4"/>
      <c r="N28" s="4"/>
      <c r="X28" s="85"/>
    </row>
    <row r="29" spans="12:24" s="3" customFormat="1" x14ac:dyDescent="0.3">
      <c r="L29" s="4"/>
      <c r="M29" s="4"/>
      <c r="N29" s="4"/>
      <c r="X29" s="85"/>
    </row>
    <row r="30" spans="12:24" s="3" customFormat="1" x14ac:dyDescent="0.3">
      <c r="L30" s="4"/>
      <c r="M30" s="4"/>
      <c r="N30" s="4"/>
      <c r="X30" s="85"/>
    </row>
    <row r="31" spans="12:24" s="3" customFormat="1" x14ac:dyDescent="0.3">
      <c r="L31" s="4"/>
      <c r="M31" s="4"/>
      <c r="N31" s="4"/>
      <c r="X31" s="85"/>
    </row>
    <row r="32" spans="12:24" s="3" customFormat="1" x14ac:dyDescent="0.3">
      <c r="L32" s="4"/>
      <c r="M32" s="4"/>
      <c r="N32" s="4"/>
      <c r="X32" s="85"/>
    </row>
    <row r="33" spans="12:24" s="3" customFormat="1" x14ac:dyDescent="0.3">
      <c r="L33" s="4"/>
      <c r="M33" s="4"/>
      <c r="N33" s="4"/>
      <c r="X33" s="85"/>
    </row>
    <row r="34" spans="12:24" s="3" customFormat="1" x14ac:dyDescent="0.3">
      <c r="L34" s="4"/>
      <c r="M34" s="4"/>
      <c r="N34" s="4"/>
      <c r="X34" s="85"/>
    </row>
    <row r="35" spans="12:24" s="3" customFormat="1" x14ac:dyDescent="0.3">
      <c r="L35" s="4"/>
      <c r="M35" s="4"/>
      <c r="N35" s="4"/>
      <c r="X35" s="85"/>
    </row>
    <row r="36" spans="12:24" s="3" customFormat="1" x14ac:dyDescent="0.3">
      <c r="L36" s="4"/>
      <c r="M36" s="4"/>
      <c r="N36" s="4"/>
      <c r="X36" s="85"/>
    </row>
    <row r="37" spans="12:24" s="3" customFormat="1" ht="15.6" x14ac:dyDescent="0.3">
      <c r="L37" s="4"/>
      <c r="M37" s="4"/>
      <c r="N37" s="4"/>
      <c r="S37" s="88" t="s">
        <v>49</v>
      </c>
      <c r="X37" s="85"/>
    </row>
    <row r="38" spans="12:24" s="3" customFormat="1" ht="15.6" x14ac:dyDescent="0.3">
      <c r="L38" s="4"/>
      <c r="M38" s="4"/>
      <c r="N38" s="4"/>
      <c r="S38" s="88" t="s">
        <v>50</v>
      </c>
      <c r="X38" s="85"/>
    </row>
    <row r="39" spans="12:24" s="3" customFormat="1" x14ac:dyDescent="0.3">
      <c r="L39" s="4"/>
      <c r="M39" s="4"/>
      <c r="N39" s="4"/>
      <c r="X39" s="85"/>
    </row>
    <row r="40" spans="12:24" s="3" customFormat="1" x14ac:dyDescent="0.3">
      <c r="L40" s="4"/>
      <c r="M40" s="4"/>
      <c r="N40" s="4"/>
      <c r="S40" s="89" t="s">
        <v>52</v>
      </c>
      <c r="X40" s="85"/>
    </row>
    <row r="41" spans="12:24" s="3" customFormat="1" x14ac:dyDescent="0.3">
      <c r="L41" s="4"/>
      <c r="M41" s="4"/>
      <c r="N41" s="4"/>
      <c r="S41" s="90" t="s">
        <v>53</v>
      </c>
      <c r="X41" s="85"/>
    </row>
    <row r="42" spans="12:24" s="3" customFormat="1" x14ac:dyDescent="0.3">
      <c r="L42" s="4"/>
      <c r="M42" s="4"/>
      <c r="N42" s="4"/>
      <c r="X42" s="85"/>
    </row>
    <row r="43" spans="12:24" s="3" customFormat="1" x14ac:dyDescent="0.3">
      <c r="L43" s="4"/>
      <c r="M43" s="4"/>
      <c r="N43" s="4"/>
      <c r="X43" s="85"/>
    </row>
    <row r="44" spans="12:24" s="3" customFormat="1" x14ac:dyDescent="0.3">
      <c r="L44" s="4"/>
      <c r="M44" s="4"/>
      <c r="N44" s="4"/>
      <c r="X44" s="85"/>
    </row>
    <row r="45" spans="12:24" s="3" customFormat="1" x14ac:dyDescent="0.3">
      <c r="L45" s="4"/>
      <c r="M45" s="4"/>
      <c r="N45" s="4"/>
      <c r="X45" s="85"/>
    </row>
    <row r="46" spans="12:24" s="3" customFormat="1" x14ac:dyDescent="0.3">
      <c r="L46" s="4"/>
      <c r="M46" s="4"/>
      <c r="N46" s="4"/>
      <c r="X46" s="85"/>
    </row>
    <row r="47" spans="12:24" s="3" customFormat="1" x14ac:dyDescent="0.3">
      <c r="L47" s="4"/>
      <c r="M47" s="4"/>
      <c r="N47" s="4"/>
      <c r="X47" s="85"/>
    </row>
    <row r="48" spans="12:24" s="3" customFormat="1" x14ac:dyDescent="0.3">
      <c r="L48" s="4"/>
      <c r="M48" s="4"/>
      <c r="N48" s="4"/>
      <c r="X48" s="85"/>
    </row>
    <row r="49" spans="12:24" s="3" customFormat="1" x14ac:dyDescent="0.3">
      <c r="L49" s="4"/>
      <c r="M49" s="4"/>
      <c r="N49" s="4"/>
      <c r="X49" s="85"/>
    </row>
    <row r="50" spans="12:24" s="3" customFormat="1" x14ac:dyDescent="0.3">
      <c r="L50" s="4"/>
      <c r="M50" s="4"/>
      <c r="N50" s="4"/>
      <c r="X50" s="85"/>
    </row>
    <row r="51" spans="12:24" s="3" customFormat="1" x14ac:dyDescent="0.3">
      <c r="L51" s="4"/>
      <c r="M51" s="4"/>
      <c r="N51" s="4"/>
      <c r="X51" s="85"/>
    </row>
    <row r="52" spans="12:24" s="3" customFormat="1" x14ac:dyDescent="0.3">
      <c r="L52" s="4"/>
      <c r="M52" s="4"/>
      <c r="N52" s="4"/>
      <c r="X52" s="85"/>
    </row>
    <row r="53" spans="12:24" s="3" customFormat="1" x14ac:dyDescent="0.3">
      <c r="L53" s="4"/>
      <c r="M53" s="4"/>
      <c r="N53" s="4"/>
      <c r="X53" s="85"/>
    </row>
    <row r="54" spans="12:24" s="3" customFormat="1" x14ac:dyDescent="0.3">
      <c r="L54" s="4"/>
      <c r="M54" s="4"/>
      <c r="N54" s="4"/>
      <c r="X54" s="85"/>
    </row>
    <row r="55" spans="12:24" s="3" customFormat="1" x14ac:dyDescent="0.3">
      <c r="L55" s="4"/>
      <c r="M55" s="4"/>
      <c r="N55" s="4"/>
      <c r="X55" s="85"/>
    </row>
    <row r="56" spans="12:24" s="3" customFormat="1" x14ac:dyDescent="0.3">
      <c r="L56" s="4"/>
      <c r="M56" s="4"/>
      <c r="N56" s="4"/>
      <c r="X56" s="85"/>
    </row>
    <row r="57" spans="12:24" s="3" customFormat="1" x14ac:dyDescent="0.3">
      <c r="L57" s="4"/>
      <c r="M57" s="4"/>
      <c r="N57" s="4"/>
      <c r="X57" s="85"/>
    </row>
    <row r="58" spans="12:24" s="3" customFormat="1" x14ac:dyDescent="0.3">
      <c r="L58" s="4"/>
      <c r="M58" s="4"/>
      <c r="N58" s="4"/>
      <c r="X58" s="85"/>
    </row>
    <row r="59" spans="12:24" s="3" customFormat="1" x14ac:dyDescent="0.3">
      <c r="L59" s="4"/>
      <c r="M59" s="4"/>
      <c r="N59" s="4"/>
      <c r="X59" s="85"/>
    </row>
    <row r="60" spans="12:24" s="3" customFormat="1" x14ac:dyDescent="0.3">
      <c r="L60" s="4"/>
      <c r="M60" s="4"/>
      <c r="N60" s="4"/>
      <c r="X60" s="85"/>
    </row>
    <row r="61" spans="12:24" s="3" customFormat="1" x14ac:dyDescent="0.3">
      <c r="L61" s="4"/>
      <c r="M61" s="4"/>
      <c r="N61" s="4"/>
      <c r="X61" s="85"/>
    </row>
    <row r="62" spans="12:24" s="3" customFormat="1" x14ac:dyDescent="0.3">
      <c r="L62" s="4"/>
      <c r="M62" s="4"/>
      <c r="N62" s="4"/>
      <c r="X62" s="85"/>
    </row>
    <row r="63" spans="12:24" s="3" customFormat="1" x14ac:dyDescent="0.3">
      <c r="L63" s="4"/>
      <c r="M63" s="4"/>
      <c r="N63" s="4"/>
      <c r="X63" s="85"/>
    </row>
    <row r="64" spans="12:24" s="3" customFormat="1" x14ac:dyDescent="0.3">
      <c r="L64" s="4"/>
      <c r="M64" s="4"/>
      <c r="N64" s="4"/>
      <c r="X64" s="85"/>
    </row>
    <row r="65" spans="12:24" s="3" customFormat="1" x14ac:dyDescent="0.3">
      <c r="L65" s="4"/>
      <c r="M65" s="4"/>
      <c r="N65" s="4"/>
      <c r="X65" s="85"/>
    </row>
    <row r="66" spans="12:24" s="3" customFormat="1" x14ac:dyDescent="0.3">
      <c r="L66" s="4"/>
      <c r="M66" s="4"/>
      <c r="N66" s="4"/>
      <c r="X66" s="85"/>
    </row>
    <row r="67" spans="12:24" s="3" customFormat="1" x14ac:dyDescent="0.3">
      <c r="L67" s="4"/>
      <c r="M67" s="4"/>
      <c r="N67" s="4"/>
      <c r="X67" s="85"/>
    </row>
    <row r="68" spans="12:24" s="3" customFormat="1" x14ac:dyDescent="0.3">
      <c r="L68" s="4"/>
      <c r="M68" s="4"/>
      <c r="N68" s="4"/>
      <c r="X68" s="85"/>
    </row>
    <row r="69" spans="12:24" s="3" customFormat="1" x14ac:dyDescent="0.3">
      <c r="L69" s="4"/>
      <c r="M69" s="4"/>
      <c r="N69" s="4"/>
      <c r="X69" s="85"/>
    </row>
    <row r="70" spans="12:24" s="3" customFormat="1" x14ac:dyDescent="0.3">
      <c r="L70" s="4"/>
      <c r="M70" s="4"/>
      <c r="N70" s="4"/>
      <c r="X70" s="85"/>
    </row>
    <row r="71" spans="12:24" s="3" customFormat="1" x14ac:dyDescent="0.3">
      <c r="L71" s="4"/>
      <c r="M71" s="4"/>
      <c r="N71" s="4"/>
      <c r="X71" s="85"/>
    </row>
    <row r="72" spans="12:24" s="3" customFormat="1" x14ac:dyDescent="0.3">
      <c r="L72" s="4"/>
      <c r="M72" s="4"/>
      <c r="N72" s="4"/>
      <c r="X72" s="85"/>
    </row>
    <row r="73" spans="12:24" s="3" customFormat="1" x14ac:dyDescent="0.3">
      <c r="L73" s="4"/>
      <c r="M73" s="4"/>
      <c r="N73" s="4"/>
      <c r="X73" s="85"/>
    </row>
    <row r="74" spans="12:24" s="3" customFormat="1" x14ac:dyDescent="0.3">
      <c r="L74" s="4"/>
      <c r="M74" s="4"/>
      <c r="N74" s="4"/>
      <c r="X74" s="85"/>
    </row>
    <row r="75" spans="12:24" s="3" customFormat="1" x14ac:dyDescent="0.3">
      <c r="L75" s="4"/>
      <c r="M75" s="4"/>
      <c r="N75" s="4"/>
      <c r="X75" s="85"/>
    </row>
    <row r="76" spans="12:24" s="3" customFormat="1" x14ac:dyDescent="0.3">
      <c r="L76" s="4"/>
      <c r="M76" s="4"/>
      <c r="N76" s="4"/>
      <c r="X76" s="85"/>
    </row>
    <row r="77" spans="12:24" s="3" customFormat="1" x14ac:dyDescent="0.3">
      <c r="L77" s="4"/>
      <c r="M77" s="4"/>
      <c r="N77" s="4"/>
      <c r="X77" s="85"/>
    </row>
    <row r="78" spans="12:24" s="3" customFormat="1" x14ac:dyDescent="0.3">
      <c r="L78" s="4"/>
      <c r="M78" s="4"/>
      <c r="N78" s="4"/>
      <c r="X78" s="85"/>
    </row>
    <row r="79" spans="12:24" s="3" customFormat="1" x14ac:dyDescent="0.3">
      <c r="L79" s="4"/>
      <c r="M79" s="4"/>
      <c r="N79" s="4"/>
      <c r="X79" s="85"/>
    </row>
    <row r="80" spans="12:24" s="3" customFormat="1" x14ac:dyDescent="0.3">
      <c r="L80" s="4"/>
      <c r="M80" s="4"/>
      <c r="N80" s="4"/>
      <c r="X80" s="85"/>
    </row>
    <row r="81" spans="12:24" s="3" customFormat="1" x14ac:dyDescent="0.3">
      <c r="L81" s="4"/>
      <c r="M81" s="4"/>
      <c r="N81" s="4"/>
      <c r="X81" s="85"/>
    </row>
    <row r="82" spans="12:24" s="3" customFormat="1" x14ac:dyDescent="0.3">
      <c r="L82" s="4"/>
      <c r="M82" s="4"/>
      <c r="N82" s="4"/>
      <c r="X82" s="85"/>
    </row>
    <row r="83" spans="12:24" s="3" customFormat="1" x14ac:dyDescent="0.3">
      <c r="L83" s="4"/>
      <c r="M83" s="4"/>
      <c r="N83" s="4"/>
      <c r="X83" s="85"/>
    </row>
    <row r="84" spans="12:24" s="3" customFormat="1" x14ac:dyDescent="0.3">
      <c r="L84" s="4"/>
      <c r="M84" s="4"/>
      <c r="N84" s="4"/>
      <c r="X84" s="85"/>
    </row>
    <row r="85" spans="12:24" s="3" customFormat="1" x14ac:dyDescent="0.3">
      <c r="L85" s="4"/>
      <c r="M85" s="4"/>
      <c r="N85" s="4"/>
      <c r="X85" s="85"/>
    </row>
    <row r="86" spans="12:24" s="3" customFormat="1" x14ac:dyDescent="0.3">
      <c r="L86" s="4"/>
      <c r="M86" s="4"/>
      <c r="N86" s="4"/>
      <c r="X86" s="85"/>
    </row>
    <row r="87" spans="12:24" s="3" customFormat="1" x14ac:dyDescent="0.3">
      <c r="L87" s="4"/>
      <c r="M87" s="4"/>
      <c r="N87" s="4"/>
      <c r="X87" s="85"/>
    </row>
    <row r="88" spans="12:24" s="3" customFormat="1" x14ac:dyDescent="0.3">
      <c r="L88" s="4"/>
      <c r="M88" s="4"/>
      <c r="N88" s="4"/>
      <c r="X88" s="85"/>
    </row>
    <row r="89" spans="12:24" s="3" customFormat="1" x14ac:dyDescent="0.3">
      <c r="L89" s="4"/>
      <c r="M89" s="4"/>
      <c r="N89" s="4"/>
      <c r="X89" s="85"/>
    </row>
    <row r="90" spans="12:24" s="3" customFormat="1" x14ac:dyDescent="0.3">
      <c r="L90" s="4"/>
      <c r="M90" s="4"/>
      <c r="N90" s="4"/>
      <c r="X90" s="85"/>
    </row>
    <row r="91" spans="12:24" s="3" customFormat="1" x14ac:dyDescent="0.3">
      <c r="L91" s="4"/>
      <c r="M91" s="4"/>
      <c r="N91" s="4"/>
      <c r="X91" s="85"/>
    </row>
    <row r="92" spans="12:24" s="3" customFormat="1" x14ac:dyDescent="0.3">
      <c r="L92" s="4"/>
      <c r="M92" s="4"/>
      <c r="N92" s="4"/>
      <c r="X92" s="85"/>
    </row>
    <row r="93" spans="12:24" s="3" customFormat="1" x14ac:dyDescent="0.3">
      <c r="L93" s="4"/>
      <c r="M93" s="4"/>
      <c r="N93" s="4"/>
      <c r="X93" s="85"/>
    </row>
    <row r="94" spans="12:24" s="3" customFormat="1" x14ac:dyDescent="0.3">
      <c r="L94" s="4"/>
      <c r="M94" s="4"/>
      <c r="N94" s="4"/>
      <c r="X94" s="85"/>
    </row>
    <row r="95" spans="12:24" s="3" customFormat="1" x14ac:dyDescent="0.3">
      <c r="L95" s="4"/>
      <c r="M95" s="4"/>
      <c r="N95" s="4"/>
      <c r="X95" s="85"/>
    </row>
    <row r="96" spans="12:24" s="3" customFormat="1" x14ac:dyDescent="0.3">
      <c r="L96" s="4"/>
      <c r="M96" s="4"/>
      <c r="N96" s="4"/>
      <c r="X96" s="85"/>
    </row>
    <row r="97" spans="12:24" s="3" customFormat="1" x14ac:dyDescent="0.3">
      <c r="L97" s="4"/>
      <c r="M97" s="4"/>
      <c r="N97" s="4"/>
      <c r="X97" s="85"/>
    </row>
    <row r="98" spans="12:24" s="3" customFormat="1" x14ac:dyDescent="0.3">
      <c r="L98" s="4"/>
      <c r="M98" s="4"/>
      <c r="N98" s="4"/>
      <c r="X98" s="85"/>
    </row>
    <row r="99" spans="12:24" s="3" customFormat="1" x14ac:dyDescent="0.3">
      <c r="L99" s="4"/>
      <c r="M99" s="4"/>
      <c r="N99" s="4"/>
      <c r="X99" s="85"/>
    </row>
    <row r="100" spans="12:24" s="3" customFormat="1" x14ac:dyDescent="0.3">
      <c r="L100" s="4"/>
      <c r="M100" s="4"/>
      <c r="N100" s="4"/>
      <c r="X100" s="85"/>
    </row>
    <row r="101" spans="12:24" s="3" customFormat="1" x14ac:dyDescent="0.3">
      <c r="L101" s="4"/>
      <c r="M101" s="4"/>
      <c r="N101" s="4"/>
      <c r="X101" s="85"/>
    </row>
    <row r="102" spans="12:24" s="3" customFormat="1" x14ac:dyDescent="0.3">
      <c r="L102" s="4"/>
      <c r="M102" s="4"/>
      <c r="N102" s="4"/>
      <c r="X102" s="85"/>
    </row>
    <row r="103" spans="12:24" s="3" customFormat="1" x14ac:dyDescent="0.3">
      <c r="L103" s="4"/>
      <c r="M103" s="4"/>
      <c r="N103" s="4"/>
      <c r="X103" s="85"/>
    </row>
    <row r="104" spans="12:24" s="3" customFormat="1" x14ac:dyDescent="0.3">
      <c r="L104" s="4"/>
      <c r="M104" s="4"/>
      <c r="N104" s="4"/>
      <c r="X104" s="85"/>
    </row>
    <row r="105" spans="12:24" s="3" customFormat="1" x14ac:dyDescent="0.3">
      <c r="L105" s="4"/>
      <c r="M105" s="4"/>
      <c r="N105" s="4"/>
      <c r="X105" s="85"/>
    </row>
    <row r="106" spans="12:24" s="3" customFormat="1" x14ac:dyDescent="0.3">
      <c r="L106" s="4"/>
      <c r="M106" s="4"/>
      <c r="N106" s="4"/>
      <c r="X106" s="85"/>
    </row>
    <row r="107" spans="12:24" s="3" customFormat="1" x14ac:dyDescent="0.3">
      <c r="L107" s="4"/>
      <c r="M107" s="4"/>
      <c r="N107" s="4"/>
      <c r="X107" s="85"/>
    </row>
    <row r="108" spans="12:24" s="3" customFormat="1" x14ac:dyDescent="0.3">
      <c r="L108" s="4"/>
      <c r="M108" s="4"/>
      <c r="N108" s="4"/>
      <c r="X108" s="85"/>
    </row>
    <row r="109" spans="12:24" s="3" customFormat="1" x14ac:dyDescent="0.3">
      <c r="L109" s="4"/>
      <c r="M109" s="4"/>
      <c r="N109" s="4"/>
      <c r="X109" s="85"/>
    </row>
    <row r="110" spans="12:24" s="3" customFormat="1" x14ac:dyDescent="0.3">
      <c r="L110" s="4"/>
      <c r="M110" s="4"/>
      <c r="N110" s="4"/>
      <c r="X110" s="85"/>
    </row>
  </sheetData>
  <hyperlinks>
    <hyperlink ref="H1:J1" r:id="rId1" location="&amp;gid=1&amp;pid=1" display="pubMAT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Solver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2021-02-05T16:28:04Z</dcterms:created>
  <dcterms:modified xsi:type="dcterms:W3CDTF">2021-02-05T20:00:59Z</dcterms:modified>
</cp:coreProperties>
</file>