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ebruiker\PycharmProjects\Project-Armadillo\"/>
    </mc:Choice>
  </mc:AlternateContent>
  <xr:revisionPtr revIDLastSave="0" documentId="13_ncr:1_{328A9DF0-7285-477E-80A9-4E144CBE4CFD}" xr6:coauthVersionLast="44" xr6:coauthVersionMax="44" xr10:uidLastSave="{00000000-0000-0000-0000-000000000000}"/>
  <bookViews>
    <workbookView xWindow="-120" yWindow="-120" windowWidth="20730" windowHeight="11160" tabRatio="500" xr2:uid="{00000000-000D-0000-FFFF-FFFF00000000}"/>
  </bookViews>
  <sheets>
    <sheet name="screening (1,8)" sheetId="3" r:id="rId1"/>
  </sheets>
  <externalReferences>
    <externalReference r:id="rId2"/>
  </externalReferenc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B13" i="3"/>
  <c r="B14" i="3"/>
  <c r="B15" i="3"/>
  <c r="B16" i="3"/>
  <c r="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K18" i="3"/>
  <c r="AJ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K17" i="3"/>
  <c r="AJ17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K16" i="3"/>
  <c r="AJ16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K15" i="3"/>
  <c r="AJ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K14" i="3"/>
  <c r="AJ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K13" i="3"/>
  <c r="AJ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K12" i="3"/>
  <c r="AJ12" i="3"/>
  <c r="AH9" i="3"/>
  <c r="AH8" i="3"/>
  <c r="AH7" i="3"/>
  <c r="AH6" i="3"/>
  <c r="AH5" i="3"/>
  <c r="AH4" i="3"/>
  <c r="AH3" i="3"/>
  <c r="AH2" i="3"/>
</calcChain>
</file>

<file path=xl/sharedStrings.xml><?xml version="1.0" encoding="utf-8"?>
<sst xmlns="http://schemas.openxmlformats.org/spreadsheetml/2006/main" count="89" uniqueCount="34">
  <si>
    <t>Design \ run</t>
  </si>
  <si>
    <t>mean</t>
  </si>
  <si>
    <t>Effect/ run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</si>
  <si>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</si>
  <si>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>E1</t>
  </si>
  <si>
    <t>E2</t>
  </si>
  <si>
    <t>E3</t>
  </si>
  <si>
    <t>E12</t>
  </si>
  <si>
    <t>E13</t>
  </si>
  <si>
    <t>E23</t>
  </si>
  <si>
    <t>t-distribution quantile</t>
  </si>
  <si>
    <t>alpha</t>
  </si>
  <si>
    <t>n</t>
  </si>
  <si>
    <t>CI lower</t>
  </si>
  <si>
    <t>CI upper</t>
  </si>
  <si>
    <t>V1</t>
  </si>
  <si>
    <t>V2</t>
  </si>
  <si>
    <t>V3</t>
  </si>
  <si>
    <t>V1*V2</t>
  </si>
  <si>
    <t>V1*V3</t>
  </si>
  <si>
    <t>V2*V3</t>
  </si>
  <si>
    <t>Response</t>
  </si>
  <si>
    <t>-</t>
  </si>
  <si>
    <t>+</t>
  </si>
  <si>
    <r>
      <t>R</t>
    </r>
    <r>
      <rPr>
        <vertAlign val="subscript"/>
        <sz val="11"/>
        <color theme="1"/>
        <rFont val="Calibri"/>
        <scheme val="minor"/>
      </rPr>
      <t>1</t>
    </r>
  </si>
  <si>
    <r>
      <t>R</t>
    </r>
    <r>
      <rPr>
        <vertAlign val="subscript"/>
        <sz val="11"/>
        <color theme="1"/>
        <rFont val="Calibri"/>
        <scheme val="minor"/>
      </rPr>
      <t>2</t>
    </r>
  </si>
  <si>
    <r>
      <t>R</t>
    </r>
    <r>
      <rPr>
        <vertAlign val="subscript"/>
        <sz val="11"/>
        <color theme="1"/>
        <rFont val="Calibri"/>
        <scheme val="minor"/>
      </rPr>
      <t>3</t>
    </r>
  </si>
  <si>
    <r>
      <t>R</t>
    </r>
    <r>
      <rPr>
        <vertAlign val="subscript"/>
        <sz val="11"/>
        <color theme="1"/>
        <rFont val="Calibri"/>
        <scheme val="minor"/>
      </rPr>
      <t>4</t>
    </r>
  </si>
  <si>
    <r>
      <t>R</t>
    </r>
    <r>
      <rPr>
        <vertAlign val="subscript"/>
        <sz val="11"/>
        <color theme="1"/>
        <rFont val="Calibri"/>
        <scheme val="minor"/>
      </rPr>
      <t>5</t>
    </r>
  </si>
  <si>
    <r>
      <t>R</t>
    </r>
    <r>
      <rPr>
        <vertAlign val="subscript"/>
        <sz val="11"/>
        <color theme="1"/>
        <rFont val="Calibri"/>
        <scheme val="minor"/>
      </rPr>
      <t>6</t>
    </r>
  </si>
  <si>
    <r>
      <t>R</t>
    </r>
    <r>
      <rPr>
        <vertAlign val="subscript"/>
        <sz val="11"/>
        <color theme="1"/>
        <rFont val="Calibri"/>
        <scheme val="minor"/>
      </rPr>
      <t>7</t>
    </r>
  </si>
  <si>
    <r>
      <t>R</t>
    </r>
    <r>
      <rPr>
        <vertAlign val="subscript"/>
        <sz val="11"/>
        <color theme="1"/>
        <rFont val="Calibri"/>
        <scheme val="minor"/>
      </rPr>
      <t>8</t>
    </r>
  </si>
  <si>
    <t>V1*V2*V3</t>
  </si>
  <si>
    <t>E123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</si>
</sst>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"/>
    <numFmt numFmtId="165" formatCode="#,##0.00000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2" fillId="0" borderId="5" xfId="0" applyNumberFormat="1" applyFont="1" applyBorder="1"/>
    <xf numFmtId="164" fontId="0" fillId="0" borderId="5" xfId="0" applyNumberFormat="1" applyBorder="1"/>
    <xf numFmtId="0" fontId="0" fillId="0" borderId="5" xfId="0" applyBorder="1"/>
    <xf numFmtId="0" fontId="2" fillId="0" borderId="5" xfId="0" applyFont="1" applyBorder="1"/>
    <xf numFmtId="165" fontId="3" fillId="0" borderId="4" xfId="0" applyNumberFormat="1" applyFont="1" applyBorder="1" applyAlignment="1">
      <alignment vertical="center" wrapText="1"/>
    </xf>
    <xf numFmtId="165" fontId="3" fillId="0" borderId="4" xfId="0" applyNumberFormat="1" applyFont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0" fillId="4" borderId="6" xfId="0" applyFill="1" applyBorder="1"/>
    <xf numFmtId="0" fontId="0" fillId="0" borderId="6" xfId="0" applyBorder="1"/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(1,8)%20screening_scenario---/performan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9"/>
      <sheetName val="Blad8"/>
      <sheetName val="Blad1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4A1A-C51B-4AF1-A643-083B715F316D}">
  <dimension ref="A1:AM28"/>
  <sheetViews>
    <sheetView tabSelected="1" zoomScale="60" workbookViewId="0">
      <selection activeCell="AH12" sqref="AH12"/>
    </sheetView>
  </sheetViews>
  <sheetFormatPr defaultColWidth="10.625" defaultRowHeight="15.75" x14ac:dyDescent="0.25"/>
  <cols>
    <col min="1" max="1" width="11.625" bestFit="1" customWidth="1"/>
    <col min="2" max="27" width="15.125" bestFit="1" customWidth="1"/>
    <col min="28" max="28" width="13.875" bestFit="1" customWidth="1"/>
    <col min="29" max="33" width="15.125" bestFit="1" customWidth="1"/>
    <col min="34" max="34" width="18" bestFit="1" customWidth="1"/>
    <col min="35" max="37" width="11.75" bestFit="1" customWidth="1"/>
    <col min="39" max="39" width="27.375" bestFit="1" customWidth="1"/>
  </cols>
  <sheetData>
    <row r="1" spans="1:39" ht="16.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 t="s">
        <v>1</v>
      </c>
    </row>
    <row r="2" spans="1:39" ht="16.5" thickBot="1" x14ac:dyDescent="0.3">
      <c r="A2" s="3">
        <v>1</v>
      </c>
      <c r="B2" s="17">
        <v>24.780930546775288</v>
      </c>
      <c r="C2" s="18">
        <v>27.831606312811736</v>
      </c>
      <c r="D2" s="17">
        <v>28.52116403702793</v>
      </c>
      <c r="E2" s="18">
        <v>30.325465048804336</v>
      </c>
      <c r="F2" s="17">
        <v>31.61101245573148</v>
      </c>
      <c r="G2" s="18">
        <v>24.459755067306943</v>
      </c>
      <c r="H2" s="17">
        <v>28.373227823509353</v>
      </c>
      <c r="I2" s="18">
        <v>28.54494506318639</v>
      </c>
      <c r="J2" s="17">
        <v>25.650398982379592</v>
      </c>
      <c r="K2" s="18">
        <v>27.996002708591057</v>
      </c>
      <c r="L2" s="17">
        <v>29.128927763217074</v>
      </c>
      <c r="M2" s="18">
        <v>26.998359372599442</v>
      </c>
      <c r="N2" s="17">
        <v>29.733543608244815</v>
      </c>
      <c r="O2" s="18">
        <v>28.589631831952541</v>
      </c>
      <c r="P2" s="17">
        <v>23.649197238541454</v>
      </c>
      <c r="Q2" s="18">
        <v>28.025447841946111</v>
      </c>
      <c r="R2" s="17">
        <v>25.715778630772586</v>
      </c>
      <c r="S2" s="18">
        <v>21.767558084059896</v>
      </c>
      <c r="T2" s="17">
        <v>27.29860648619329</v>
      </c>
      <c r="U2" s="18">
        <v>26.180288149732199</v>
      </c>
      <c r="V2" s="17">
        <v>28.555286842283103</v>
      </c>
      <c r="W2" s="18">
        <v>29.517556743661043</v>
      </c>
      <c r="X2" s="17">
        <v>27.112098435605745</v>
      </c>
      <c r="Y2" s="18">
        <v>29.668436725560831</v>
      </c>
      <c r="Z2" s="17">
        <v>33.120825950986827</v>
      </c>
      <c r="AA2" s="18">
        <v>30.17603726114455</v>
      </c>
      <c r="AB2" s="17">
        <v>26.176709098146173</v>
      </c>
      <c r="AC2" s="18">
        <v>24.460030950942169</v>
      </c>
      <c r="AD2" s="17">
        <v>32.357265363921172</v>
      </c>
      <c r="AE2" s="18">
        <v>31.094337690681584</v>
      </c>
      <c r="AF2" s="17">
        <v>25.648915692143085</v>
      </c>
      <c r="AG2" s="18">
        <v>28.437461729311856</v>
      </c>
      <c r="AH2" s="10">
        <f xml:space="preserve"> AVERAGE(B2:AG2)</f>
        <v>27.859587798055365</v>
      </c>
    </row>
    <row r="3" spans="1:39" ht="16.5" thickBot="1" x14ac:dyDescent="0.3">
      <c r="A3" s="3">
        <v>2</v>
      </c>
      <c r="B3" s="17">
        <v>27.782189492841546</v>
      </c>
      <c r="C3" s="18">
        <v>32.102219586991055</v>
      </c>
      <c r="D3" s="17">
        <v>31.729459497282456</v>
      </c>
      <c r="E3" s="18">
        <v>30.236829730534616</v>
      </c>
      <c r="F3" s="17">
        <v>32.917503214045311</v>
      </c>
      <c r="G3" s="18">
        <v>30.760536799745115</v>
      </c>
      <c r="H3" s="17">
        <v>33.536796622943065</v>
      </c>
      <c r="I3" s="18">
        <v>28.344260625852307</v>
      </c>
      <c r="J3" s="17">
        <v>30.699664856476019</v>
      </c>
      <c r="K3" s="18">
        <v>28.078628735381052</v>
      </c>
      <c r="L3" s="17">
        <v>32.833943771596012</v>
      </c>
      <c r="M3" s="18">
        <v>30.928165826951535</v>
      </c>
      <c r="N3" s="17">
        <v>33.23751584589116</v>
      </c>
      <c r="O3" s="18">
        <v>30.633802696615597</v>
      </c>
      <c r="P3" s="17">
        <v>32.898672952393575</v>
      </c>
      <c r="Q3" s="18">
        <v>26.152786958247475</v>
      </c>
      <c r="R3" s="17">
        <v>28.527143026176162</v>
      </c>
      <c r="S3" s="18">
        <v>32.637324427971478</v>
      </c>
      <c r="T3" s="17">
        <v>30.387170507801525</v>
      </c>
      <c r="U3" s="18">
        <v>31.103215141343249</v>
      </c>
      <c r="V3" s="17">
        <v>31.2740052133876</v>
      </c>
      <c r="W3" s="18">
        <v>32.712677873694567</v>
      </c>
      <c r="X3" s="17">
        <v>24.437310957014841</v>
      </c>
      <c r="Y3" s="18">
        <v>27.657855476536295</v>
      </c>
      <c r="Z3" s="17">
        <v>29.971301247287442</v>
      </c>
      <c r="AA3" s="18">
        <v>26.787133130994583</v>
      </c>
      <c r="AB3" s="17">
        <v>28.383622752942983</v>
      </c>
      <c r="AC3" s="18">
        <v>34.218933169170064</v>
      </c>
      <c r="AD3" s="17">
        <v>27.997743634178597</v>
      </c>
      <c r="AE3" s="18">
        <v>31.723536712400016</v>
      </c>
      <c r="AF3" s="17">
        <v>33.866491104978998</v>
      </c>
      <c r="AG3" s="18">
        <v>33.824306387668422</v>
      </c>
      <c r="AH3" s="10">
        <f t="shared" ref="AH3:AH9" si="0" xml:space="preserve"> AVERAGE(B3:AG3)</f>
        <v>30.574460874291713</v>
      </c>
    </row>
    <row r="4" spans="1:39" ht="16.350000000000001" customHeight="1" thickBot="1" x14ac:dyDescent="0.3">
      <c r="A4" s="3">
        <v>3</v>
      </c>
      <c r="B4" s="17">
        <v>9.468171598647583</v>
      </c>
      <c r="C4" s="18">
        <v>10.913544221967875</v>
      </c>
      <c r="D4" s="17">
        <v>7.5426005377939198</v>
      </c>
      <c r="E4" s="18">
        <v>14.191447069304742</v>
      </c>
      <c r="F4" s="17">
        <v>12.23419543878477</v>
      </c>
      <c r="G4" s="18">
        <v>12.588515637637991</v>
      </c>
      <c r="H4" s="17">
        <v>12.539974156936481</v>
      </c>
      <c r="I4" s="18">
        <v>11.717626732519726</v>
      </c>
      <c r="J4" s="17">
        <v>10.013018404990747</v>
      </c>
      <c r="K4" s="18">
        <v>11.783144915052315</v>
      </c>
      <c r="L4" s="17">
        <v>8.5870622967419941</v>
      </c>
      <c r="M4" s="18">
        <v>10.165291305463848</v>
      </c>
      <c r="N4" s="17">
        <v>11.76693711010434</v>
      </c>
      <c r="O4" s="18">
        <v>14.152179974142225</v>
      </c>
      <c r="P4" s="17">
        <v>10.357899171888992</v>
      </c>
      <c r="Q4" s="18">
        <v>8.7906437050567838</v>
      </c>
      <c r="R4" s="17">
        <v>10.992557732486478</v>
      </c>
      <c r="S4" s="18">
        <v>11.222356502131278</v>
      </c>
      <c r="T4" s="17">
        <v>11.143811548783574</v>
      </c>
      <c r="U4" s="18">
        <v>11.982704171837604</v>
      </c>
      <c r="V4" s="17">
        <v>9.577787097220531</v>
      </c>
      <c r="W4" s="18">
        <v>12.370483555124203</v>
      </c>
      <c r="X4" s="17">
        <v>12.716215532014763</v>
      </c>
      <c r="Y4" s="18">
        <v>9.678479203329152</v>
      </c>
      <c r="Z4" s="17">
        <v>6.5652707486483388</v>
      </c>
      <c r="AA4" s="18">
        <v>8.7338973224433634</v>
      </c>
      <c r="AB4" s="17">
        <v>13.569381411059723</v>
      </c>
      <c r="AC4" s="18">
        <v>11.457084496609028</v>
      </c>
      <c r="AD4" s="17">
        <v>13.076045903572277</v>
      </c>
      <c r="AE4" s="18">
        <v>10.861502626040529</v>
      </c>
      <c r="AF4" s="17">
        <v>12.470189961378749</v>
      </c>
      <c r="AG4" s="18">
        <v>11.287472251031813</v>
      </c>
      <c r="AH4" s="10">
        <f t="shared" si="0"/>
        <v>11.078671635648305</v>
      </c>
    </row>
    <row r="5" spans="1:39" ht="16.5" thickBot="1" x14ac:dyDescent="0.3">
      <c r="A5" s="3">
        <v>4</v>
      </c>
      <c r="B5" s="17">
        <v>6.6573535065095557</v>
      </c>
      <c r="C5" s="18">
        <v>7.0442704541640975</v>
      </c>
      <c r="D5" s="17">
        <v>7.8926415513346955</v>
      </c>
      <c r="E5" s="18">
        <v>8.8743132801459019</v>
      </c>
      <c r="F5" s="17">
        <v>9.9026865923734029</v>
      </c>
      <c r="G5" s="18">
        <v>12.649577750902342</v>
      </c>
      <c r="H5" s="17">
        <v>6.332829162091258</v>
      </c>
      <c r="I5" s="18">
        <v>8.4125567229225666</v>
      </c>
      <c r="J5" s="17">
        <v>8.7266058114113552</v>
      </c>
      <c r="K5" s="18">
        <v>12.003459982864712</v>
      </c>
      <c r="L5" s="17">
        <v>8.0933702419516447</v>
      </c>
      <c r="M5" s="18">
        <v>9.2679637561341597</v>
      </c>
      <c r="N5" s="17">
        <v>8.2605416400491318</v>
      </c>
      <c r="O5" s="18">
        <v>8.6869257601882772</v>
      </c>
      <c r="P5" s="17">
        <v>8.5106431052507325</v>
      </c>
      <c r="Q5" s="18">
        <v>9.3013734270837993</v>
      </c>
      <c r="R5" s="17">
        <v>9.129194411839336</v>
      </c>
      <c r="S5" s="18">
        <v>9.2328796092346685</v>
      </c>
      <c r="T5" s="17">
        <v>8.8619492104167463</v>
      </c>
      <c r="U5" s="18">
        <v>10.843607992364594</v>
      </c>
      <c r="V5" s="17">
        <v>6.0225416494933128</v>
      </c>
      <c r="W5" s="18">
        <v>8.8498244179369685</v>
      </c>
      <c r="X5" s="17">
        <v>10.971502700382416</v>
      </c>
      <c r="Y5" s="18">
        <v>6.4431433265602918</v>
      </c>
      <c r="Z5" s="17">
        <v>10.967530096105387</v>
      </c>
      <c r="AA5" s="18">
        <v>6.4330352170160134</v>
      </c>
      <c r="AB5" s="17">
        <v>7.3156886997206563</v>
      </c>
      <c r="AC5" s="18">
        <v>9.3147108966784469</v>
      </c>
      <c r="AD5" s="17">
        <v>11.321423518706332</v>
      </c>
      <c r="AE5" s="18">
        <v>7.8936374778484524</v>
      </c>
      <c r="AF5" s="17">
        <v>9.5357462211474804</v>
      </c>
      <c r="AG5" s="18">
        <v>9.4946760265627805</v>
      </c>
      <c r="AH5" s="10">
        <f t="shared" si="0"/>
        <v>8.8515063817934845</v>
      </c>
    </row>
    <row r="6" spans="1:39" ht="16.5" thickBot="1" x14ac:dyDescent="0.3">
      <c r="A6" s="3">
        <v>5</v>
      </c>
      <c r="B6" s="17">
        <v>-1.0739191807197641</v>
      </c>
      <c r="C6" s="18">
        <v>-1.1307107601989552</v>
      </c>
      <c r="D6" s="17">
        <v>-1.0304621039301463</v>
      </c>
      <c r="E6" s="18">
        <v>-1.0580630302961451</v>
      </c>
      <c r="F6" s="17">
        <v>-1.0782458553052978</v>
      </c>
      <c r="G6" s="18">
        <v>-1.0774463087927955</v>
      </c>
      <c r="H6" s="17">
        <v>-1.0881482519704859</v>
      </c>
      <c r="I6" s="18">
        <v>-1.1355560711375379</v>
      </c>
      <c r="J6" s="17">
        <v>-1.1515779916624018</v>
      </c>
      <c r="K6" s="18">
        <v>-1.1313109708346705</v>
      </c>
      <c r="L6" s="17">
        <v>-0.99702026804841437</v>
      </c>
      <c r="M6" s="18">
        <v>-1.1290872381709924</v>
      </c>
      <c r="N6" s="17">
        <v>-1.0813354610839936</v>
      </c>
      <c r="O6" s="18">
        <v>-1.035923678418986</v>
      </c>
      <c r="P6" s="17">
        <v>-1.0802600023069366</v>
      </c>
      <c r="Q6" s="18">
        <v>-1.0801017421493844</v>
      </c>
      <c r="R6" s="17">
        <v>-1.1204361343255023</v>
      </c>
      <c r="S6" s="18">
        <v>-1.0602489479019261</v>
      </c>
      <c r="T6" s="17">
        <v>-1.1078535895890762</v>
      </c>
      <c r="U6" s="18">
        <v>-1.0841551237833338</v>
      </c>
      <c r="V6" s="17">
        <v>-1.0924981198823651</v>
      </c>
      <c r="W6" s="18">
        <v>-1.100271716360316</v>
      </c>
      <c r="X6" s="17">
        <v>-1.0476592285752058</v>
      </c>
      <c r="Y6" s="18">
        <v>-0.98862943152273453</v>
      </c>
      <c r="Z6" s="17">
        <v>-1.0961202601325271</v>
      </c>
      <c r="AA6" s="18">
        <v>-1.0692060100619698</v>
      </c>
      <c r="AB6" s="17">
        <v>-1.08700265851485</v>
      </c>
      <c r="AC6" s="18">
        <v>-1.1272391703121967</v>
      </c>
      <c r="AD6" s="17">
        <v>-1.0543289564987859</v>
      </c>
      <c r="AE6" s="18">
        <v>-1.1620440418891129</v>
      </c>
      <c r="AF6" s="17">
        <v>-1.0573015111991877</v>
      </c>
      <c r="AG6" s="18">
        <v>-1.1113431410892378</v>
      </c>
      <c r="AH6" s="10">
        <f t="shared" si="0"/>
        <v>-1.0851720923957884</v>
      </c>
    </row>
    <row r="7" spans="1:39" ht="16.5" thickBot="1" x14ac:dyDescent="0.3">
      <c r="A7" s="3">
        <v>6</v>
      </c>
      <c r="B7" s="17">
        <v>0.46666897629516502</v>
      </c>
      <c r="C7" s="18">
        <v>-0.72476067092005714</v>
      </c>
      <c r="D7" s="17">
        <v>-0.23118685819542817</v>
      </c>
      <c r="E7" s="18">
        <v>2.746077433927514</v>
      </c>
      <c r="F7" s="17">
        <v>-0.25688816681376636</v>
      </c>
      <c r="G7" s="18">
        <v>1.1131497926525933</v>
      </c>
      <c r="H7" s="17">
        <v>0.70875352005485581</v>
      </c>
      <c r="I7" s="18">
        <v>3.1362855568771009</v>
      </c>
      <c r="J7" s="17">
        <v>4.5886937654729731</v>
      </c>
      <c r="K7" s="18">
        <v>-0.28689379772728296</v>
      </c>
      <c r="L7" s="17">
        <v>-1.5006243544510078</v>
      </c>
      <c r="M7" s="18">
        <v>-0.39212624219840153</v>
      </c>
      <c r="N7" s="17">
        <v>-1.2150845692718626</v>
      </c>
      <c r="O7" s="18">
        <v>-2.0415140436919561</v>
      </c>
      <c r="P7" s="17">
        <v>0.51668759094142391</v>
      </c>
      <c r="Q7" s="18">
        <v>-1.5308297246631275</v>
      </c>
      <c r="R7" s="17">
        <v>-1.2653571995579553</v>
      </c>
      <c r="S7" s="18">
        <v>-1.5048236383641225</v>
      </c>
      <c r="T7" s="17">
        <v>2.4933346773547305</v>
      </c>
      <c r="U7" s="18">
        <v>-0.88639762337846317</v>
      </c>
      <c r="V7" s="17">
        <v>2.0293379934123257</v>
      </c>
      <c r="W7" s="18">
        <v>0.60462842215905521</v>
      </c>
      <c r="X7" s="17">
        <v>1.6430897720198132</v>
      </c>
      <c r="Y7" s="18">
        <v>-1.4601233494456567</v>
      </c>
      <c r="Z7" s="17">
        <v>-0.51270960561667289</v>
      </c>
      <c r="AA7" s="18">
        <v>2.5855946437689799</v>
      </c>
      <c r="AB7" s="17">
        <v>0.14414709391359848</v>
      </c>
      <c r="AC7" s="18">
        <v>0.72211529312744371</v>
      </c>
      <c r="AD7" s="17">
        <v>9.4972994284511447E-2</v>
      </c>
      <c r="AE7" s="18">
        <v>1.5275274074320371</v>
      </c>
      <c r="AF7" s="17">
        <v>-0.92013477006138311</v>
      </c>
      <c r="AG7" s="18">
        <v>-0.66235237037748007</v>
      </c>
      <c r="AH7" s="10">
        <f t="shared" si="0"/>
        <v>0.30403931090498437</v>
      </c>
    </row>
    <row r="8" spans="1:39" ht="16.5" thickBot="1" x14ac:dyDescent="0.3">
      <c r="A8" s="3">
        <v>7</v>
      </c>
      <c r="B8" s="17">
        <v>13.818341998355494</v>
      </c>
      <c r="C8" s="18">
        <v>9.7565528350406989</v>
      </c>
      <c r="D8" s="17">
        <v>11.034486078053952</v>
      </c>
      <c r="E8" s="18">
        <v>8.484764164394603</v>
      </c>
      <c r="F8" s="17">
        <v>10.079081608862637</v>
      </c>
      <c r="G8" s="18">
        <v>11.571074611363674</v>
      </c>
      <c r="H8" s="17">
        <v>10.427936872541451</v>
      </c>
      <c r="I8" s="18">
        <v>10.805921594448476</v>
      </c>
      <c r="J8" s="17">
        <v>8.4753599487002873</v>
      </c>
      <c r="K8" s="18">
        <v>10.236256273673092</v>
      </c>
      <c r="L8" s="17">
        <v>11.888910547869608</v>
      </c>
      <c r="M8" s="18">
        <v>11.3787495932564</v>
      </c>
      <c r="N8" s="17">
        <v>14.67764513252137</v>
      </c>
      <c r="O8" s="18">
        <v>14.618271553308434</v>
      </c>
      <c r="P8" s="17">
        <v>13.221984469323889</v>
      </c>
      <c r="Q8" s="18">
        <v>9.6652731938990328</v>
      </c>
      <c r="R8" s="17">
        <v>11.877451105249399</v>
      </c>
      <c r="S8" s="18">
        <v>6.5962934805331841</v>
      </c>
      <c r="T8" s="17">
        <v>10.745438441070997</v>
      </c>
      <c r="U8" s="18">
        <v>9.0094993479903476</v>
      </c>
      <c r="V8" s="17">
        <v>11.662683081162124</v>
      </c>
      <c r="W8" s="18">
        <v>10.45808539731024</v>
      </c>
      <c r="X8" s="17">
        <v>8.3997169303837147</v>
      </c>
      <c r="Y8" s="18">
        <v>9.3828819108337829</v>
      </c>
      <c r="Z8" s="17">
        <v>9.0495309831906035</v>
      </c>
      <c r="AA8" s="18">
        <v>9.2660198576867021</v>
      </c>
      <c r="AB8" s="17">
        <v>13.535362210352977</v>
      </c>
      <c r="AC8" s="18">
        <v>9.443551039586314</v>
      </c>
      <c r="AD8" s="17">
        <v>9.2480439691233016</v>
      </c>
      <c r="AE8" s="18">
        <v>14.844906587773677</v>
      </c>
      <c r="AF8" s="17">
        <v>12.823963623666931</v>
      </c>
      <c r="AG8" s="18">
        <v>10.635771391362255</v>
      </c>
      <c r="AH8" s="10">
        <f t="shared" si="0"/>
        <v>10.847494057277801</v>
      </c>
    </row>
    <row r="9" spans="1:39" ht="16.5" thickBot="1" x14ac:dyDescent="0.3">
      <c r="A9" s="3">
        <v>8</v>
      </c>
      <c r="B9" s="17">
        <v>-1.1219137327233573</v>
      </c>
      <c r="C9" s="18">
        <v>-1.1046468448273701</v>
      </c>
      <c r="D9" s="17">
        <v>-0.94188579396757022</v>
      </c>
      <c r="E9" s="18">
        <v>-1.0673588430780989</v>
      </c>
      <c r="F9" s="17">
        <v>-1.0558097091551963</v>
      </c>
      <c r="G9" s="18">
        <v>-1.0207139111715438</v>
      </c>
      <c r="H9" s="17">
        <v>-1.1236764896333313</v>
      </c>
      <c r="I9" s="18">
        <v>-1.0380002501745436</v>
      </c>
      <c r="J9" s="17">
        <v>-1.0338097388903402</v>
      </c>
      <c r="K9" s="18">
        <v>-1.1400868017852837</v>
      </c>
      <c r="L9" s="17">
        <v>-1.0671899241560783</v>
      </c>
      <c r="M9" s="18">
        <v>-0.95125877172682327</v>
      </c>
      <c r="N9" s="17">
        <v>-1.1093871770213122</v>
      </c>
      <c r="O9" s="18">
        <v>-1.1194174507930574</v>
      </c>
      <c r="P9" s="17">
        <v>-1.141844245024159</v>
      </c>
      <c r="Q9" s="18">
        <v>-1.0660532217711447</v>
      </c>
      <c r="R9" s="17">
        <v>-1.0360142191891626</v>
      </c>
      <c r="S9" s="18">
        <v>-0.95568108409238461</v>
      </c>
      <c r="T9" s="17">
        <v>-1.0219844956380051</v>
      </c>
      <c r="U9" s="18">
        <v>-1.0369177296377898</v>
      </c>
      <c r="V9" s="17">
        <v>-1.0318475250428156</v>
      </c>
      <c r="W9" s="18">
        <v>-1.0486945911299435</v>
      </c>
      <c r="X9" s="17">
        <v>-1.0403282718640974</v>
      </c>
      <c r="Y9" s="18">
        <v>-1.0346187892899716</v>
      </c>
      <c r="Z9" s="17">
        <v>-1.1374408562809053</v>
      </c>
      <c r="AA9" s="18">
        <v>-1.0493378101759547</v>
      </c>
      <c r="AB9" s="17">
        <v>-1.0318159212475357</v>
      </c>
      <c r="AC9" s="18">
        <v>-1.0322270988194888</v>
      </c>
      <c r="AD9" s="17">
        <v>-1.024249192125074</v>
      </c>
      <c r="AE9" s="18">
        <v>-1.0660138931967276</v>
      </c>
      <c r="AF9" s="17">
        <v>-1.0877837659675198</v>
      </c>
      <c r="AG9" s="18">
        <v>-1.0702116963631396</v>
      </c>
      <c r="AH9" s="10">
        <f t="shared" si="0"/>
        <v>-1.0565068701862417</v>
      </c>
    </row>
    <row r="10" spans="1:39" ht="16.5" thickBot="1" x14ac:dyDescent="0.3"/>
    <row r="11" spans="1:39" ht="18" thickBot="1" x14ac:dyDescent="0.3">
      <c r="A11" s="1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 t="s">
        <v>1</v>
      </c>
      <c r="AI11" s="2" t="s">
        <v>3</v>
      </c>
      <c r="AJ11" s="2" t="s">
        <v>13</v>
      </c>
      <c r="AK11" s="2" t="s">
        <v>14</v>
      </c>
      <c r="AM11" s="5" t="s">
        <v>10</v>
      </c>
    </row>
    <row r="12" spans="1:39" ht="16.5" thickBot="1" x14ac:dyDescent="0.3">
      <c r="A12" s="3" t="s">
        <v>4</v>
      </c>
      <c r="B12" s="4">
        <f>(-B2+B3-B4+B5-B6+B7-B8+B9)/(2^2)</f>
        <v>-3.3023066800339227</v>
      </c>
      <c r="C12" s="4">
        <f t="shared" ref="C12:AG12" si="1">(-C2+C3-C4+C5-C6+C7-C8+C9)/(2^2)</f>
        <v>-2.5134775210534075</v>
      </c>
      <c r="D12" s="4">
        <f t="shared" si="1"/>
        <v>-1.9046900381228755</v>
      </c>
      <c r="E12" s="4">
        <f t="shared" si="1"/>
        <v>-2.7884379126694006</v>
      </c>
      <c r="F12" s="4">
        <f t="shared" si="1"/>
        <v>-2.8346379294059596</v>
      </c>
      <c r="G12" s="4">
        <f t="shared" si="1"/>
        <v>-1.009837143846827</v>
      </c>
      <c r="H12" s="4">
        <f t="shared" si="1"/>
        <v>-2.6995719463902379</v>
      </c>
      <c r="I12" s="4">
        <f t="shared" si="1"/>
        <v>-2.7694586658849056</v>
      </c>
      <c r="J12" s="4">
        <f t="shared" si="1"/>
        <v>-1.5111624845544069E-3</v>
      </c>
      <c r="K12" s="4">
        <f t="shared" si="1"/>
        <v>-2.5572462019371489</v>
      </c>
      <c r="L12" s="4">
        <f t="shared" si="1"/>
        <v>-2.562095151209923</v>
      </c>
      <c r="M12" s="4">
        <f t="shared" si="1"/>
        <v>-2.1401421159970568</v>
      </c>
      <c r="N12" s="4">
        <f t="shared" si="1"/>
        <v>-3.9808011625348536</v>
      </c>
      <c r="O12" s="4">
        <f t="shared" si="1"/>
        <v>-5.0410906796663388</v>
      </c>
      <c r="P12" s="4">
        <f t="shared" si="1"/>
        <v>-1.3411653684714568</v>
      </c>
      <c r="Q12" s="4">
        <f t="shared" si="1"/>
        <v>-3.1359963899638856</v>
      </c>
      <c r="R12" s="4">
        <f t="shared" si="1"/>
        <v>-3.0275963287286451</v>
      </c>
      <c r="S12" s="4">
        <f t="shared" si="1"/>
        <v>0.22093504898180166</v>
      </c>
      <c r="T12" s="4">
        <f t="shared" si="1"/>
        <v>-1.8398832466309472</v>
      </c>
      <c r="U12" s="4">
        <f t="shared" si="1"/>
        <v>-1.5162071912713067</v>
      </c>
      <c r="V12" s="4">
        <f t="shared" si="1"/>
        <v>-2.6023053923832422</v>
      </c>
      <c r="W12" s="4">
        <f t="shared" si="1"/>
        <v>-2.5318544642686307</v>
      </c>
      <c r="X12" s="4">
        <f t="shared" si="1"/>
        <v>-2.792199127969011</v>
      </c>
      <c r="Y12" s="4">
        <f t="shared" si="1"/>
        <v>-4.0337279359600187</v>
      </c>
      <c r="Z12" s="4">
        <f t="shared" si="1"/>
        <v>-2.0877066352994977</v>
      </c>
      <c r="AA12" s="4">
        <f t="shared" si="1"/>
        <v>-3.0875808124022561</v>
      </c>
      <c r="AB12" s="4">
        <f t="shared" si="1"/>
        <v>-4.3457018589285799</v>
      </c>
      <c r="AC12" s="4">
        <f t="shared" si="1"/>
        <v>-0.25247376416721201</v>
      </c>
      <c r="AD12" s="4">
        <f t="shared" si="1"/>
        <v>-3.8092838312684001</v>
      </c>
      <c r="AE12" s="4">
        <f t="shared" si="1"/>
        <v>-3.8900037895307249</v>
      </c>
      <c r="AF12" s="4">
        <f t="shared" si="1"/>
        <v>-2.1228622439730005</v>
      </c>
      <c r="AG12" s="4">
        <f t="shared" si="1"/>
        <v>-1.915735970781526</v>
      </c>
      <c r="AH12" s="16">
        <f>AVERAGE(B12:AG12)</f>
        <v>-2.5067704254454362</v>
      </c>
      <c r="AI12" s="16">
        <f>VAR(B12:AG12)</f>
        <v>1.4496508193547144</v>
      </c>
      <c r="AJ12" s="16">
        <f t="shared" ref="AJ12:AJ18" si="2">AH12-($AM$12*AI12)/SQRT($AM$18)</f>
        <v>-2.9765321568328362</v>
      </c>
      <c r="AK12" s="16">
        <f t="shared" ref="AK12:AK18" si="3">AH12+($AM$12*AI12)/SQRT($AM$18)</f>
        <v>-2.0370086940580361</v>
      </c>
      <c r="AM12" s="6">
        <v>1.83311292</v>
      </c>
    </row>
    <row r="13" spans="1:39" ht="16.5" thickBot="1" x14ac:dyDescent="0.3">
      <c r="A13" s="3" t="s">
        <v>5</v>
      </c>
      <c r="B13" s="4">
        <f>(-B2-B3+B4+B5-B6-B7+B8+B9)/(2^2)</f>
        <v>-5.7834791161007395</v>
      </c>
      <c r="C13" s="4">
        <f t="shared" ref="C13:AG13" si="4">(-C2-C3+C4+C5-C6-C7+C8+C9)/(2^2)</f>
        <v>-7.8671584505846184</v>
      </c>
      <c r="D13" s="4">
        <f t="shared" si="4"/>
        <v>-8.3652830497424517</v>
      </c>
      <c r="E13" s="4">
        <f t="shared" si="4"/>
        <v>-7.9417858780507951</v>
      </c>
      <c r="F13" s="4">
        <f t="shared" si="4"/>
        <v>-8.0083069291980316</v>
      </c>
      <c r="G13" s="4">
        <f t="shared" si="4"/>
        <v>-4.8668853155448479</v>
      </c>
      <c r="H13" s="4">
        <f t="shared" si="4"/>
        <v>-8.3383915031502323</v>
      </c>
      <c r="I13" s="4">
        <f t="shared" si="4"/>
        <v>-7.2479575937655083</v>
      </c>
      <c r="J13" s="4">
        <f t="shared" si="4"/>
        <v>-8.4015012966135352</v>
      </c>
      <c r="K13" s="4">
        <f t="shared" si="4"/>
        <v>-5.4434130764013293</v>
      </c>
      <c r="L13" s="4">
        <f t="shared" si="4"/>
        <v>-7.9907684374766257</v>
      </c>
      <c r="M13" s="4">
        <f t="shared" si="4"/>
        <v>-6.6361414590135004</v>
      </c>
      <c r="N13" s="4">
        <f t="shared" si="4"/>
        <v>-6.7697256795316463</v>
      </c>
      <c r="O13" s="4">
        <f t="shared" si="4"/>
        <v>-4.9520092424028288</v>
      </c>
      <c r="P13" s="4">
        <f t="shared" si="4"/>
        <v>-6.2589038195325157</v>
      </c>
      <c r="Q13" s="4">
        <f t="shared" si="4"/>
        <v>-6.2190165572781497</v>
      </c>
      <c r="R13" s="4">
        <f t="shared" si="4"/>
        <v>-5.2234848231698123</v>
      </c>
      <c r="S13" s="4">
        <f t="shared" si="4"/>
        <v>-6.4359903544896451</v>
      </c>
      <c r="T13" s="4">
        <f t="shared" si="4"/>
        <v>-7.3355108442817896</v>
      </c>
      <c r="U13" s="4">
        <f t="shared" si="4"/>
        <v>-6.1285141903397227</v>
      </c>
      <c r="V13" s="4">
        <f t="shared" si="4"/>
        <v>-8.6337419065918795</v>
      </c>
      <c r="W13" s="4">
        <f t="shared" si="4"/>
        <v>-7.7762231359782188</v>
      </c>
      <c r="X13" s="4">
        <f t="shared" si="4"/>
        <v>-5.2744332612870997</v>
      </c>
      <c r="Y13" s="4">
        <f t="shared" si="4"/>
        <v>-7.6019134424238697</v>
      </c>
      <c r="Z13" s="4">
        <f t="shared" si="4"/>
        <v>-9.0096015902154107</v>
      </c>
      <c r="AA13" s="4">
        <f t="shared" si="4"/>
        <v>-8.7739861097190062</v>
      </c>
      <c r="AB13" s="4">
        <f t="shared" si="4"/>
        <v>-5.0572149716505219</v>
      </c>
      <c r="AC13" s="4">
        <f t="shared" si="4"/>
        <v>-7.272680227218296</v>
      </c>
      <c r="AD13" s="4">
        <f t="shared" si="4"/>
        <v>-6.6935972091521636</v>
      </c>
      <c r="AE13" s="4">
        <f t="shared" si="4"/>
        <v>-7.6623312425396497</v>
      </c>
      <c r="AF13" s="4">
        <f t="shared" si="4"/>
        <v>-5.9489636189089694</v>
      </c>
      <c r="AG13" s="4">
        <f t="shared" si="4"/>
        <v>-7.535091158229962</v>
      </c>
      <c r="AH13" s="16">
        <f t="shared" ref="AH13:AH16" si="5">AVERAGE(B13:AG13)</f>
        <v>-6.9829376715807321</v>
      </c>
      <c r="AI13" s="16">
        <f t="shared" ref="AI13:AI17" si="6">VAR(B13:AG13)</f>
        <v>1.523107821157649</v>
      </c>
      <c r="AJ13" s="16">
        <f t="shared" si="2"/>
        <v>-7.476503265173263</v>
      </c>
      <c r="AK13" s="16">
        <f t="shared" si="3"/>
        <v>-6.4893720779882011</v>
      </c>
    </row>
    <row r="14" spans="1:39" ht="16.5" thickBot="1" x14ac:dyDescent="0.3">
      <c r="A14" s="3" t="s">
        <v>6</v>
      </c>
      <c r="B14" s="4">
        <f>(-B2-B3-B4-B5+B6+B7+B8+B9)/(2^2)</f>
        <v>-14.149866770891609</v>
      </c>
      <c r="C14" s="4">
        <f t="shared" ref="C14:AG14" si="7">(-C2-C3-C4-C5+C6+C7+C8+C9)/(2^2)</f>
        <v>-17.773801504210113</v>
      </c>
      <c r="D14" s="4">
        <f t="shared" si="7"/>
        <v>-16.713728575369551</v>
      </c>
      <c r="E14" s="4">
        <f t="shared" si="7"/>
        <v>-18.63065885096043</v>
      </c>
      <c r="F14" s="4">
        <f t="shared" si="7"/>
        <v>-19.744314955836646</v>
      </c>
      <c r="G14" s="4">
        <f t="shared" si="7"/>
        <v>-17.468080267885117</v>
      </c>
      <c r="H14" s="4">
        <f t="shared" si="7"/>
        <v>-17.964490528621916</v>
      </c>
      <c r="I14" s="4">
        <f t="shared" si="7"/>
        <v>-16.312684578616874</v>
      </c>
      <c r="J14" s="4">
        <f t="shared" si="7"/>
        <v>-16.052755517909304</v>
      </c>
      <c r="K14" s="4">
        <f t="shared" si="7"/>
        <v>-18.045817909640824</v>
      </c>
      <c r="L14" s="4">
        <f t="shared" si="7"/>
        <v>-17.579807018073154</v>
      </c>
      <c r="M14" s="4">
        <f t="shared" si="7"/>
        <v>-17.113375729997205</v>
      </c>
      <c r="N14" s="4">
        <f t="shared" si="7"/>
        <v>-17.931675069786316</v>
      </c>
      <c r="O14" s="4">
        <f t="shared" si="7"/>
        <v>-17.91028097062355</v>
      </c>
      <c r="P14" s="4">
        <f t="shared" si="7"/>
        <v>-15.974961163785135</v>
      </c>
      <c r="Q14" s="4">
        <f t="shared" si="7"/>
        <v>-16.570490856754695</v>
      </c>
      <c r="R14" s="4">
        <f t="shared" si="7"/>
        <v>-16.477257562274445</v>
      </c>
      <c r="S14" s="4">
        <f t="shared" si="7"/>
        <v>-17.946144703305649</v>
      </c>
      <c r="T14" s="4">
        <f t="shared" si="7"/>
        <v>-16.645650679999125</v>
      </c>
      <c r="U14" s="4">
        <f t="shared" si="7"/>
        <v>-18.526946646021724</v>
      </c>
      <c r="V14" s="4">
        <f t="shared" si="7"/>
        <v>-15.965486343183823</v>
      </c>
      <c r="W14" s="4">
        <f t="shared" si="7"/>
        <v>-18.634198769609437</v>
      </c>
      <c r="X14" s="4">
        <f t="shared" si="7"/>
        <v>-16.82057710576338</v>
      </c>
      <c r="Y14" s="4">
        <f t="shared" si="7"/>
        <v>-16.887101097852781</v>
      </c>
      <c r="Z14" s="4">
        <f t="shared" si="7"/>
        <v>-18.580416945466876</v>
      </c>
      <c r="AA14" s="4">
        <f t="shared" si="7"/>
        <v>-15.59925806259519</v>
      </c>
      <c r="AB14" s="4">
        <f t="shared" si="7"/>
        <v>-15.971177809341334</v>
      </c>
      <c r="AC14" s="4">
        <f t="shared" si="7"/>
        <v>-17.861139862454412</v>
      </c>
      <c r="AD14" s="4">
        <f t="shared" si="7"/>
        <v>-19.372009901398599</v>
      </c>
      <c r="AE14" s="4">
        <f t="shared" si="7"/>
        <v>-16.857159611712682</v>
      </c>
      <c r="AF14" s="4">
        <f t="shared" si="7"/>
        <v>-17.940649850802366</v>
      </c>
      <c r="AG14" s="4">
        <f t="shared" si="7"/>
        <v>-18.813013052760621</v>
      </c>
      <c r="AH14" s="16">
        <f t="shared" si="5"/>
        <v>-17.338593071047029</v>
      </c>
      <c r="AI14" s="16">
        <f t="shared" si="6"/>
        <v>1.4744866052972545</v>
      </c>
      <c r="AJ14" s="16">
        <f t="shared" si="2"/>
        <v>-17.816402879701705</v>
      </c>
      <c r="AK14" s="16">
        <f t="shared" si="3"/>
        <v>-16.860783262392353</v>
      </c>
      <c r="AM14" s="8" t="s">
        <v>11</v>
      </c>
    </row>
    <row r="15" spans="1:39" ht="16.5" thickBot="1" x14ac:dyDescent="0.3">
      <c r="A15" s="3" t="s">
        <v>7</v>
      </c>
      <c r="B15" s="4">
        <f>(B2-B3-B4+B5+B6-B7-B8+B9)/(2^2)</f>
        <v>-5.5732302315745166</v>
      </c>
      <c r="C15" s="4">
        <f t="shared" ref="C15:AG15" si="8">(C2-C3-C4+C5+C6-C7-C8+C9)/(2^2)</f>
        <v>-4.8517592027825156</v>
      </c>
      <c r="D15" s="4">
        <f t="shared" si="8"/>
        <v>-3.9084753911174976</v>
      </c>
      <c r="E15" s="4">
        <f t="shared" si="8"/>
        <v>-4.6461904856463709</v>
      </c>
      <c r="F15" s="4">
        <f t="shared" si="8"/>
        <v>-3.8985621528086409</v>
      </c>
      <c r="G15" s="4">
        <f t="shared" si="8"/>
        <v>-5.2555260607886076</v>
      </c>
      <c r="H15" s="4">
        <f t="shared" si="8"/>
        <v>-6.1798072321197655</v>
      </c>
      <c r="I15" s="4">
        <f t="shared" si="8"/>
        <v>-4.8050372612251842</v>
      </c>
      <c r="J15" s="4">
        <f t="shared" si="8"/>
        <v>-5.3962799781004556</v>
      </c>
      <c r="K15" s="4">
        <f t="shared" si="8"/>
        <v>-3.0207678018858406</v>
      </c>
      <c r="L15" s="4">
        <f t="shared" si="8"/>
        <v>-4.1628011121980952</v>
      </c>
      <c r="M15" s="4">
        <f t="shared" si="8"/>
        <v>-4.4735258411593994</v>
      </c>
      <c r="N15" s="4">
        <f t="shared" si="8"/>
        <v>-5.6659127272640912</v>
      </c>
      <c r="O15" s="4">
        <f t="shared" si="8"/>
        <v>-5.5603809293613811</v>
      </c>
      <c r="P15" s="4">
        <f t="shared" si="8"/>
        <v>-6.764377022021697</v>
      </c>
      <c r="Q15" s="4">
        <f t="shared" si="8"/>
        <v>-1.9743019568576958</v>
      </c>
      <c r="R15" s="4">
        <f t="shared" si="8"/>
        <v>-4.3608179938142069</v>
      </c>
      <c r="S15" s="4">
        <f t="shared" si="8"/>
        <v>-4.991660777742891</v>
      </c>
      <c r="T15" s="4">
        <f t="shared" si="8"/>
        <v>-5.1847593909069678</v>
      </c>
      <c r="U15" s="4">
        <f t="shared" si="8"/>
        <v>-4.076549437279267</v>
      </c>
      <c r="V15" s="4">
        <f t="shared" si="8"/>
        <v>-5.5225826345828368</v>
      </c>
      <c r="W15" s="4">
        <f t="shared" si="8"/>
        <v>-4.9818650985450788</v>
      </c>
      <c r="X15" s="4">
        <f t="shared" si="8"/>
        <v>-2.8001798889710687</v>
      </c>
      <c r="Y15" s="4">
        <f t="shared" si="8"/>
        <v>-2.7926903524862894</v>
      </c>
      <c r="Z15" s="4">
        <f t="shared" si="8"/>
        <v>-0.80464961070773278</v>
      </c>
      <c r="AA15" s="4">
        <f t="shared" si="8"/>
        <v>-3.220529074242747</v>
      </c>
      <c r="AB15" s="4">
        <f t="shared" si="8"/>
        <v>-6.0647335625412095</v>
      </c>
      <c r="AC15" s="4">
        <f t="shared" si="8"/>
        <v>-6.0566021050009802</v>
      </c>
      <c r="AD15" s="4">
        <f t="shared" si="8"/>
        <v>-2.2041739417887607</v>
      </c>
      <c r="AE15" s="4">
        <f t="shared" si="8"/>
        <v>-5.549389025050516</v>
      </c>
      <c r="AF15" s="4">
        <f t="shared" si="8"/>
        <v>-6.3002333209598591</v>
      </c>
      <c r="AG15" s="4">
        <f t="shared" si="8"/>
        <v>-4.8336536853156877</v>
      </c>
      <c r="AH15" s="16">
        <f t="shared" si="5"/>
        <v>-4.5588126652139946</v>
      </c>
      <c r="AI15" s="16">
        <f t="shared" si="6"/>
        <v>1.9470770483454514</v>
      </c>
      <c r="AJ15" s="16">
        <f t="shared" si="2"/>
        <v>-5.1897661839258822</v>
      </c>
      <c r="AK15" s="16">
        <f t="shared" si="3"/>
        <v>-3.9278591465021071</v>
      </c>
      <c r="AM15" s="7">
        <v>0.1</v>
      </c>
    </row>
    <row r="16" spans="1:39" ht="16.5" thickBot="1" x14ac:dyDescent="0.3">
      <c r="A16" s="3" t="s">
        <v>8</v>
      </c>
      <c r="B16" s="9">
        <f>(B2-B3+B4-B5-B6+B7-B8+B9)/(2^2)</f>
        <v>-3.3975271069980382</v>
      </c>
      <c r="C16" s="9">
        <f t="shared" ref="C16:AG16" si="9">(C2-C3+C4-C5-C6+C7-C8+C9)/(2^2)</f>
        <v>-2.7141472742411779</v>
      </c>
      <c r="D16" s="9">
        <f t="shared" si="9"/>
        <v>-3.6838582750205262</v>
      </c>
      <c r="E16" s="9">
        <f t="shared" si="9"/>
        <v>-8.555335895512084E-2</v>
      </c>
      <c r="F16" s="9">
        <f t="shared" si="9"/>
        <v>-2.3221288853571918</v>
      </c>
      <c r="G16" s="9">
        <f t="shared" si="9"/>
        <v>-4.1907590666980878</v>
      </c>
      <c r="H16" s="9">
        <f t="shared" si="9"/>
        <v>-2.1777838486844825</v>
      </c>
      <c r="I16" s="9">
        <f t="shared" si="9"/>
        <v>-1.0165814424192847</v>
      </c>
      <c r="J16" s="9">
        <f t="shared" si="9"/>
        <v>-1.8829378027430721</v>
      </c>
      <c r="K16" s="9">
        <f t="shared" si="9"/>
        <v>-2.708716749238345</v>
      </c>
      <c r="L16" s="9">
        <f t="shared" si="9"/>
        <v>-4.1677571280042169</v>
      </c>
      <c r="M16" s="9">
        <f t="shared" si="9"/>
        <v>-3.6563815685082592</v>
      </c>
      <c r="N16" s="9">
        <f t="shared" si="9"/>
        <v>-3.9795895463304216</v>
      </c>
      <c r="O16" s="9">
        <f t="shared" si="9"/>
        <v>-3.3305490050208926</v>
      </c>
      <c r="P16" s="9">
        <f t="shared" si="9"/>
        <v>-5.042275192078387</v>
      </c>
      <c r="Q16" s="9">
        <f t="shared" si="9"/>
        <v>-2.4550308091280755</v>
      </c>
      <c r="R16" s="9">
        <f t="shared" si="9"/>
        <v>-3.5015968661068619</v>
      </c>
      <c r="S16" s="9">
        <f t="shared" si="9"/>
        <v>-4.2192096765256837</v>
      </c>
      <c r="T16" s="9">
        <f t="shared" si="9"/>
        <v>-2.2432340882516506</v>
      </c>
      <c r="U16" s="9">
        <f t="shared" si="9"/>
        <v>-3.4081225973403266</v>
      </c>
      <c r="V16" s="9">
        <f t="shared" si="9"/>
        <v>-2.1840418540718818</v>
      </c>
      <c r="W16" s="9">
        <f t="shared" si="9"/>
        <v>-2.3690854606917755</v>
      </c>
      <c r="X16" s="9">
        <f t="shared" si="9"/>
        <v>-0.58244897285738539</v>
      </c>
      <c r="Y16" s="9">
        <f t="shared" si="9"/>
        <v>-1.41076937306332</v>
      </c>
      <c r="Z16" s="9">
        <f t="shared" si="9"/>
        <v>-2.7140739571783299</v>
      </c>
      <c r="AA16" s="9">
        <f t="shared" si="9"/>
        <v>-0.24269769461359758</v>
      </c>
      <c r="AB16" s="9">
        <f t="shared" si="9"/>
        <v>-2.3223123306574518</v>
      </c>
      <c r="AC16" s="9">
        <f t="shared" si="9"/>
        <v>-4.0607380733158696</v>
      </c>
      <c r="AD16" s="9">
        <f>(AD2-AD3+AD4-AD5-AD6+AD7-AD8+AD9)/(2^2)</f>
        <v>-0.75221177396413941</v>
      </c>
      <c r="AE16" s="9">
        <f t="shared" si="9"/>
        <v>-2.7206707262939021</v>
      </c>
      <c r="AF16" s="9">
        <f t="shared" si="9"/>
        <v>-4.7644280802753221</v>
      </c>
      <c r="AG16" s="9">
        <f t="shared" si="9"/>
        <v>-3.7127601877252925</v>
      </c>
      <c r="AH16" s="16">
        <f t="shared" si="5"/>
        <v>-2.7506243366361991</v>
      </c>
      <c r="AI16" s="16">
        <f t="shared" si="6"/>
        <v>1.6869281253029913</v>
      </c>
      <c r="AJ16" s="16">
        <f t="shared" si="2"/>
        <v>-3.2972761691245092</v>
      </c>
      <c r="AK16" s="16">
        <f t="shared" si="3"/>
        <v>-2.203972504147889</v>
      </c>
    </row>
    <row r="17" spans="1:39" ht="16.5" thickBot="1" x14ac:dyDescent="0.3">
      <c r="A17" s="3" t="s">
        <v>9</v>
      </c>
      <c r="B17" s="4">
        <f>(B2+B3-B4-B5-B6-B7+B8+B9)/(2^2)</f>
        <v>12.435318351129105</v>
      </c>
      <c r="C17" s="4">
        <f t="shared" ref="C17:AG17" si="10">(C2+C3-C4-C5-C6-C7+C8+C9)/(2^2)</f>
        <v>13.12084716125079</v>
      </c>
      <c r="D17" s="4">
        <f t="shared" si="10"/>
        <v>14.04240767284843</v>
      </c>
      <c r="E17" s="4">
        <f t="shared" si="10"/>
        <v>10.806481336893363</v>
      </c>
      <c r="F17" s="4">
        <f t="shared" si="10"/>
        <v>13.187509890111283</v>
      </c>
      <c r="G17" s="4">
        <f t="shared" si="10"/>
        <v>10.124213923711014</v>
      </c>
      <c r="H17" s="4">
        <f t="shared" si="10"/>
        <v>13.180219060562107</v>
      </c>
      <c r="I17" s="4">
        <f t="shared" si="10"/>
        <v>11.131553523032695</v>
      </c>
      <c r="J17" s="4">
        <f t="shared" si="10"/>
        <v>10.403718514613221</v>
      </c>
      <c r="K17" s="4">
        <f t="shared" si="10"/>
        <v>10.700600196626208</v>
      </c>
      <c r="L17" s="4">
        <f t="shared" si="10"/>
        <v>14.650451060583102</v>
      </c>
      <c r="M17" s="4">
        <f t="shared" si="10"/>
        <v>12.610493609962989</v>
      </c>
      <c r="N17" s="4">
        <f t="shared" si="10"/>
        <v>14.702064672459603</v>
      </c>
      <c r="O17" s="4">
        <f t="shared" si="10"/>
        <v>13.240155154715987</v>
      </c>
      <c r="P17" s="4">
        <f t="shared" si="10"/>
        <v>12.580760137365136</v>
      </c>
      <c r="Q17" s="4">
        <f t="shared" si="10"/>
        <v>11.824092276748349</v>
      </c>
      <c r="R17" s="4">
        <f t="shared" si="10"/>
        <v>11.837099933141658</v>
      </c>
      <c r="S17" s="4">
        <f t="shared" si="10"/>
        <v>10.53883284584307</v>
      </c>
      <c r="T17" s="4">
        <f t="shared" si="10"/>
        <v>11.504497273115458</v>
      </c>
      <c r="U17" s="4">
        <f t="shared" si="10"/>
        <v>11.1000813730969</v>
      </c>
      <c r="V17" s="4">
        <f t="shared" si="10"/>
        <v>13.480739747886552</v>
      </c>
      <c r="W17" s="4">
        <f t="shared" si="10"/>
        <v>12.728740186169</v>
      </c>
      <c r="X17" s="4">
        <f t="shared" si="10"/>
        <v>8.6564123188246036</v>
      </c>
      <c r="Y17" s="4">
        <f t="shared" si="10"/>
        <v>13.00042139367997</v>
      </c>
      <c r="Z17" s="4">
        <f t="shared" si="10"/>
        <v>13.770061586544863</v>
      </c>
      <c r="AA17" s="4">
        <f t="shared" si="10"/>
        <v>12.124132816620873</v>
      </c>
      <c r="AB17" s="4">
        <f t="shared" si="10"/>
        <v>11.78041589850387</v>
      </c>
      <c r="AC17" s="4">
        <f t="shared" si="10"/>
        <v>11.680904136194084</v>
      </c>
      <c r="AD17" s="4">
        <f t="shared" si="10"/>
        <v>11.285172578758415</v>
      </c>
      <c r="AE17" s="4">
        <f t="shared" si="10"/>
        <v>14.369035907056661</v>
      </c>
      <c r="AF17" s="4">
        <f t="shared" si="10"/>
        <v>12.805771688388957</v>
      </c>
      <c r="AG17" s="4">
        <f t="shared" si="10"/>
        <v>13.20471876146288</v>
      </c>
      <c r="AH17" s="16">
        <f>AVERAGE(B17:AG17)</f>
        <v>12.268997655871912</v>
      </c>
      <c r="AI17" s="16">
        <f t="shared" si="6"/>
        <v>2.009260431946073</v>
      </c>
      <c r="AJ17" s="16">
        <f t="shared" si="2"/>
        <v>11.617893509468345</v>
      </c>
      <c r="AK17" s="16">
        <f t="shared" si="3"/>
        <v>12.920101802275479</v>
      </c>
      <c r="AM17" s="8" t="s">
        <v>12</v>
      </c>
    </row>
    <row r="18" spans="1:39" ht="16.5" thickBot="1" x14ac:dyDescent="0.3">
      <c r="A18" s="3" t="s">
        <v>33</v>
      </c>
      <c r="B18" s="4">
        <f>(-B2+B3+B4-B5+B6-B7-B8+B9)/4</f>
        <v>-2.6671917124723734</v>
      </c>
      <c r="C18" s="4">
        <f t="shared" ref="C18:AF18" si="11">(-C2+C3+C4-C5+C6-C7-C8+C9)/4</f>
        <v>-0.78181568179096772</v>
      </c>
      <c r="D18" s="4">
        <f t="shared" si="11"/>
        <v>-2.4793481677606226</v>
      </c>
      <c r="E18" s="4">
        <f t="shared" si="11"/>
        <v>-2.0319412502018102</v>
      </c>
      <c r="F18" s="4">
        <f t="shared" si="11"/>
        <v>-2.0795623504460417</v>
      </c>
      <c r="G18" s="4">
        <f t="shared" si="11"/>
        <v>-2.135666251201696</v>
      </c>
      <c r="H18" s="4">
        <f t="shared" si="11"/>
        <v>-0.49445033498029745</v>
      </c>
      <c r="I18" s="4">
        <f t="shared" si="11"/>
        <v>-3.2528444750936458</v>
      </c>
      <c r="J18" s="4">
        <f t="shared" si="11"/>
        <v>-2.2284407442625458</v>
      </c>
      <c r="K18" s="4">
        <f t="shared" si="11"/>
        <v>-3.0896123223970413</v>
      </c>
      <c r="L18" s="4">
        <f t="shared" si="11"/>
        <v>-2.0634470806134519</v>
      </c>
      <c r="M18" s="4">
        <f t="shared" si="11"/>
        <v>-2.0599588393185084</v>
      </c>
      <c r="N18" s="4">
        <f t="shared" si="11"/>
        <v>-2.1607288734133148</v>
      </c>
      <c r="O18" s="4">
        <f t="shared" si="11"/>
        <v>-1.8056683900528798</v>
      </c>
      <c r="P18" s="4">
        <f t="shared" si="11"/>
        <v>-1.2160111317765068</v>
      </c>
      <c r="Q18" s="4">
        <f t="shared" si="11"/>
        <v>-3.1659972597205215</v>
      </c>
      <c r="R18" s="4">
        <f t="shared" si="11"/>
        <v>-2.0234541357888478</v>
      </c>
      <c r="S18" s="4">
        <f t="shared" si="11"/>
        <v>1.4379608406612054</v>
      </c>
      <c r="T18" s="4">
        <f t="shared" si="11"/>
        <v>-2.4995462109194362</v>
      </c>
      <c r="U18" s="4">
        <f t="shared" si="11"/>
        <v>-1.0455378517372373</v>
      </c>
      <c r="V18" s="4">
        <f t="shared" si="11"/>
        <v>-2.3856007251669786</v>
      </c>
      <c r="W18" s="4">
        <f t="shared" si="11"/>
        <v>-1.6239749649346993</v>
      </c>
      <c r="X18" s="4">
        <f t="shared" si="11"/>
        <v>-3.2652172124503474</v>
      </c>
      <c r="Y18" s="4">
        <f t="shared" si="11"/>
        <v>-2.180313038614127</v>
      </c>
      <c r="Z18" s="4">
        <f t="shared" si="11"/>
        <v>-4.5805416362859486</v>
      </c>
      <c r="AA18" s="4">
        <f t="shared" si="11"/>
        <v>-3.7645500866040558</v>
      </c>
      <c r="AB18" s="4">
        <f t="shared" si="11"/>
        <v>-1.834430379473271</v>
      </c>
      <c r="AC18" s="4">
        <f t="shared" si="11"/>
        <v>-0.10596419592174178</v>
      </c>
      <c r="AD18" s="4">
        <f t="shared" si="11"/>
        <v>-3.5066236142270757</v>
      </c>
      <c r="AE18" s="4">
        <f t="shared" si="11"/>
        <v>-3.7508569400952614</v>
      </c>
      <c r="AF18" s="4">
        <f t="shared" si="11"/>
        <v>-0.72422374442626825</v>
      </c>
      <c r="AG18" s="4">
        <f>(-AG2+AG3+AG4-AG5+AG6-AG7-AG8+AG9)/4</f>
        <v>-1.2438332439028881</v>
      </c>
      <c r="AH18" s="16">
        <f>AVERAGE(B18:AG18)</f>
        <v>-2.0877935001684125</v>
      </c>
      <c r="AI18" s="16">
        <f>VAR(B18:AG18)</f>
        <v>1.4479229944678713</v>
      </c>
      <c r="AJ18" s="16">
        <f t="shared" si="2"/>
        <v>-2.556995327060509</v>
      </c>
      <c r="AK18" s="16">
        <f t="shared" si="3"/>
        <v>-1.6185916732763161</v>
      </c>
      <c r="AM18" s="8">
        <v>32</v>
      </c>
    </row>
    <row r="19" spans="1:39" ht="16.5" thickBot="1" x14ac:dyDescent="0.3"/>
    <row r="20" spans="1:39" ht="16.5" thickBot="1" x14ac:dyDescent="0.3">
      <c r="A20" s="11"/>
      <c r="B20" s="12" t="s">
        <v>15</v>
      </c>
      <c r="C20" s="12" t="s">
        <v>16</v>
      </c>
      <c r="D20" s="12" t="s">
        <v>17</v>
      </c>
      <c r="E20" s="12" t="s">
        <v>18</v>
      </c>
      <c r="F20" s="12" t="s">
        <v>19</v>
      </c>
      <c r="G20" s="12" t="s">
        <v>20</v>
      </c>
      <c r="H20" s="12" t="s">
        <v>32</v>
      </c>
      <c r="I20" s="12" t="s">
        <v>21</v>
      </c>
    </row>
    <row r="21" spans="1:39" ht="18.75" thickBot="1" x14ac:dyDescent="0.3">
      <c r="A21" s="13">
        <v>1</v>
      </c>
      <c r="B21" s="14" t="s">
        <v>22</v>
      </c>
      <c r="C21" s="14" t="s">
        <v>22</v>
      </c>
      <c r="D21" s="14" t="s">
        <v>22</v>
      </c>
      <c r="E21" s="15" t="s">
        <v>23</v>
      </c>
      <c r="F21" s="15" t="s">
        <v>23</v>
      </c>
      <c r="G21" s="15" t="s">
        <v>23</v>
      </c>
      <c r="H21" s="15" t="s">
        <v>22</v>
      </c>
      <c r="I21" s="14" t="s">
        <v>24</v>
      </c>
    </row>
    <row r="22" spans="1:39" ht="18.75" thickBot="1" x14ac:dyDescent="0.3">
      <c r="A22" s="13">
        <v>2</v>
      </c>
      <c r="B22" s="14" t="s">
        <v>23</v>
      </c>
      <c r="C22" s="14" t="s">
        <v>22</v>
      </c>
      <c r="D22" s="14" t="s">
        <v>22</v>
      </c>
      <c r="E22" s="15" t="s">
        <v>22</v>
      </c>
      <c r="F22" s="15" t="s">
        <v>22</v>
      </c>
      <c r="G22" s="15" t="s">
        <v>23</v>
      </c>
      <c r="H22" s="15" t="s">
        <v>23</v>
      </c>
      <c r="I22" s="14" t="s">
        <v>25</v>
      </c>
    </row>
    <row r="23" spans="1:39" ht="18.75" thickBot="1" x14ac:dyDescent="0.3">
      <c r="A23" s="13">
        <v>3</v>
      </c>
      <c r="B23" s="14" t="s">
        <v>22</v>
      </c>
      <c r="C23" s="14" t="s">
        <v>23</v>
      </c>
      <c r="D23" s="14" t="s">
        <v>22</v>
      </c>
      <c r="E23" s="15" t="s">
        <v>22</v>
      </c>
      <c r="F23" s="15" t="s">
        <v>23</v>
      </c>
      <c r="G23" s="15" t="s">
        <v>22</v>
      </c>
      <c r="H23" s="15" t="s">
        <v>23</v>
      </c>
      <c r="I23" s="14" t="s">
        <v>26</v>
      </c>
    </row>
    <row r="24" spans="1:39" ht="18.75" thickBot="1" x14ac:dyDescent="0.3">
      <c r="A24" s="13">
        <v>4</v>
      </c>
      <c r="B24" s="14" t="s">
        <v>23</v>
      </c>
      <c r="C24" s="14" t="s">
        <v>23</v>
      </c>
      <c r="D24" s="14" t="s">
        <v>22</v>
      </c>
      <c r="E24" s="15" t="s">
        <v>23</v>
      </c>
      <c r="F24" s="15" t="s">
        <v>22</v>
      </c>
      <c r="G24" s="15" t="s">
        <v>22</v>
      </c>
      <c r="H24" s="15" t="s">
        <v>22</v>
      </c>
      <c r="I24" s="14" t="s">
        <v>27</v>
      </c>
    </row>
    <row r="25" spans="1:39" ht="18.75" thickBot="1" x14ac:dyDescent="0.3">
      <c r="A25" s="13">
        <v>5</v>
      </c>
      <c r="B25" s="14" t="s">
        <v>22</v>
      </c>
      <c r="C25" s="14" t="s">
        <v>22</v>
      </c>
      <c r="D25" s="14" t="s">
        <v>23</v>
      </c>
      <c r="E25" s="15" t="s">
        <v>23</v>
      </c>
      <c r="F25" s="15" t="s">
        <v>22</v>
      </c>
      <c r="G25" s="15" t="s">
        <v>22</v>
      </c>
      <c r="H25" s="15" t="s">
        <v>23</v>
      </c>
      <c r="I25" s="14" t="s">
        <v>28</v>
      </c>
    </row>
    <row r="26" spans="1:39" ht="18.75" thickBot="1" x14ac:dyDescent="0.3">
      <c r="A26" s="13">
        <v>6</v>
      </c>
      <c r="B26" s="14" t="s">
        <v>23</v>
      </c>
      <c r="C26" s="14" t="s">
        <v>22</v>
      </c>
      <c r="D26" s="14" t="s">
        <v>23</v>
      </c>
      <c r="E26" s="15" t="s">
        <v>22</v>
      </c>
      <c r="F26" s="15" t="s">
        <v>23</v>
      </c>
      <c r="G26" s="15" t="s">
        <v>22</v>
      </c>
      <c r="H26" s="15" t="s">
        <v>22</v>
      </c>
      <c r="I26" s="14" t="s">
        <v>29</v>
      </c>
    </row>
    <row r="27" spans="1:39" ht="18.75" thickBot="1" x14ac:dyDescent="0.3">
      <c r="A27" s="13">
        <v>7</v>
      </c>
      <c r="B27" s="14" t="s">
        <v>22</v>
      </c>
      <c r="C27" s="14" t="s">
        <v>23</v>
      </c>
      <c r="D27" s="14" t="s">
        <v>23</v>
      </c>
      <c r="E27" s="15" t="s">
        <v>22</v>
      </c>
      <c r="F27" s="15" t="s">
        <v>22</v>
      </c>
      <c r="G27" s="15" t="s">
        <v>23</v>
      </c>
      <c r="H27" s="15" t="s">
        <v>22</v>
      </c>
      <c r="I27" s="14" t="s">
        <v>30</v>
      </c>
    </row>
    <row r="28" spans="1:39" ht="18.75" thickBot="1" x14ac:dyDescent="0.3">
      <c r="A28" s="13">
        <v>8</v>
      </c>
      <c r="B28" s="14" t="s">
        <v>23</v>
      </c>
      <c r="C28" s="14" t="s">
        <v>23</v>
      </c>
      <c r="D28" s="14" t="s">
        <v>23</v>
      </c>
      <c r="E28" s="15" t="s">
        <v>23</v>
      </c>
      <c r="F28" s="15" t="s">
        <v>23</v>
      </c>
      <c r="G28" s="15" t="s">
        <v>23</v>
      </c>
      <c r="H28" s="15" t="s">
        <v>23</v>
      </c>
      <c r="I28" s="14" t="s">
        <v>31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screening (1,8)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henri.arno@gmail.com</dc:creator>
  <cp:lastModifiedBy>Gebruiker</cp:lastModifiedBy>
  <dcterms:created xsi:type="dcterms:W3CDTF">2020-04-15T11:27:31Z</dcterms:created>
  <dcterms:modified xsi:type="dcterms:W3CDTF">2020-04-25T14:54:40Z</dcterms:modified>
</cp:coreProperties>
</file>