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\bank_statement_parser\"/>
    </mc:Choice>
  </mc:AlternateContent>
  <bookViews>
    <workbookView xWindow="0" yWindow="0" windowWidth="28800" windowHeight="12135"/>
  </bookViews>
  <sheets>
    <sheet name="budgetten" sheetId="1" r:id="rId1"/>
    <sheet name="transacties" sheetId="2" r:id="rId2"/>
    <sheet name="rekening_standen" sheetId="3" r:id="rId3"/>
  </sheets>
  <definedNames>
    <definedName name="_xlnm._FilterDatabase" localSheetId="1" hidden="1">transacties!$A$1:$F$187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E18" i="1"/>
  <c r="F18" i="1"/>
  <c r="G18" i="1"/>
  <c r="H18" i="1"/>
  <c r="I18" i="1"/>
  <c r="J18" i="1"/>
  <c r="K18" i="1"/>
  <c r="L18" i="1"/>
  <c r="M18" i="1"/>
  <c r="N18" i="1"/>
  <c r="C18" i="1"/>
  <c r="P18" i="1" s="1"/>
  <c r="D25" i="1" l="1"/>
  <c r="E25" i="1"/>
  <c r="F25" i="1"/>
  <c r="G25" i="1"/>
  <c r="H25" i="1"/>
  <c r="I25" i="1"/>
  <c r="J25" i="1"/>
  <c r="K25" i="1"/>
  <c r="L25" i="1"/>
  <c r="M25" i="1"/>
  <c r="N25" i="1"/>
  <c r="C25" i="1"/>
  <c r="D51" i="1"/>
  <c r="E51" i="1"/>
  <c r="F51" i="1"/>
  <c r="G51" i="1"/>
  <c r="H51" i="1"/>
  <c r="I51" i="1"/>
  <c r="J51" i="1"/>
  <c r="K51" i="1"/>
  <c r="L51" i="1"/>
  <c r="M51" i="1"/>
  <c r="N51" i="1"/>
  <c r="D47" i="1"/>
  <c r="E47" i="1"/>
  <c r="F47" i="1"/>
  <c r="G47" i="1"/>
  <c r="H47" i="1"/>
  <c r="I47" i="1"/>
  <c r="J47" i="1"/>
  <c r="K47" i="1"/>
  <c r="L47" i="1"/>
  <c r="M47" i="1"/>
  <c r="N47" i="1"/>
  <c r="D38" i="1"/>
  <c r="E38" i="1"/>
  <c r="F38" i="1"/>
  <c r="G38" i="1"/>
  <c r="H38" i="1"/>
  <c r="I38" i="1"/>
  <c r="J38" i="1"/>
  <c r="K38" i="1"/>
  <c r="L38" i="1"/>
  <c r="M38" i="1"/>
  <c r="N38" i="1"/>
  <c r="C47" i="1"/>
  <c r="C38" i="1"/>
  <c r="B35" i="1"/>
  <c r="B36" i="1"/>
  <c r="B44" i="1"/>
  <c r="B45" i="1"/>
  <c r="B42" i="1"/>
  <c r="D29" i="1"/>
  <c r="E29" i="1"/>
  <c r="F29" i="1"/>
  <c r="G29" i="1"/>
  <c r="H29" i="1"/>
  <c r="I29" i="1"/>
  <c r="J29" i="1"/>
  <c r="K29" i="1"/>
  <c r="L29" i="1"/>
  <c r="M29" i="1"/>
  <c r="N29" i="1"/>
  <c r="D30" i="1"/>
  <c r="E30" i="1"/>
  <c r="F30" i="1"/>
  <c r="G30" i="1"/>
  <c r="H30" i="1"/>
  <c r="I30" i="1"/>
  <c r="J30" i="1"/>
  <c r="K30" i="1"/>
  <c r="L30" i="1"/>
  <c r="M30" i="1"/>
  <c r="N30" i="1"/>
  <c r="D31" i="1"/>
  <c r="E31" i="1"/>
  <c r="F31" i="1"/>
  <c r="G31" i="1"/>
  <c r="H31" i="1"/>
  <c r="I31" i="1"/>
  <c r="J31" i="1"/>
  <c r="K31" i="1"/>
  <c r="L31" i="1"/>
  <c r="M31" i="1"/>
  <c r="N31" i="1"/>
  <c r="D32" i="1"/>
  <c r="E32" i="1"/>
  <c r="F32" i="1"/>
  <c r="G32" i="1"/>
  <c r="H32" i="1"/>
  <c r="I32" i="1"/>
  <c r="J32" i="1"/>
  <c r="K32" i="1"/>
  <c r="L32" i="1"/>
  <c r="M32" i="1"/>
  <c r="N32" i="1"/>
  <c r="D33" i="1"/>
  <c r="E33" i="1"/>
  <c r="F33" i="1"/>
  <c r="G33" i="1"/>
  <c r="H33" i="1"/>
  <c r="I33" i="1"/>
  <c r="J33" i="1"/>
  <c r="K33" i="1"/>
  <c r="L33" i="1"/>
  <c r="M33" i="1"/>
  <c r="N33" i="1"/>
  <c r="D34" i="1"/>
  <c r="E34" i="1"/>
  <c r="F34" i="1"/>
  <c r="G34" i="1"/>
  <c r="H34" i="1"/>
  <c r="I34" i="1"/>
  <c r="J34" i="1"/>
  <c r="K34" i="1"/>
  <c r="L34" i="1"/>
  <c r="M34" i="1"/>
  <c r="N34" i="1"/>
  <c r="D35" i="1"/>
  <c r="E35" i="1"/>
  <c r="F35" i="1"/>
  <c r="G35" i="1"/>
  <c r="H35" i="1"/>
  <c r="I35" i="1"/>
  <c r="J35" i="1"/>
  <c r="K35" i="1"/>
  <c r="L35" i="1"/>
  <c r="M35" i="1"/>
  <c r="N35" i="1"/>
  <c r="D36" i="1"/>
  <c r="E36" i="1"/>
  <c r="F36" i="1"/>
  <c r="G36" i="1"/>
  <c r="H36" i="1"/>
  <c r="I36" i="1"/>
  <c r="J36" i="1"/>
  <c r="K36" i="1"/>
  <c r="L36" i="1"/>
  <c r="M36" i="1"/>
  <c r="N36" i="1"/>
  <c r="D37" i="1"/>
  <c r="E37" i="1"/>
  <c r="F37" i="1"/>
  <c r="G37" i="1"/>
  <c r="H37" i="1"/>
  <c r="I37" i="1"/>
  <c r="J37" i="1"/>
  <c r="K37" i="1"/>
  <c r="L37" i="1"/>
  <c r="M37" i="1"/>
  <c r="N37" i="1"/>
  <c r="D39" i="1"/>
  <c r="E39" i="1"/>
  <c r="F39" i="1"/>
  <c r="G39" i="1"/>
  <c r="H39" i="1"/>
  <c r="I39" i="1"/>
  <c r="J39" i="1"/>
  <c r="K39" i="1"/>
  <c r="L39" i="1"/>
  <c r="M39" i="1"/>
  <c r="N39" i="1"/>
  <c r="D40" i="1"/>
  <c r="E40" i="1"/>
  <c r="F40" i="1"/>
  <c r="G40" i="1"/>
  <c r="H40" i="1"/>
  <c r="I40" i="1"/>
  <c r="J40" i="1"/>
  <c r="K40" i="1"/>
  <c r="L40" i="1"/>
  <c r="M40" i="1"/>
  <c r="N40" i="1"/>
  <c r="D41" i="1"/>
  <c r="E41" i="1"/>
  <c r="F41" i="1"/>
  <c r="G41" i="1"/>
  <c r="H41" i="1"/>
  <c r="I41" i="1"/>
  <c r="J41" i="1"/>
  <c r="K41" i="1"/>
  <c r="L41" i="1"/>
  <c r="M41" i="1"/>
  <c r="N41" i="1"/>
  <c r="D42" i="1"/>
  <c r="E42" i="1"/>
  <c r="F42" i="1"/>
  <c r="G42" i="1"/>
  <c r="H42" i="1"/>
  <c r="I42" i="1"/>
  <c r="J42" i="1"/>
  <c r="K42" i="1"/>
  <c r="L42" i="1"/>
  <c r="M42" i="1"/>
  <c r="N42" i="1"/>
  <c r="D43" i="1"/>
  <c r="E43" i="1"/>
  <c r="F43" i="1"/>
  <c r="G43" i="1"/>
  <c r="H43" i="1"/>
  <c r="I43" i="1"/>
  <c r="J43" i="1"/>
  <c r="K43" i="1"/>
  <c r="L43" i="1"/>
  <c r="M43" i="1"/>
  <c r="N43" i="1"/>
  <c r="D44" i="1"/>
  <c r="E44" i="1"/>
  <c r="F44" i="1"/>
  <c r="G44" i="1"/>
  <c r="H44" i="1"/>
  <c r="I44" i="1"/>
  <c r="J44" i="1"/>
  <c r="K44" i="1"/>
  <c r="L44" i="1"/>
  <c r="M44" i="1"/>
  <c r="N44" i="1"/>
  <c r="D45" i="1"/>
  <c r="E45" i="1"/>
  <c r="F45" i="1"/>
  <c r="G45" i="1"/>
  <c r="H45" i="1"/>
  <c r="I45" i="1"/>
  <c r="J45" i="1"/>
  <c r="K45" i="1"/>
  <c r="L45" i="1"/>
  <c r="M45" i="1"/>
  <c r="N45" i="1"/>
  <c r="D46" i="1"/>
  <c r="E46" i="1"/>
  <c r="F46" i="1"/>
  <c r="G46" i="1"/>
  <c r="H46" i="1"/>
  <c r="I46" i="1"/>
  <c r="J46" i="1"/>
  <c r="K46" i="1"/>
  <c r="L46" i="1"/>
  <c r="M46" i="1"/>
  <c r="N46" i="1"/>
  <c r="D48" i="1"/>
  <c r="E48" i="1"/>
  <c r="F48" i="1"/>
  <c r="G48" i="1"/>
  <c r="H48" i="1"/>
  <c r="I48" i="1"/>
  <c r="J48" i="1"/>
  <c r="K48" i="1"/>
  <c r="L48" i="1"/>
  <c r="M48" i="1"/>
  <c r="N48" i="1"/>
  <c r="D49" i="1"/>
  <c r="E49" i="1"/>
  <c r="F49" i="1"/>
  <c r="G49" i="1"/>
  <c r="H49" i="1"/>
  <c r="I49" i="1"/>
  <c r="J49" i="1"/>
  <c r="K49" i="1"/>
  <c r="L49" i="1"/>
  <c r="M49" i="1"/>
  <c r="N49" i="1"/>
  <c r="D50" i="1"/>
  <c r="E50" i="1"/>
  <c r="F50" i="1"/>
  <c r="G50" i="1"/>
  <c r="H50" i="1"/>
  <c r="I50" i="1"/>
  <c r="J50" i="1"/>
  <c r="K50" i="1"/>
  <c r="L50" i="1"/>
  <c r="M50" i="1"/>
  <c r="N50" i="1"/>
  <c r="C30" i="1"/>
  <c r="C31" i="1"/>
  <c r="C32" i="1"/>
  <c r="C33" i="1"/>
  <c r="C34" i="1"/>
  <c r="C35" i="1"/>
  <c r="C36" i="1"/>
  <c r="C37" i="1"/>
  <c r="C39" i="1"/>
  <c r="C40" i="1"/>
  <c r="C41" i="1"/>
  <c r="C42" i="1"/>
  <c r="P42" i="1" s="1"/>
  <c r="C43" i="1"/>
  <c r="C44" i="1"/>
  <c r="C45" i="1"/>
  <c r="C46" i="1"/>
  <c r="P46" i="1" s="1"/>
  <c r="C48" i="1"/>
  <c r="C49" i="1"/>
  <c r="C50" i="1"/>
  <c r="C51" i="1"/>
  <c r="P51" i="1" s="1"/>
  <c r="C29" i="1"/>
  <c r="D2" i="1"/>
  <c r="E2" i="1"/>
  <c r="F2" i="1"/>
  <c r="G2" i="1"/>
  <c r="H2" i="1"/>
  <c r="I2" i="1"/>
  <c r="J2" i="1"/>
  <c r="K2" i="1"/>
  <c r="L2" i="1"/>
  <c r="M2" i="1"/>
  <c r="N2" i="1"/>
  <c r="D3" i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C3" i="1"/>
  <c r="C4" i="1"/>
  <c r="C2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C19" i="1"/>
  <c r="D19" i="1"/>
  <c r="E19" i="1"/>
  <c r="F19" i="1"/>
  <c r="G19" i="1"/>
  <c r="H19" i="1"/>
  <c r="I19" i="1"/>
  <c r="J19" i="1"/>
  <c r="K19" i="1"/>
  <c r="L19" i="1"/>
  <c r="M19" i="1"/>
  <c r="N19" i="1"/>
  <c r="C20" i="1"/>
  <c r="D20" i="1"/>
  <c r="E20" i="1"/>
  <c r="F20" i="1"/>
  <c r="G20" i="1"/>
  <c r="H20" i="1"/>
  <c r="I20" i="1"/>
  <c r="J20" i="1"/>
  <c r="K20" i="1"/>
  <c r="L20" i="1"/>
  <c r="M20" i="1"/>
  <c r="N20" i="1"/>
  <c r="C21" i="1"/>
  <c r="D21" i="1"/>
  <c r="E21" i="1"/>
  <c r="F21" i="1"/>
  <c r="G21" i="1"/>
  <c r="H21" i="1"/>
  <c r="I21" i="1"/>
  <c r="J21" i="1"/>
  <c r="K21" i="1"/>
  <c r="L21" i="1"/>
  <c r="M21" i="1"/>
  <c r="N21" i="1"/>
  <c r="C22" i="1"/>
  <c r="D22" i="1"/>
  <c r="E22" i="1"/>
  <c r="F22" i="1"/>
  <c r="G22" i="1"/>
  <c r="H22" i="1"/>
  <c r="I22" i="1"/>
  <c r="J22" i="1"/>
  <c r="K22" i="1"/>
  <c r="L22" i="1"/>
  <c r="M22" i="1"/>
  <c r="N22" i="1"/>
  <c r="D9" i="1"/>
  <c r="E9" i="1"/>
  <c r="F9" i="1"/>
  <c r="G9" i="1"/>
  <c r="H9" i="1"/>
  <c r="I9" i="1"/>
  <c r="J9" i="1"/>
  <c r="K9" i="1"/>
  <c r="L9" i="1"/>
  <c r="M9" i="1"/>
  <c r="N9" i="1"/>
  <c r="P50" i="1" l="1"/>
  <c r="P38" i="1"/>
  <c r="P49" i="1"/>
  <c r="P44" i="1"/>
  <c r="P40" i="1"/>
  <c r="P35" i="1"/>
  <c r="P31" i="1"/>
  <c r="P45" i="1"/>
  <c r="P41" i="1"/>
  <c r="P37" i="1"/>
  <c r="P36" i="1"/>
  <c r="P33" i="1"/>
  <c r="P32" i="1"/>
  <c r="P47" i="1"/>
  <c r="P48" i="1"/>
  <c r="P43" i="1"/>
  <c r="P39" i="1"/>
  <c r="P34" i="1"/>
  <c r="P30" i="1"/>
  <c r="P29" i="1"/>
  <c r="N6" i="1"/>
  <c r="J6" i="1"/>
  <c r="P2" i="1"/>
  <c r="H24" i="1"/>
  <c r="P4" i="1"/>
  <c r="M6" i="1"/>
  <c r="I6" i="1"/>
  <c r="L6" i="1"/>
  <c r="H6" i="1"/>
  <c r="D6" i="1"/>
  <c r="K6" i="1"/>
  <c r="G6" i="1"/>
  <c r="F6" i="1"/>
  <c r="E6" i="1"/>
  <c r="P3" i="1"/>
  <c r="C6" i="1"/>
  <c r="M24" i="1"/>
  <c r="I24" i="1"/>
  <c r="L24" i="1"/>
  <c r="D24" i="1"/>
  <c r="E24" i="1"/>
  <c r="F24" i="1"/>
  <c r="N24" i="1"/>
  <c r="J24" i="1"/>
  <c r="K24" i="1"/>
  <c r="G24" i="1"/>
  <c r="P22" i="1"/>
  <c r="P21" i="1"/>
  <c r="C9" i="1"/>
  <c r="C24" i="1" s="1"/>
  <c r="P20" i="1"/>
  <c r="P6" i="1" l="1"/>
  <c r="P19" i="1"/>
  <c r="P12" i="1"/>
  <c r="P16" i="1"/>
  <c r="P14" i="1"/>
  <c r="P11" i="1"/>
  <c r="P17" i="1"/>
  <c r="P15" i="1"/>
  <c r="P13" i="1"/>
  <c r="P10" i="1"/>
  <c r="P9" i="1"/>
  <c r="P24" i="1" l="1"/>
</calcChain>
</file>

<file path=xl/sharedStrings.xml><?xml version="1.0" encoding="utf-8"?>
<sst xmlns="http://schemas.openxmlformats.org/spreadsheetml/2006/main" count="613" uniqueCount="352">
  <si>
    <t>Boodschappen</t>
  </si>
  <si>
    <t>Kleding kinderen</t>
  </si>
  <si>
    <t>Kinderen</t>
  </si>
  <si>
    <t>Persoonlijke verzorging</t>
  </si>
  <si>
    <t>Cadeaus</t>
  </si>
  <si>
    <t>Uit eten</t>
  </si>
  <si>
    <t>Brandstof</t>
  </si>
  <si>
    <t>Parkeren</t>
  </si>
  <si>
    <t>Openbaar vervoer</t>
  </si>
  <si>
    <t>Oppas</t>
  </si>
  <si>
    <t>Uitstapjes (op stap / cultuur)</t>
  </si>
  <si>
    <t>K.E. VREEBURG</t>
  </si>
  <si>
    <t>Sparen voor Kiekiebiekie</t>
  </si>
  <si>
    <t>sparen</t>
  </si>
  <si>
    <t>C.J.D. VREEBURG</t>
  </si>
  <si>
    <t>Sparen voor ons lieve meisje</t>
  </si>
  <si>
    <t>N. LOPES EO</t>
  </si>
  <si>
    <t>Doelsparen kinderbijslag</t>
  </si>
  <si>
    <t>S.A.M. VREEBURG</t>
  </si>
  <si>
    <t>Sparen voor kleine Sara</t>
  </si>
  <si>
    <t>Ototol bv Leiden LEIDEN</t>
  </si>
  <si>
    <t>Betaalautomaat 16:42 pasnr. 018</t>
  </si>
  <si>
    <t>SVB ROTTERDAM AKW</t>
  </si>
  <si>
    <t>Sociale Verzekeringsbank UTRECHT KINDERBIJSLAG 4e Kwartaal 2017 Uw klantnr. 1275.25.543 WWW.SVB.NL</t>
  </si>
  <si>
    <t>Zilveren Kruis Zorgverzekeringen  NV</t>
  </si>
  <si>
    <t>Premie Zilveren Kruis Relatienummer 158078551 Periode 01-01-2018 - 01-02-2018</t>
  </si>
  <si>
    <t>FBTO</t>
  </si>
  <si>
    <t>FBTO Auto          RELNR:2847032 PREMIE     PER.01-01-18/31-01-18</t>
  </si>
  <si>
    <t>Bakker Ammerlaan HER BERKEL EN ROD</t>
  </si>
  <si>
    <t>Betaalautomaat 12:06 pasnr. 005</t>
  </si>
  <si>
    <t>boodschappen</t>
  </si>
  <si>
    <t>ASR LEVENSVERZEKERING</t>
  </si>
  <si>
    <t>101354103 Premie per 01012018 Overlijdensrisicoverzekering</t>
  </si>
  <si>
    <t>Sportcen. Wilgenring ROTTERDAM</t>
  </si>
  <si>
    <t>Betaalautomaat 11:59 pasnr. 005</t>
  </si>
  <si>
    <t>Berkel - Westpolder ROTTERDAM</t>
  </si>
  <si>
    <t>Betaalautomaat 13:11 pasnr. 018</t>
  </si>
  <si>
    <t>openbaar vervoer</t>
  </si>
  <si>
    <t>Betaalautomaat 13:12 pasnr. 018</t>
  </si>
  <si>
    <t>Spirit ROTTERDAM</t>
  </si>
  <si>
    <t>Betaalautomaat 14:34 pasnr. 018</t>
  </si>
  <si>
    <t>uit eten</t>
  </si>
  <si>
    <t>Betaalautomaat 14:35 pasnr. 018</t>
  </si>
  <si>
    <t>Gimsel/Sasa Robv ROTTERDAM</t>
  </si>
  <si>
    <t>Betaalautomaat 15:15 pasnr. 018</t>
  </si>
  <si>
    <t>Laurenskerk ROTTERDAM</t>
  </si>
  <si>
    <t>Betaalautomaat 15:43 pasnr. 018</t>
  </si>
  <si>
    <t>TINQ BERKEL EN RODENRI BERKEL EN ROD</t>
  </si>
  <si>
    <t>Betaalautomaat 15:43 pasnr. 005</t>
  </si>
  <si>
    <t>brandstof</t>
  </si>
  <si>
    <t>La Pizza Noord ROTTERDAM</t>
  </si>
  <si>
    <t>Betaalautomaat 18:27 pasnr. 005</t>
  </si>
  <si>
    <t>Jumbo Berkel en Rod. BERKEL EN ROD</t>
  </si>
  <si>
    <t>Betaalautomaat 18:51 pasnr. 005</t>
  </si>
  <si>
    <t>Kaartje2go by Adyen</t>
  </si>
  <si>
    <t>1415150103901287 0030002568033939 Kaartje2go.nl - Order 11800912</t>
  </si>
  <si>
    <t>Kosten</t>
  </si>
  <si>
    <t>Rabo DirectPakket                  Periode 01-01-2018 t/m 31-01-2018</t>
  </si>
  <si>
    <t>(Extra) Rabo Wereldpas             Periode 01-01-2018 t/m 31-01-2018</t>
  </si>
  <si>
    <t>BOKSVERENIGING CROOSWIJK</t>
  </si>
  <si>
    <t>SKVR</t>
  </si>
  <si>
    <t>R27482 0030002568586184 AD-R-C-010 SKVR</t>
  </si>
  <si>
    <t>By Lima - Haarlem HILLEGOM</t>
  </si>
  <si>
    <t>Betaalautomaat 11:52 pasnr. 005</t>
  </si>
  <si>
    <t>DIJKERS HAARLEM</t>
  </si>
  <si>
    <t>Betaalautomaat 15:25 pasnr. 005</t>
  </si>
  <si>
    <t>Parkeergelden HAARLEM</t>
  </si>
  <si>
    <t>Betaalautomaat 16:19 pasnr. 005</t>
  </si>
  <si>
    <t>ADYEN BV</t>
  </si>
  <si>
    <t>hollandsnieuwe HN PN 1212640039 1515149885304214 HN RP 263706204.1</t>
  </si>
  <si>
    <t>ZELF NL</t>
  </si>
  <si>
    <t>Je Zelf premie met Factuurnummer 201801030149590281</t>
  </si>
  <si>
    <t>Quinto Kappers BERKEL EN ROD</t>
  </si>
  <si>
    <t>Betaalautomaat 10:55 pasnr. 018</t>
  </si>
  <si>
    <t>persoonlijke verzorging</t>
  </si>
  <si>
    <t>STUDIO NEST ROTTERDAM</t>
  </si>
  <si>
    <t>Betaalautomaat 12:08 pasnr. 018</t>
  </si>
  <si>
    <t>Betaalautomaat 12:09 pasnr. 018</t>
  </si>
  <si>
    <t>C&amp;M*LOF DER ZOETHEID ROTTERDAM</t>
  </si>
  <si>
    <t>Betaalautomaat 12:53 pasnr. 018</t>
  </si>
  <si>
    <t>Inter IKEA Systems B DELFT</t>
  </si>
  <si>
    <t>Betaalautomaat 13:10 pasnr. 005</t>
  </si>
  <si>
    <t>Betaalautomaat 13:34 pasnr. 005</t>
  </si>
  <si>
    <t>Adyen</t>
  </si>
  <si>
    <t>4315152717836581 0030002575082357 Je bestelling bij fonQ 000965FonqNL</t>
  </si>
  <si>
    <t>F.A.R. Tjin Kam Jet</t>
  </si>
  <si>
    <t>Boek Your Body Never Lies</t>
  </si>
  <si>
    <t>Albert Heijn 1605 PIJNACKER</t>
  </si>
  <si>
    <t>Betaalautomaat 13:37 pasnr. 018</t>
  </si>
  <si>
    <t>ST PARKEERGELDEN NL</t>
  </si>
  <si>
    <t>Parkmobile parkeren factuurnummer 38747181 Zie ook www.mijnparkmobile.nl</t>
  </si>
  <si>
    <t>parkeren</t>
  </si>
  <si>
    <t>Albert Heijn 1551 ROTTERDAM</t>
  </si>
  <si>
    <t>Betaalautomaat 14:28 pasnr. 018</t>
  </si>
  <si>
    <t>CCV*SPORTFONDSEN LANSI BERGSCHENHOEK</t>
  </si>
  <si>
    <t>Betaalautomaat 16:06 pasnr. 005</t>
  </si>
  <si>
    <t>Betaalautomaat 17:51 pasnr. 018</t>
  </si>
  <si>
    <t>Zwemles Cato</t>
  </si>
  <si>
    <t>P.F. Vreeburg</t>
  </si>
  <si>
    <t>Zwemles Cato voorgeschoten</t>
  </si>
  <si>
    <t>ABN AMRO Bank NV</t>
  </si>
  <si>
    <t>000016186044 0030002579952097 Lishen NL37INGB0002291658</t>
  </si>
  <si>
    <t>GEM ROTTERDAM 1319 ROTTERDAM</t>
  </si>
  <si>
    <t>Betaalautomaat 14:58 pasnr. 018</t>
  </si>
  <si>
    <t>Betaalautomaat 16:49 pasnr. 018</t>
  </si>
  <si>
    <t>NETFLIX INTERNATIONAL B.V.</t>
  </si>
  <si>
    <t>Netflix Monthly Subscription</t>
  </si>
  <si>
    <t>televisie en telefoon</t>
  </si>
  <si>
    <t>Betaalautomaat 08:12 pasnr. 018</t>
  </si>
  <si>
    <t>Betaalautomaat 10:10 pasnr. 005</t>
  </si>
  <si>
    <t>N. Lopes eo</t>
  </si>
  <si>
    <t>Cadeau Cato</t>
  </si>
  <si>
    <t>Cadeau Cato voorgeschoten</t>
  </si>
  <si>
    <t>Betaalautomaat 12:14 pasnr. 005</t>
  </si>
  <si>
    <t>Kapper</t>
  </si>
  <si>
    <t>DyeHard Kapper ROTTERDAM</t>
  </si>
  <si>
    <t>Betaalautomaat 16:12 pasnr. 018</t>
  </si>
  <si>
    <t>Ontsparen</t>
  </si>
  <si>
    <t>Albert Heijn 1003 BERKEL EN ROD</t>
  </si>
  <si>
    <t>Betaalautomaat 18:19 pasnr. 018</t>
  </si>
  <si>
    <t>Hema EV274 Berkel BERKEL EN ROD</t>
  </si>
  <si>
    <t>Betaalautomaat 18:22 pasnr. 018</t>
  </si>
  <si>
    <t>Pizza Pronto B.V. SCHIEDAM</t>
  </si>
  <si>
    <t>Betaalautomaat 22:26 pasnr. 018</t>
  </si>
  <si>
    <t>Bakker Ammerlaan PEP ROTTERDAM</t>
  </si>
  <si>
    <t>Betaalautomaat 11:23 pasnr. 018</t>
  </si>
  <si>
    <t>Betaalautomaat 11:38 pasnr. 005</t>
  </si>
  <si>
    <t>Isshoe Peppelweg 132 ROTTERDAM</t>
  </si>
  <si>
    <t>Betaalautomaat 12:27 pasnr. 018</t>
  </si>
  <si>
    <t>Maaspodium ROTTERDAM</t>
  </si>
  <si>
    <t>Betaalautomaat 10:42 pasnr. 018</t>
  </si>
  <si>
    <t>Stichting Mollie Payments</t>
  </si>
  <si>
    <t>M2422441M11936WY 0030002592536979 Order: BAW-0000054895 137777Bakker Ammerlaan Retail B.V.</t>
  </si>
  <si>
    <t>BELASTINGDIENST</t>
  </si>
  <si>
    <t>MAAND JAN. NR. 175659795H8001      IB/PVV 2018       (VREEBURG    )</t>
  </si>
  <si>
    <t>Betaalautomaat 13:59 pasnr. 018</t>
  </si>
  <si>
    <t>Betaalautomaat 15:42 pasnr. 018</t>
  </si>
  <si>
    <t>Betaalautomaat 17:14 pasnr. 018</t>
  </si>
  <si>
    <t>000016791164 0030002595101757 Sanne NL36INGB0004296957</t>
  </si>
  <si>
    <t>BETAALVERZOEK RABOBANK</t>
  </si>
  <si>
    <t>Mw S den Houter en/of Hr S Jongeneel NL36INGB0004296957 Cadeau Mik</t>
  </si>
  <si>
    <t>Betaalautomaat 13:39 pasnr. 018</t>
  </si>
  <si>
    <t>Rotterdam CS ROTTERDAM</t>
  </si>
  <si>
    <t>Betaalautomaat 17:21 pasnr. 005</t>
  </si>
  <si>
    <t>Stadhuis ROTTERDAM</t>
  </si>
  <si>
    <t>Betaalautomaat 17:23 pasnr. 018</t>
  </si>
  <si>
    <t>Betaalautomaat 11:50 pasnr. 018</t>
  </si>
  <si>
    <t>Studentenpaviljoen ROTTERDAM</t>
  </si>
  <si>
    <t>Betaalautomaat 13:24 pasnr. 005</t>
  </si>
  <si>
    <t>Betaalautomaat 20:09 pasnr. 018</t>
  </si>
  <si>
    <t>SPAR University EUR ROTTERDAM</t>
  </si>
  <si>
    <t>Betaalautomaat 10:05 pasnr. 005</t>
  </si>
  <si>
    <t>CCV*THOMS RESTAURANT E ROTTERDAM</t>
  </si>
  <si>
    <t>Betaalautomaat 15:46 pasnr. 018</t>
  </si>
  <si>
    <t>ALBERT HEIJN 1658 ROTTERDAM</t>
  </si>
  <si>
    <t>Betaalautomaat 19:10 pasnr. 018</t>
  </si>
  <si>
    <t>Betaalautomaat 10:41 pasnr. 018</t>
  </si>
  <si>
    <t>Betaalautomaat 12:21 pasnr. 005</t>
  </si>
  <si>
    <t>Betaalautomaat 12:23 pasnr. 018</t>
  </si>
  <si>
    <t>Letterkundig Museum 'S-GRAVENHAGE</t>
  </si>
  <si>
    <t>Sushi Time Den Haag 'S-GRAVENHAGE</t>
  </si>
  <si>
    <t>Betaalautomaat 17:11 pasnr. 005</t>
  </si>
  <si>
    <t>Betaalautomaat 17:19 pasnr. 005</t>
  </si>
  <si>
    <t>HMSHOST DEN HAAG CS DEN HAAG</t>
  </si>
  <si>
    <t>Betaalautomaat 17:33 pasnr. 005</t>
  </si>
  <si>
    <t>NS-Den Haag C. 110 'S-GRAVENHAGE</t>
  </si>
  <si>
    <t>Betaalautomaat 17:59 pasnr. 005</t>
  </si>
  <si>
    <t>Betaalautomaat 18:00 pasnr. 005</t>
  </si>
  <si>
    <t>Vandebron Energie B.V.</t>
  </si>
  <si>
    <t>2029406/18700135742 TERMIJN FEB 2018 / BIO-ENERGIE VAN HANS VAN DEN HEUVEL / ADRES: 2652KS21</t>
  </si>
  <si>
    <t>MAAND FEB. NR. 175659795T800011    VOORSCHOT KINDEROPVANG 2018        (VREEBURG    )                     MEER INFO OP WWW.TOESLAGEN.NL</t>
  </si>
  <si>
    <t>INTERPOLIS.</t>
  </si>
  <si>
    <t>Alles in een Polis 00087239604 PERIODE 23.01.2018 - 23.02.2018</t>
  </si>
  <si>
    <t>M VAN DER HOEVEN NL46ABNA0505808463 Cadeau Mik</t>
  </si>
  <si>
    <t>SIMYO</t>
  </si>
  <si>
    <t>Simyo:0641473569, FACTUURNUMMER:53276337</t>
  </si>
  <si>
    <t>GEM RDAM SERVICEORG</t>
  </si>
  <si>
    <t>Salarisverwerking 01 2018</t>
  </si>
  <si>
    <t>SPY*Ontdekhoek Rotterd Rotterdam</t>
  </si>
  <si>
    <t>Betaalautomaat 12:45 pasnr. 005</t>
  </si>
  <si>
    <t>N. LOPES</t>
  </si>
  <si>
    <t>DUO Hoofdrekening</t>
  </si>
  <si>
    <t>6912595    DUO langlopende studieschuld termijn 01/2018</t>
  </si>
  <si>
    <t>schuldaflossing</t>
  </si>
  <si>
    <t>11644982   DUO langlopende studieschuld termijn 01/2018</t>
  </si>
  <si>
    <t>Betaalautomaat 08:26 pasnr. 018</t>
  </si>
  <si>
    <t>Betaalautomaat 08:52 pasnr. 005</t>
  </si>
  <si>
    <t>AUTOMATIC DATA PROCESSING LTD</t>
  </si>
  <si>
    <t>SAL JANUARI 2018 PEUR</t>
  </si>
  <si>
    <t>Boodschappen kinderfeestje Cato voorgeschoten</t>
  </si>
  <si>
    <t>Boodschappen voorgeschoten</t>
  </si>
  <si>
    <t>VREEBURG P F</t>
  </si>
  <si>
    <t>Bijdrage Netflix ouders Piet</t>
  </si>
  <si>
    <t>Concert-en congresgebouw De Doelen</t>
  </si>
  <si>
    <t>TM1462835 0030002617823549 Bestelling De Doelen De Doelen</t>
  </si>
  <si>
    <t>Sparen voor onderhoud huis</t>
  </si>
  <si>
    <t>Sparen voor alles wat we niet gebudgetteerdgebudgetteerd hebben in andere spaarrekeningen</t>
  </si>
  <si>
    <t>Maandelijkse storting zakgeld -    sporten J                          ippie</t>
  </si>
  <si>
    <t>Maandelijkse storting zakgeld J    ippie</t>
  </si>
  <si>
    <t>Oxfam Novib</t>
  </si>
  <si>
    <t>Algemeen donateurschap,Periode 01/02/2018 01/03/2018,Bedankt voor uw bijdrage</t>
  </si>
  <si>
    <t>STICHTING DERDENGELDEN BUCKAROO</t>
  </si>
  <si>
    <t>T-Mobile Thuis B.V.: Rekening jan 2018. Bekijk je rekening op thuismy.t-mobile.nl</t>
  </si>
  <si>
    <t>Stichting Plaswijckp ROTTERDAM</t>
  </si>
  <si>
    <t>Betaalautomaat 12:15 pasnr. 005</t>
  </si>
  <si>
    <t>Betaalautomaat 12:35 pasnr. 005</t>
  </si>
  <si>
    <t>Berkel - Westpolder BERKEL EN ROD</t>
  </si>
  <si>
    <t>Betaalautomaat 15:13 pasnr. 005</t>
  </si>
  <si>
    <t>NS-Rotterdam C.103 ROTTERDAM</t>
  </si>
  <si>
    <t>Betaalautomaat 15:33 pasnr. 005</t>
  </si>
  <si>
    <t>RADBOUDKWARTIER 277 UTRECHT</t>
  </si>
  <si>
    <t>Geldautomaat 16:33 pasnr. 005</t>
  </si>
  <si>
    <t>GRAND CAFE LEBOWSKI UTRECHT</t>
  </si>
  <si>
    <t>Betaalautomaat 16:54 pasnr. 005</t>
  </si>
  <si>
    <t>Landal meivakantie</t>
  </si>
  <si>
    <t>Landal Greenparks BV</t>
  </si>
  <si>
    <t>3904314026 0020001826616176 809990851-663642-091514</t>
  </si>
  <si>
    <t>Landal voorjaarsvakantie</t>
  </si>
  <si>
    <t>3904370098 0020001826697710 809991069-663960-095235</t>
  </si>
  <si>
    <t>97-TXF-6                           23-12-2017 t/m 22-01-2018          MEER INFO WWW.BELASTINGDIENST.NL</t>
  </si>
  <si>
    <t>wegenbelasting</t>
  </si>
  <si>
    <t>Betaalautomaat 16:45 pasnr. 005</t>
  </si>
  <si>
    <t>STICHTING KINDERSPEELZAA</t>
  </si>
  <si>
    <t>Incasso factuur 4201800060</t>
  </si>
  <si>
    <t>kinderopvang</t>
  </si>
  <si>
    <t>ASR LEVVERZ</t>
  </si>
  <si>
    <t>Termijnbetaling hypotheek PERIODE 01-2018</t>
  </si>
  <si>
    <t>Vitam Catering 11003 ROTTERDAM</t>
  </si>
  <si>
    <t>Betaalautomaat 12:46 pasnr. 005</t>
  </si>
  <si>
    <t>Betaalautomaat 20:47 pasnr. 005</t>
  </si>
  <si>
    <t>Betaalautomaat 18:29 pasnr. 005</t>
  </si>
  <si>
    <t>Orange Motors BV</t>
  </si>
  <si>
    <t>251299 2.018/54.015.289</t>
  </si>
  <si>
    <t>Premie Zilveren Kruis Relatienummer 158078551 Periode 01-02-2018 - 01-03-2018</t>
  </si>
  <si>
    <t>101354103 Premie per 01022018 Overlijdensrisicoverzekering</t>
  </si>
  <si>
    <t>FBTO Auto          RELNR:2847032 PREMIE     PER.01-02-18/28-02-18</t>
  </si>
  <si>
    <t>Bart Smit Fil. 163 VLAARDINGEN</t>
  </si>
  <si>
    <t>Betaalautomaat 10:39 pasnr. 018</t>
  </si>
  <si>
    <t>HEMA EV 548 VLAARDINGEN</t>
  </si>
  <si>
    <t>Betaalautomaat 14:04 pasnr. 018</t>
  </si>
  <si>
    <t>NS-Rotterdam C.104 ROTTERDAM</t>
  </si>
  <si>
    <t>Betaalautomaat 17:20 pasnr. 005</t>
  </si>
  <si>
    <t>AH to go 5825 Rdam ROTTERDAM</t>
  </si>
  <si>
    <t>Betaalautomaat 17:35 pasnr. 005</t>
  </si>
  <si>
    <t>Betaalautomaat 18:48 pasnr. 018</t>
  </si>
  <si>
    <t>Patronaat HAARLEM</t>
  </si>
  <si>
    <t>Betaalautomaat 19:55 pasnr. 005</t>
  </si>
  <si>
    <t>Stichting Patronaat HAARLEM</t>
  </si>
  <si>
    <t>Betaalautomaat 20:50 pasnr. 005</t>
  </si>
  <si>
    <t>Betaalautomaat 23:07 pasnr. 005</t>
  </si>
  <si>
    <t>Opbr Garageparkeren HAARLEM</t>
  </si>
  <si>
    <t>Betaalautomaat 23:41 pasnr. 005</t>
  </si>
  <si>
    <t>Betaalautomaat 09:11 pasnr. 005</t>
  </si>
  <si>
    <t>Betaalautomaat 13:05 pasnr. 018</t>
  </si>
  <si>
    <t>Betaalautomaat 13:06 pasnr. 018</t>
  </si>
  <si>
    <t>Betaalautomaat 13:10 pasnr. 018</t>
  </si>
  <si>
    <t>CCV*EUROSCOOP ROTTERDA SCHIEDAM</t>
  </si>
  <si>
    <t>Betaalautomaat 13:47 pasnr. 018</t>
  </si>
  <si>
    <t>Betaalautomaat 13:56 pasnr. 018</t>
  </si>
  <si>
    <t>Betaalautomaat 14:55 pasnr. 018</t>
  </si>
  <si>
    <t>Betaalautomaat 15:37 pasnr. 005</t>
  </si>
  <si>
    <t>Bakker Ammerlaan GOU BERKEL EN ROD</t>
  </si>
  <si>
    <t>Betaalautomaat 15:42 pasnr. 005</t>
  </si>
  <si>
    <t>Aanbetaling vakantie</t>
  </si>
  <si>
    <t>E.M. Hoeke</t>
  </si>
  <si>
    <t>Reserveringsnummer 18048</t>
  </si>
  <si>
    <t>M1749471M11AEK77 0030002641435988 Evenement bestelling van 106986Rietveld Theater</t>
  </si>
  <si>
    <t>Ontsparen vanwege winter banden</t>
  </si>
  <si>
    <t>Rabo DirectPakket                  Periode 01-02-2018 t/m 28-02-2018</t>
  </si>
  <si>
    <t>CCV*PARKING DELFT DELFT</t>
  </si>
  <si>
    <t>Betaalautomaat 16:30 pasnr. 005</t>
  </si>
  <si>
    <t>Betaalautomaat 17:35 pasnr. 018</t>
  </si>
  <si>
    <t>000018738762 0030002644016949 Manon NL46ABNA0505808463</t>
  </si>
  <si>
    <t>Kaartjes Kleine zeemeermin</t>
  </si>
  <si>
    <t>DIRK VDBROEK FIL4146 ROTTERDAM</t>
  </si>
  <si>
    <t>Betaalautomaat 12:12 pasnr. 018</t>
  </si>
  <si>
    <t>Betaalautomaat 17:07 pasnr. 018</t>
  </si>
  <si>
    <t>Ov</t>
  </si>
  <si>
    <t>ING Bank</t>
  </si>
  <si>
    <t>W4804035 0050003138098396 RET Maandkorting 20? RET NV</t>
  </si>
  <si>
    <t>000018840556 0030002646350818 Maaike Dekkers NL71RABO0180535080</t>
  </si>
  <si>
    <t>Je Zelf premie met Factuurnummer 201802030206000331</t>
  </si>
  <si>
    <t>hollandsnieuwe HN PN 1212640039 1515178339045867 HN RP 268927876.1</t>
  </si>
  <si>
    <t>Theater</t>
  </si>
  <si>
    <t>Betaalautomaat 09:29 pasnr. 018</t>
  </si>
  <si>
    <t>Betaalautomaat 09:33 pasnr. 018</t>
  </si>
  <si>
    <t>Betaalautomaat 11:45 pasnr. 018</t>
  </si>
  <si>
    <t>DUNEA DUIN   WATER</t>
  </si>
  <si>
    <t>KLANT:K010122119 - FACTUUR:F180004127 - BTW bedrag:2,89 EUR</t>
  </si>
  <si>
    <t>Geld tekort</t>
  </si>
  <si>
    <t>L. De Vos</t>
  </si>
  <si>
    <t>Bedankt voor het oppassen</t>
  </si>
  <si>
    <t>oppas</t>
  </si>
  <si>
    <t>Glazenwasser</t>
  </si>
  <si>
    <t>Medische kosten</t>
  </si>
  <si>
    <t>Televisie en telefoon</t>
  </si>
  <si>
    <t>Bankkosten</t>
  </si>
  <si>
    <t>Sparen</t>
  </si>
  <si>
    <t>Kinderopvang</t>
  </si>
  <si>
    <t>Wegenbelasting</t>
  </si>
  <si>
    <t>Schuldaflossing</t>
  </si>
  <si>
    <t>INKOMSTEN</t>
  </si>
  <si>
    <t>Salaris Pieter</t>
  </si>
  <si>
    <t>Salaris Nadia</t>
  </si>
  <si>
    <t>Overige inkomsten</t>
  </si>
  <si>
    <t>Totaal</t>
  </si>
  <si>
    <t>BUDGET</t>
  </si>
  <si>
    <t>VARIABEL UIT</t>
  </si>
  <si>
    <t>VAST UIT</t>
  </si>
  <si>
    <t>ANWB</t>
  </si>
  <si>
    <t>Onderhoud voertuigen</t>
  </si>
  <si>
    <t>Autoverzekering</t>
  </si>
  <si>
    <t>Waterschap</t>
  </si>
  <si>
    <t>Gemeentebelastingen</t>
  </si>
  <si>
    <t>Waterlevering</t>
  </si>
  <si>
    <t>Opleidingen</t>
  </si>
  <si>
    <t>Inrichting</t>
  </si>
  <si>
    <t>Hypotheek</t>
  </si>
  <si>
    <t>Zakgeld</t>
  </si>
  <si>
    <t>Reisverzekering</t>
  </si>
  <si>
    <t>Levensverzekering</t>
  </si>
  <si>
    <t>Ziektekostenverzekering</t>
  </si>
  <si>
    <t>Verzekeringen (overig)</t>
  </si>
  <si>
    <t>Sport</t>
  </si>
  <si>
    <t>VERWACHT</t>
  </si>
  <si>
    <t>NIET_GECATEGORISEERD</t>
  </si>
  <si>
    <t>inrichting</t>
  </si>
  <si>
    <t>salaris nadia</t>
  </si>
  <si>
    <t>salaris pieter</t>
  </si>
  <si>
    <t>Per jaar, mei</t>
  </si>
  <si>
    <t>Per jaar, juli</t>
  </si>
  <si>
    <t>datum</t>
  </si>
  <si>
    <t>maand</t>
  </si>
  <si>
    <t>tegenrek</t>
  </si>
  <si>
    <t>omschr</t>
  </si>
  <si>
    <t>bedrag</t>
  </si>
  <si>
    <t>categorie</t>
  </si>
  <si>
    <t>per kwartaal</t>
  </si>
  <si>
    <t>Energie</t>
  </si>
  <si>
    <t>Motorstalling</t>
  </si>
  <si>
    <t>Per jaar, in 2 termijnen</t>
  </si>
  <si>
    <t>ziektekostenverzekering</t>
  </si>
  <si>
    <t>autoverzekering</t>
  </si>
  <si>
    <t>levensverzekering</t>
  </si>
  <si>
    <t>sport</t>
  </si>
  <si>
    <t>verzekeringen (overig)</t>
  </si>
  <si>
    <t>energie</t>
  </si>
  <si>
    <t>zakgeld</t>
  </si>
  <si>
    <t>overslaan</t>
  </si>
  <si>
    <t>hypotheek</t>
  </si>
  <si>
    <t>waterlevering</t>
  </si>
  <si>
    <t>Overige uitgaven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</si>
</sst>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\ #,##0.00"/>
    <numFmt numFmtId="165" formatCode="d\-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/>
  </sheetViews>
  <sheetFormatPr defaultRowHeight="15" x14ac:dyDescent="0.25"/>
  <cols>
    <col min="1" max="1" width="26.85546875" bestFit="1" customWidth="1"/>
    <col min="2" max="2" width="15.28515625" bestFit="1" customWidth="1"/>
    <col min="3" max="14" width="11.7109375" customWidth="1"/>
    <col min="16" max="16" width="10.7109375" customWidth="1"/>
    <col min="17" max="17" width="15.7109375" customWidth="1"/>
  </cols>
  <sheetData>
    <row r="1" spans="1:16" x14ac:dyDescent="0.25">
      <c r="A1" s="1" t="s">
        <v>301</v>
      </c>
      <c r="B1" s="1" t="s">
        <v>324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P1" s="2"/>
    </row>
    <row r="2" spans="1:16" x14ac:dyDescent="0.25">
      <c r="A2" s="6" t="s">
        <v>302</v>
      </c>
      <c r="B2" s="2">
        <v>2702.06</v>
      </c>
      <c r="C2" s="2">
        <f>SUMIFS(transacties!$E:$E,transacties!$F:$F,$A2,transacties!$B:$B,C$1)</f>
        <v>2702.06</v>
      </c>
      <c r="D2" s="2">
        <f>SUMIFS(transacties!$E:$E,transacties!$F:$F,$A2,transacties!$B:$B,D$1)</f>
        <v>0</v>
      </c>
      <c r="E2" s="2">
        <f>SUMIFS(transacties!$E:$E,transacties!$F:$F,$A2,transacties!$B:$B,E$1)</f>
        <v>0</v>
      </c>
      <c r="F2" s="2">
        <f>SUMIFS(transacties!$E:$E,transacties!$F:$F,$A2,transacties!$B:$B,F$1)</f>
        <v>0</v>
      </c>
      <c r="G2" s="2">
        <f>SUMIFS(transacties!$E:$E,transacties!$F:$F,$A2,transacties!$B:$B,G$1)</f>
        <v>0</v>
      </c>
      <c r="H2" s="2">
        <f>SUMIFS(transacties!$E:$E,transacties!$F:$F,$A2,transacties!$B:$B,H$1)</f>
        <v>0</v>
      </c>
      <c r="I2" s="2">
        <f>SUMIFS(transacties!$E:$E,transacties!$F:$F,$A2,transacties!$B:$B,I$1)</f>
        <v>0</v>
      </c>
      <c r="J2" s="2">
        <f>SUMIFS(transacties!$E:$E,transacties!$F:$F,$A2,transacties!$B:$B,J$1)</f>
        <v>0</v>
      </c>
      <c r="K2" s="2">
        <f>SUMIFS(transacties!$E:$E,transacties!$F:$F,$A2,transacties!$B:$B,K$1)</f>
        <v>0</v>
      </c>
      <c r="L2" s="2">
        <f>SUMIFS(transacties!$E:$E,transacties!$F:$F,$A2,transacties!$B:$B,L$1)</f>
        <v>0</v>
      </c>
      <c r="M2" s="2">
        <f>SUMIFS(transacties!$E:$E,transacties!$F:$F,$A2,transacties!$B:$B,M$1)</f>
        <v>0</v>
      </c>
      <c r="N2" s="2">
        <f>SUMIFS(transacties!$E:$E,transacties!$F:$F,$A2,transacties!$B:$B,N$1)</f>
        <v>0</v>
      </c>
      <c r="O2" s="2"/>
      <c r="P2" s="2">
        <f t="shared" ref="P2:P6" si="0">SUM(C2:N2)</f>
        <v>2702.06</v>
      </c>
    </row>
    <row r="3" spans="1:16" x14ac:dyDescent="0.25">
      <c r="A3" s="6" t="s">
        <v>303</v>
      </c>
      <c r="B3" s="2">
        <v>2235.94</v>
      </c>
      <c r="C3" s="2">
        <f>SUMIFS(transacties!$E:$E,transacties!$F:$F,$A3,transacties!$B:$B,C$1)</f>
        <v>2235.94</v>
      </c>
      <c r="D3" s="2">
        <f>SUMIFS(transacties!$E:$E,transacties!$F:$F,$A3,transacties!$B:$B,D$1)</f>
        <v>0</v>
      </c>
      <c r="E3" s="2">
        <f>SUMIFS(transacties!$E:$E,transacties!$F:$F,$A3,transacties!$B:$B,E$1)</f>
        <v>0</v>
      </c>
      <c r="F3" s="2">
        <f>SUMIFS(transacties!$E:$E,transacties!$F:$F,$A3,transacties!$B:$B,F$1)</f>
        <v>0</v>
      </c>
      <c r="G3" s="2">
        <f>SUMIFS(transacties!$E:$E,transacties!$F:$F,$A3,transacties!$B:$B,G$1)</f>
        <v>0</v>
      </c>
      <c r="H3" s="2">
        <f>SUMIFS(transacties!$E:$E,transacties!$F:$F,$A3,transacties!$B:$B,H$1)</f>
        <v>0</v>
      </c>
      <c r="I3" s="2">
        <f>SUMIFS(transacties!$E:$E,transacties!$F:$F,$A3,transacties!$B:$B,I$1)</f>
        <v>0</v>
      </c>
      <c r="J3" s="2">
        <f>SUMIFS(transacties!$E:$E,transacties!$F:$F,$A3,transacties!$B:$B,J$1)</f>
        <v>0</v>
      </c>
      <c r="K3" s="2">
        <f>SUMIFS(transacties!$E:$E,transacties!$F:$F,$A3,transacties!$B:$B,K$1)</f>
        <v>0</v>
      </c>
      <c r="L3" s="2">
        <f>SUMIFS(transacties!$E:$E,transacties!$F:$F,$A3,transacties!$B:$B,L$1)</f>
        <v>0</v>
      </c>
      <c r="M3" s="2">
        <f>SUMIFS(transacties!$E:$E,transacties!$F:$F,$A3,transacties!$B:$B,M$1)</f>
        <v>0</v>
      </c>
      <c r="N3" s="2">
        <f>SUMIFS(transacties!$E:$E,transacties!$F:$F,$A3,transacties!$B:$B,N$1)</f>
        <v>0</v>
      </c>
      <c r="O3" s="2"/>
      <c r="P3" s="2">
        <f t="shared" si="0"/>
        <v>2235.94</v>
      </c>
    </row>
    <row r="4" spans="1:16" x14ac:dyDescent="0.25">
      <c r="A4" s="6" t="s">
        <v>304</v>
      </c>
      <c r="B4" s="2"/>
      <c r="C4" s="2">
        <f>SUMIFS(transacties!$E:$E,transacties!$F:$F,$A4,transacties!$B:$B,C$1)</f>
        <v>0</v>
      </c>
      <c r="D4" s="2">
        <f>SUMIFS(transacties!$E:$E,transacties!$F:$F,$A4,transacties!$B:$B,D$1)</f>
        <v>0</v>
      </c>
      <c r="E4" s="2">
        <f>SUMIFS(transacties!$E:$E,transacties!$F:$F,$A4,transacties!$B:$B,E$1)</f>
        <v>0</v>
      </c>
      <c r="F4" s="2">
        <f>SUMIFS(transacties!$E:$E,transacties!$F:$F,$A4,transacties!$B:$B,F$1)</f>
        <v>0</v>
      </c>
      <c r="G4" s="2">
        <f>SUMIFS(transacties!$E:$E,transacties!$F:$F,$A4,transacties!$B:$B,G$1)</f>
        <v>0</v>
      </c>
      <c r="H4" s="2">
        <f>SUMIFS(transacties!$E:$E,transacties!$F:$F,$A4,transacties!$B:$B,H$1)</f>
        <v>0</v>
      </c>
      <c r="I4" s="2">
        <f>SUMIFS(transacties!$E:$E,transacties!$F:$F,$A4,transacties!$B:$B,I$1)</f>
        <v>0</v>
      </c>
      <c r="J4" s="2">
        <f>SUMIFS(transacties!$E:$E,transacties!$F:$F,$A4,transacties!$B:$B,J$1)</f>
        <v>0</v>
      </c>
      <c r="K4" s="2">
        <f>SUMIFS(transacties!$E:$E,transacties!$F:$F,$A4,transacties!$B:$B,K$1)</f>
        <v>0</v>
      </c>
      <c r="L4" s="2">
        <f>SUMIFS(transacties!$E:$E,transacties!$F:$F,$A4,transacties!$B:$B,L$1)</f>
        <v>0</v>
      </c>
      <c r="M4" s="2">
        <f>SUMIFS(transacties!$E:$E,transacties!$F:$F,$A4,transacties!$B:$B,M$1)</f>
        <v>0</v>
      </c>
      <c r="N4" s="2">
        <f>SUMIFS(transacties!$E:$E,transacties!$F:$F,$A4,transacties!$B:$B,N$1)</f>
        <v>0</v>
      </c>
      <c r="O4" s="2"/>
      <c r="P4" s="2">
        <f t="shared" si="0"/>
        <v>0</v>
      </c>
    </row>
    <row r="5" spans="1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 t="s">
        <v>305</v>
      </c>
      <c r="B6" s="2"/>
      <c r="C6" s="2">
        <f>SUM(C2:C4)</f>
        <v>4938</v>
      </c>
      <c r="D6" s="2">
        <f t="shared" ref="D6:N6" si="1">SUM(D2:D4)</f>
        <v>0</v>
      </c>
      <c r="E6" s="2">
        <f t="shared" si="1"/>
        <v>0</v>
      </c>
      <c r="F6" s="2">
        <f t="shared" si="1"/>
        <v>0</v>
      </c>
      <c r="G6" s="2">
        <f t="shared" si="1"/>
        <v>0</v>
      </c>
      <c r="H6" s="2">
        <f t="shared" si="1"/>
        <v>0</v>
      </c>
      <c r="I6" s="2">
        <f t="shared" si="1"/>
        <v>0</v>
      </c>
      <c r="J6" s="2">
        <f t="shared" si="1"/>
        <v>0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/>
      <c r="P6" s="2">
        <f t="shared" si="0"/>
        <v>4938</v>
      </c>
    </row>
    <row r="7" spans="1:16" x14ac:dyDescent="0.25">
      <c r="P7" s="2"/>
    </row>
    <row r="8" spans="1:16" x14ac:dyDescent="0.25">
      <c r="A8" s="1" t="s">
        <v>307</v>
      </c>
      <c r="B8" s="1" t="s">
        <v>306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P8" s="2"/>
    </row>
    <row r="9" spans="1:16" x14ac:dyDescent="0.25">
      <c r="A9" s="1" t="s">
        <v>0</v>
      </c>
      <c r="B9" s="2">
        <v>-650</v>
      </c>
      <c r="C9" s="2">
        <f>SUMIFS(transacties!$E:$E,transacties!$F:$F,$A9,transacties!$B:$B,C$8)</f>
        <v>-867.15999999999985</v>
      </c>
      <c r="D9" s="2">
        <f>SUMIFS(transacties!$E:$E,transacties!$F:$F,$A9,transacties!$B:$B,D$8)</f>
        <v>-339.07999999999993</v>
      </c>
      <c r="E9" s="2">
        <f>SUMIFS(transacties!$E:$E,transacties!$F:$F,$A9,transacties!$B:$B,E$8)</f>
        <v>0</v>
      </c>
      <c r="F9" s="2">
        <f>SUMIFS(transacties!$E:$E,transacties!$F:$F,$A9,transacties!$B:$B,F$8)</f>
        <v>0</v>
      </c>
      <c r="G9" s="2">
        <f>SUMIFS(transacties!$E:$E,transacties!$F:$F,$A9,transacties!$B:$B,G$8)</f>
        <v>0</v>
      </c>
      <c r="H9" s="2">
        <f>SUMIFS(transacties!$E:$E,transacties!$F:$F,$A9,transacties!$B:$B,H$8)</f>
        <v>0</v>
      </c>
      <c r="I9" s="2">
        <f>SUMIFS(transacties!$E:$E,transacties!$F:$F,$A9,transacties!$B:$B,I$8)</f>
        <v>0</v>
      </c>
      <c r="J9" s="2">
        <f>SUMIFS(transacties!$E:$E,transacties!$F:$F,$A9,transacties!$B:$B,J$8)</f>
        <v>0</v>
      </c>
      <c r="K9" s="2">
        <f>SUMIFS(transacties!$E:$E,transacties!$F:$F,$A9,transacties!$B:$B,K$8)</f>
        <v>0</v>
      </c>
      <c r="L9" s="2">
        <f>SUMIFS(transacties!$E:$E,transacties!$F:$F,$A9,transacties!$B:$B,L$8)</f>
        <v>0</v>
      </c>
      <c r="M9" s="2">
        <f>SUMIFS(transacties!$E:$E,transacties!$F:$F,$A9,transacties!$B:$B,M$8)</f>
        <v>0</v>
      </c>
      <c r="N9" s="2">
        <f>SUMIFS(transacties!$E:$E,transacties!$F:$F,$A9,transacties!$B:$B,N$8)</f>
        <v>0</v>
      </c>
      <c r="P9" s="2">
        <f>SUM(C9:N9)</f>
        <v>-1206.2399999999998</v>
      </c>
    </row>
    <row r="10" spans="1:16" x14ac:dyDescent="0.25">
      <c r="A10" s="1" t="s">
        <v>6</v>
      </c>
      <c r="B10" s="2">
        <v>-150</v>
      </c>
      <c r="C10" s="2">
        <f>SUMIFS(transacties!$E:$E,transacties!$F:$F,$A10,transacties!$B:$B,C$8)</f>
        <v>-165.57</v>
      </c>
      <c r="D10" s="2">
        <f>SUMIFS(transacties!$E:$E,transacties!$F:$F,$A10,transacties!$B:$B,D$8)</f>
        <v>-73.739999999999995</v>
      </c>
      <c r="E10" s="2">
        <f>SUMIFS(transacties!$E:$E,transacties!$F:$F,$A10,transacties!$B:$B,E$8)</f>
        <v>0</v>
      </c>
      <c r="F10" s="2">
        <f>SUMIFS(transacties!$E:$E,transacties!$F:$F,$A10,transacties!$B:$B,F$8)</f>
        <v>0</v>
      </c>
      <c r="G10" s="2">
        <f>SUMIFS(transacties!$E:$E,transacties!$F:$F,$A10,transacties!$B:$B,G$8)</f>
        <v>0</v>
      </c>
      <c r="H10" s="2">
        <f>SUMIFS(transacties!$E:$E,transacties!$F:$F,$A10,transacties!$B:$B,H$8)</f>
        <v>0</v>
      </c>
      <c r="I10" s="2">
        <f>SUMIFS(transacties!$E:$E,transacties!$F:$F,$A10,transacties!$B:$B,I$8)</f>
        <v>0</v>
      </c>
      <c r="J10" s="2">
        <f>SUMIFS(transacties!$E:$E,transacties!$F:$F,$A10,transacties!$B:$B,J$8)</f>
        <v>0</v>
      </c>
      <c r="K10" s="2">
        <f>SUMIFS(transacties!$E:$E,transacties!$F:$F,$A10,transacties!$B:$B,K$8)</f>
        <v>0</v>
      </c>
      <c r="L10" s="2">
        <f>SUMIFS(transacties!$E:$E,transacties!$F:$F,$A10,transacties!$B:$B,L$8)</f>
        <v>0</v>
      </c>
      <c r="M10" s="2">
        <f>SUMIFS(transacties!$E:$E,transacties!$F:$F,$A10,transacties!$B:$B,M$8)</f>
        <v>0</v>
      </c>
      <c r="N10" s="2">
        <f>SUMIFS(transacties!$E:$E,transacties!$F:$F,$A10,transacties!$B:$B,N$8)</f>
        <v>0</v>
      </c>
      <c r="P10" s="2">
        <f t="shared" ref="P10:P22" si="2">SUM(C10:N10)</f>
        <v>-239.31</v>
      </c>
    </row>
    <row r="11" spans="1:16" x14ac:dyDescent="0.25">
      <c r="A11" s="1" t="s">
        <v>4</v>
      </c>
      <c r="B11" s="2">
        <v>-100</v>
      </c>
      <c r="C11" s="2">
        <f>SUMIFS(transacties!$E:$E,transacties!$F:$F,$A11,transacties!$B:$B,C$8)</f>
        <v>0</v>
      </c>
      <c r="D11" s="2">
        <f>SUMIFS(transacties!$E:$E,transacties!$F:$F,$A11,transacties!$B:$B,D$8)</f>
        <v>0</v>
      </c>
      <c r="E11" s="2">
        <f>SUMIFS(transacties!$E:$E,transacties!$F:$F,$A11,transacties!$B:$B,E$8)</f>
        <v>0</v>
      </c>
      <c r="F11" s="2">
        <f>SUMIFS(transacties!$E:$E,transacties!$F:$F,$A11,transacties!$B:$B,F$8)</f>
        <v>0</v>
      </c>
      <c r="G11" s="2">
        <f>SUMIFS(transacties!$E:$E,transacties!$F:$F,$A11,transacties!$B:$B,G$8)</f>
        <v>0</v>
      </c>
      <c r="H11" s="2">
        <f>SUMIFS(transacties!$E:$E,transacties!$F:$F,$A11,transacties!$B:$B,H$8)</f>
        <v>0</v>
      </c>
      <c r="I11" s="2">
        <f>SUMIFS(transacties!$E:$E,transacties!$F:$F,$A11,transacties!$B:$B,I$8)</f>
        <v>0</v>
      </c>
      <c r="J11" s="2">
        <f>SUMIFS(transacties!$E:$E,transacties!$F:$F,$A11,transacties!$B:$B,J$8)</f>
        <v>0</v>
      </c>
      <c r="K11" s="2">
        <f>SUMIFS(transacties!$E:$E,transacties!$F:$F,$A11,transacties!$B:$B,K$8)</f>
        <v>0</v>
      </c>
      <c r="L11" s="2">
        <f>SUMIFS(transacties!$E:$E,transacties!$F:$F,$A11,transacties!$B:$B,L$8)</f>
        <v>0</v>
      </c>
      <c r="M11" s="2">
        <f>SUMIFS(transacties!$E:$E,transacties!$F:$F,$A11,transacties!$B:$B,M$8)</f>
        <v>0</v>
      </c>
      <c r="N11" s="2">
        <f>SUMIFS(transacties!$E:$E,transacties!$F:$F,$A11,transacties!$B:$B,N$8)</f>
        <v>0</v>
      </c>
      <c r="P11" s="2">
        <f t="shared" si="2"/>
        <v>0</v>
      </c>
    </row>
    <row r="12" spans="1:16" x14ac:dyDescent="0.25">
      <c r="A12" s="1" t="s">
        <v>316</v>
      </c>
      <c r="B12" s="2">
        <v>-150</v>
      </c>
      <c r="C12" s="2">
        <f>SUMIFS(transacties!$E:$E,transacties!$F:$F,$A12,transacties!$B:$B,C$8)</f>
        <v>-123.09</v>
      </c>
      <c r="D12" s="2">
        <f>SUMIFS(transacties!$E:$E,transacties!$F:$F,$A12,transacties!$B:$B,D$8)</f>
        <v>0</v>
      </c>
      <c r="E12" s="2">
        <f>SUMIFS(transacties!$E:$E,transacties!$F:$F,$A12,transacties!$B:$B,E$8)</f>
        <v>0</v>
      </c>
      <c r="F12" s="2">
        <f>SUMIFS(transacties!$E:$E,transacties!$F:$F,$A12,transacties!$B:$B,F$8)</f>
        <v>0</v>
      </c>
      <c r="G12" s="2">
        <f>SUMIFS(transacties!$E:$E,transacties!$F:$F,$A12,transacties!$B:$B,G$8)</f>
        <v>0</v>
      </c>
      <c r="H12" s="2">
        <f>SUMIFS(transacties!$E:$E,transacties!$F:$F,$A12,transacties!$B:$B,H$8)</f>
        <v>0</v>
      </c>
      <c r="I12" s="2">
        <f>SUMIFS(transacties!$E:$E,transacties!$F:$F,$A12,transacties!$B:$B,I$8)</f>
        <v>0</v>
      </c>
      <c r="J12" s="2">
        <f>SUMIFS(transacties!$E:$E,transacties!$F:$F,$A12,transacties!$B:$B,J$8)</f>
        <v>0</v>
      </c>
      <c r="K12" s="2">
        <f>SUMIFS(transacties!$E:$E,transacties!$F:$F,$A12,transacties!$B:$B,K$8)</f>
        <v>0</v>
      </c>
      <c r="L12" s="2">
        <f>SUMIFS(transacties!$E:$E,transacties!$F:$F,$A12,transacties!$B:$B,L$8)</f>
        <v>0</v>
      </c>
      <c r="M12" s="2">
        <f>SUMIFS(transacties!$E:$E,transacties!$F:$F,$A12,transacties!$B:$B,M$8)</f>
        <v>0</v>
      </c>
      <c r="N12" s="2">
        <f>SUMIFS(transacties!$E:$E,transacties!$F:$F,$A12,transacties!$B:$B,N$8)</f>
        <v>0</v>
      </c>
      <c r="P12" s="2">
        <f t="shared" si="2"/>
        <v>-123.09</v>
      </c>
    </row>
    <row r="13" spans="1:16" x14ac:dyDescent="0.25">
      <c r="A13" s="1" t="s">
        <v>2</v>
      </c>
      <c r="B13" s="2">
        <v>-50</v>
      </c>
      <c r="C13" s="2">
        <f>SUMIFS(transacties!$E:$E,transacties!$F:$F,$A13,transacties!$B:$B,C$8)</f>
        <v>0</v>
      </c>
      <c r="D13" s="2">
        <f>SUMIFS(transacties!$E:$E,transacties!$F:$F,$A13,transacties!$B:$B,D$8)</f>
        <v>0</v>
      </c>
      <c r="E13" s="2">
        <f>SUMIFS(transacties!$E:$E,transacties!$F:$F,$A13,transacties!$B:$B,E$8)</f>
        <v>0</v>
      </c>
      <c r="F13" s="2">
        <f>SUMIFS(transacties!$E:$E,transacties!$F:$F,$A13,transacties!$B:$B,F$8)</f>
        <v>0</v>
      </c>
      <c r="G13" s="2">
        <f>SUMIFS(transacties!$E:$E,transacties!$F:$F,$A13,transacties!$B:$B,G$8)</f>
        <v>0</v>
      </c>
      <c r="H13" s="2">
        <f>SUMIFS(transacties!$E:$E,transacties!$F:$F,$A13,transacties!$B:$B,H$8)</f>
        <v>0</v>
      </c>
      <c r="I13" s="2">
        <f>SUMIFS(transacties!$E:$E,transacties!$F:$F,$A13,transacties!$B:$B,I$8)</f>
        <v>0</v>
      </c>
      <c r="J13" s="2">
        <f>SUMIFS(transacties!$E:$E,transacties!$F:$F,$A13,transacties!$B:$B,J$8)</f>
        <v>0</v>
      </c>
      <c r="K13" s="2">
        <f>SUMIFS(transacties!$E:$E,transacties!$F:$F,$A13,transacties!$B:$B,K$8)</f>
        <v>0</v>
      </c>
      <c r="L13" s="2">
        <f>SUMIFS(transacties!$E:$E,transacties!$F:$F,$A13,transacties!$B:$B,L$8)</f>
        <v>0</v>
      </c>
      <c r="M13" s="2">
        <f>SUMIFS(transacties!$E:$E,transacties!$F:$F,$A13,transacties!$B:$B,M$8)</f>
        <v>0</v>
      </c>
      <c r="N13" s="2">
        <f>SUMIFS(transacties!$E:$E,transacties!$F:$F,$A13,transacties!$B:$B,N$8)</f>
        <v>0</v>
      </c>
      <c r="P13" s="2">
        <f t="shared" si="2"/>
        <v>0</v>
      </c>
    </row>
    <row r="14" spans="1:16" x14ac:dyDescent="0.25">
      <c r="A14" s="1" t="s">
        <v>1</v>
      </c>
      <c r="B14" s="2">
        <v>-100</v>
      </c>
      <c r="C14" s="2">
        <f>SUMIFS(transacties!$E:$E,transacties!$F:$F,$A14,transacties!$B:$B,C$8)</f>
        <v>0</v>
      </c>
      <c r="D14" s="2">
        <f>SUMIFS(transacties!$E:$E,transacties!$F:$F,$A14,transacties!$B:$B,D$8)</f>
        <v>0</v>
      </c>
      <c r="E14" s="2">
        <f>SUMIFS(transacties!$E:$E,transacties!$F:$F,$A14,transacties!$B:$B,E$8)</f>
        <v>0</v>
      </c>
      <c r="F14" s="2">
        <f>SUMIFS(transacties!$E:$E,transacties!$F:$F,$A14,transacties!$B:$B,F$8)</f>
        <v>0</v>
      </c>
      <c r="G14" s="2">
        <f>SUMIFS(transacties!$E:$E,transacties!$F:$F,$A14,transacties!$B:$B,G$8)</f>
        <v>0</v>
      </c>
      <c r="H14" s="2">
        <f>SUMIFS(transacties!$E:$E,transacties!$F:$F,$A14,transacties!$B:$B,H$8)</f>
        <v>0</v>
      </c>
      <c r="I14" s="2">
        <f>SUMIFS(transacties!$E:$E,transacties!$F:$F,$A14,transacties!$B:$B,I$8)</f>
        <v>0</v>
      </c>
      <c r="J14" s="2">
        <f>SUMIFS(transacties!$E:$E,transacties!$F:$F,$A14,transacties!$B:$B,J$8)</f>
        <v>0</v>
      </c>
      <c r="K14" s="2">
        <f>SUMIFS(transacties!$E:$E,transacties!$F:$F,$A14,transacties!$B:$B,K$8)</f>
        <v>0</v>
      </c>
      <c r="L14" s="2">
        <f>SUMIFS(transacties!$E:$E,transacties!$F:$F,$A14,transacties!$B:$B,L$8)</f>
        <v>0</v>
      </c>
      <c r="M14" s="2">
        <f>SUMIFS(transacties!$E:$E,transacties!$F:$F,$A14,transacties!$B:$B,M$8)</f>
        <v>0</v>
      </c>
      <c r="N14" s="2">
        <f>SUMIFS(transacties!$E:$E,transacties!$F:$F,$A14,transacties!$B:$B,N$8)</f>
        <v>0</v>
      </c>
      <c r="P14" s="2">
        <f t="shared" si="2"/>
        <v>0</v>
      </c>
    </row>
    <row r="15" spans="1:16" x14ac:dyDescent="0.25">
      <c r="A15" s="1" t="s">
        <v>294</v>
      </c>
      <c r="B15" s="2">
        <v>-60</v>
      </c>
      <c r="C15" s="2">
        <f>SUMIFS(transacties!$E:$E,transacties!$F:$F,$A15,transacties!$B:$B,C$8)</f>
        <v>0</v>
      </c>
      <c r="D15" s="2">
        <f>SUMIFS(transacties!$E:$E,transacties!$F:$F,$A15,transacties!$B:$B,D$8)</f>
        <v>0</v>
      </c>
      <c r="E15" s="2">
        <f>SUMIFS(transacties!$E:$E,transacties!$F:$F,$A15,transacties!$B:$B,E$8)</f>
        <v>0</v>
      </c>
      <c r="F15" s="2">
        <f>SUMIFS(transacties!$E:$E,transacties!$F:$F,$A15,transacties!$B:$B,F$8)</f>
        <v>0</v>
      </c>
      <c r="G15" s="2">
        <f>SUMIFS(transacties!$E:$E,transacties!$F:$F,$A15,transacties!$B:$B,G$8)</f>
        <v>0</v>
      </c>
      <c r="H15" s="2">
        <f>SUMIFS(transacties!$E:$E,transacties!$F:$F,$A15,transacties!$B:$B,H$8)</f>
        <v>0</v>
      </c>
      <c r="I15" s="2">
        <f>SUMIFS(transacties!$E:$E,transacties!$F:$F,$A15,transacties!$B:$B,I$8)</f>
        <v>0</v>
      </c>
      <c r="J15" s="2">
        <f>SUMIFS(transacties!$E:$E,transacties!$F:$F,$A15,transacties!$B:$B,J$8)</f>
        <v>0</v>
      </c>
      <c r="K15" s="2">
        <f>SUMIFS(transacties!$E:$E,transacties!$F:$F,$A15,transacties!$B:$B,K$8)</f>
        <v>0</v>
      </c>
      <c r="L15" s="2">
        <f>SUMIFS(transacties!$E:$E,transacties!$F:$F,$A15,transacties!$B:$B,L$8)</f>
        <v>0</v>
      </c>
      <c r="M15" s="2">
        <f>SUMIFS(transacties!$E:$E,transacties!$F:$F,$A15,transacties!$B:$B,M$8)</f>
        <v>0</v>
      </c>
      <c r="N15" s="2">
        <f>SUMIFS(transacties!$E:$E,transacties!$F:$F,$A15,transacties!$B:$B,N$8)</f>
        <v>0</v>
      </c>
      <c r="P15" s="2">
        <f t="shared" si="2"/>
        <v>0</v>
      </c>
    </row>
    <row r="16" spans="1:16" x14ac:dyDescent="0.25">
      <c r="A16" s="1" t="s">
        <v>8</v>
      </c>
      <c r="B16" s="2">
        <v>-20</v>
      </c>
      <c r="C16" s="2">
        <f>SUMIFS(transacties!$E:$E,transacties!$F:$F,$A16,transacties!$B:$B,C$8)</f>
        <v>-95</v>
      </c>
      <c r="D16" s="2">
        <f>SUMIFS(transacties!$E:$E,transacties!$F:$F,$A16,transacties!$B:$B,D$8)</f>
        <v>-40</v>
      </c>
      <c r="E16" s="2">
        <f>SUMIFS(transacties!$E:$E,transacties!$F:$F,$A16,transacties!$B:$B,E$8)</f>
        <v>0</v>
      </c>
      <c r="F16" s="2">
        <f>SUMIFS(transacties!$E:$E,transacties!$F:$F,$A16,transacties!$B:$B,F$8)</f>
        <v>0</v>
      </c>
      <c r="G16" s="2">
        <f>SUMIFS(transacties!$E:$E,transacties!$F:$F,$A16,transacties!$B:$B,G$8)</f>
        <v>0</v>
      </c>
      <c r="H16" s="2">
        <f>SUMIFS(transacties!$E:$E,transacties!$F:$F,$A16,transacties!$B:$B,H$8)</f>
        <v>0</v>
      </c>
      <c r="I16" s="2">
        <f>SUMIFS(transacties!$E:$E,transacties!$F:$F,$A16,transacties!$B:$B,I$8)</f>
        <v>0</v>
      </c>
      <c r="J16" s="2">
        <f>SUMIFS(transacties!$E:$E,transacties!$F:$F,$A16,transacties!$B:$B,J$8)</f>
        <v>0</v>
      </c>
      <c r="K16" s="2">
        <f>SUMIFS(transacties!$E:$E,transacties!$F:$F,$A16,transacties!$B:$B,K$8)</f>
        <v>0</v>
      </c>
      <c r="L16" s="2">
        <f>SUMIFS(transacties!$E:$E,transacties!$F:$F,$A16,transacties!$B:$B,L$8)</f>
        <v>0</v>
      </c>
      <c r="M16" s="2">
        <f>SUMIFS(transacties!$E:$E,transacties!$F:$F,$A16,transacties!$B:$B,M$8)</f>
        <v>0</v>
      </c>
      <c r="N16" s="2">
        <f>SUMIFS(transacties!$E:$E,transacties!$F:$F,$A16,transacties!$B:$B,N$8)</f>
        <v>0</v>
      </c>
      <c r="P16" s="2">
        <f t="shared" si="2"/>
        <v>-135</v>
      </c>
    </row>
    <row r="17" spans="1:17" x14ac:dyDescent="0.25">
      <c r="A17" s="1" t="s">
        <v>9</v>
      </c>
      <c r="B17" s="2">
        <v>-60</v>
      </c>
      <c r="C17" s="2">
        <f>SUMIFS(transacties!$E:$E,transacties!$F:$F,$A17,transacties!$B:$B,C$8)</f>
        <v>0</v>
      </c>
      <c r="D17" s="2">
        <f>SUMIFS(transacties!$E:$E,transacties!$F:$F,$A17,transacties!$B:$B,D$8)</f>
        <v>-37.5</v>
      </c>
      <c r="E17" s="2">
        <f>SUMIFS(transacties!$E:$E,transacties!$F:$F,$A17,transacties!$B:$B,E$8)</f>
        <v>0</v>
      </c>
      <c r="F17" s="2">
        <f>SUMIFS(transacties!$E:$E,transacties!$F:$F,$A17,transacties!$B:$B,F$8)</f>
        <v>0</v>
      </c>
      <c r="G17" s="2">
        <f>SUMIFS(transacties!$E:$E,transacties!$F:$F,$A17,transacties!$B:$B,G$8)</f>
        <v>0</v>
      </c>
      <c r="H17" s="2">
        <f>SUMIFS(transacties!$E:$E,transacties!$F:$F,$A17,transacties!$B:$B,H$8)</f>
        <v>0</v>
      </c>
      <c r="I17" s="2">
        <f>SUMIFS(transacties!$E:$E,transacties!$F:$F,$A17,transacties!$B:$B,I$8)</f>
        <v>0</v>
      </c>
      <c r="J17" s="2">
        <f>SUMIFS(transacties!$E:$E,transacties!$F:$F,$A17,transacties!$B:$B,J$8)</f>
        <v>0</v>
      </c>
      <c r="K17" s="2">
        <f>SUMIFS(transacties!$E:$E,transacties!$F:$F,$A17,transacties!$B:$B,K$8)</f>
        <v>0</v>
      </c>
      <c r="L17" s="2">
        <f>SUMIFS(transacties!$E:$E,transacties!$F:$F,$A17,transacties!$B:$B,L$8)</f>
        <v>0</v>
      </c>
      <c r="M17" s="2">
        <f>SUMIFS(transacties!$E:$E,transacties!$F:$F,$A17,transacties!$B:$B,M$8)</f>
        <v>0</v>
      </c>
      <c r="N17" s="2">
        <f>SUMIFS(transacties!$E:$E,transacties!$F:$F,$A17,transacties!$B:$B,N$8)</f>
        <v>0</v>
      </c>
      <c r="P17" s="2">
        <f t="shared" si="2"/>
        <v>-37.5</v>
      </c>
    </row>
    <row r="18" spans="1:17" x14ac:dyDescent="0.25">
      <c r="A18" s="1" t="s">
        <v>351</v>
      </c>
      <c r="B18" s="2"/>
      <c r="C18" s="2">
        <f>SUMIFS(transacties!$E:$E,transacties!$F:$F,$A18,transacties!$B:$B,C$8)</f>
        <v>0</v>
      </c>
      <c r="D18" s="2">
        <f>SUMIFS(transacties!$E:$E,transacties!$F:$F,$A18,transacties!$B:$B,D$8)</f>
        <v>0</v>
      </c>
      <c r="E18" s="2">
        <f>SUMIFS(transacties!$E:$E,transacties!$F:$F,$A18,transacties!$B:$B,E$8)</f>
        <v>0</v>
      </c>
      <c r="F18" s="2">
        <f>SUMIFS(transacties!$E:$E,transacties!$F:$F,$A18,transacties!$B:$B,F$8)</f>
        <v>0</v>
      </c>
      <c r="G18" s="2">
        <f>SUMIFS(transacties!$E:$E,transacties!$F:$F,$A18,transacties!$B:$B,G$8)</f>
        <v>0</v>
      </c>
      <c r="H18" s="2">
        <f>SUMIFS(transacties!$E:$E,transacties!$F:$F,$A18,transacties!$B:$B,H$8)</f>
        <v>0</v>
      </c>
      <c r="I18" s="2">
        <f>SUMIFS(transacties!$E:$E,transacties!$F:$F,$A18,transacties!$B:$B,I$8)</f>
        <v>0</v>
      </c>
      <c r="J18" s="2">
        <f>SUMIFS(transacties!$E:$E,transacties!$F:$F,$A18,transacties!$B:$B,J$8)</f>
        <v>0</v>
      </c>
      <c r="K18" s="2">
        <f>SUMIFS(transacties!$E:$E,transacties!$F:$F,$A18,transacties!$B:$B,K$8)</f>
        <v>0</v>
      </c>
      <c r="L18" s="2">
        <f>SUMIFS(transacties!$E:$E,transacties!$F:$F,$A18,transacties!$B:$B,L$8)</f>
        <v>0</v>
      </c>
      <c r="M18" s="2">
        <f>SUMIFS(transacties!$E:$E,transacties!$F:$F,$A18,transacties!$B:$B,M$8)</f>
        <v>0</v>
      </c>
      <c r="N18" s="2">
        <f>SUMIFS(transacties!$E:$E,transacties!$F:$F,$A18,transacties!$B:$B,N$8)</f>
        <v>0</v>
      </c>
      <c r="P18" s="2">
        <f t="shared" si="2"/>
        <v>0</v>
      </c>
    </row>
    <row r="19" spans="1:17" x14ac:dyDescent="0.25">
      <c r="A19" s="1" t="s">
        <v>7</v>
      </c>
      <c r="B19" s="2">
        <v>-25</v>
      </c>
      <c r="C19" s="2">
        <f>SUMIFS(transacties!$E:$E,transacties!$F:$F,$A19,transacties!$B:$B,C$8)</f>
        <v>-12.83</v>
      </c>
      <c r="D19" s="2">
        <f>SUMIFS(transacties!$E:$E,transacties!$F:$F,$A19,transacties!$B:$B,D$8)</f>
        <v>-9.4</v>
      </c>
      <c r="E19" s="2">
        <f>SUMIFS(transacties!$E:$E,transacties!$F:$F,$A19,transacties!$B:$B,E$8)</f>
        <v>0</v>
      </c>
      <c r="F19" s="2">
        <f>SUMIFS(transacties!$E:$E,transacties!$F:$F,$A19,transacties!$B:$B,F$8)</f>
        <v>0</v>
      </c>
      <c r="G19" s="2">
        <f>SUMIFS(transacties!$E:$E,transacties!$F:$F,$A19,transacties!$B:$B,G$8)</f>
        <v>0</v>
      </c>
      <c r="H19" s="2">
        <f>SUMIFS(transacties!$E:$E,transacties!$F:$F,$A19,transacties!$B:$B,H$8)</f>
        <v>0</v>
      </c>
      <c r="I19" s="2">
        <f>SUMIFS(transacties!$E:$E,transacties!$F:$F,$A19,transacties!$B:$B,I$8)</f>
        <v>0</v>
      </c>
      <c r="J19" s="2">
        <f>SUMIFS(transacties!$E:$E,transacties!$F:$F,$A19,transacties!$B:$B,J$8)</f>
        <v>0</v>
      </c>
      <c r="K19" s="2">
        <f>SUMIFS(transacties!$E:$E,transacties!$F:$F,$A19,transacties!$B:$B,K$8)</f>
        <v>0</v>
      </c>
      <c r="L19" s="2">
        <f>SUMIFS(transacties!$E:$E,transacties!$F:$F,$A19,transacties!$B:$B,L$8)</f>
        <v>0</v>
      </c>
      <c r="M19" s="2">
        <f>SUMIFS(transacties!$E:$E,transacties!$F:$F,$A19,transacties!$B:$B,M$8)</f>
        <v>0</v>
      </c>
      <c r="N19" s="2">
        <f>SUMIFS(transacties!$E:$E,transacties!$F:$F,$A19,transacties!$B:$B,N$8)</f>
        <v>0</v>
      </c>
      <c r="P19" s="2">
        <f t="shared" si="2"/>
        <v>-22.23</v>
      </c>
    </row>
    <row r="20" spans="1:17" x14ac:dyDescent="0.25">
      <c r="A20" s="1" t="s">
        <v>3</v>
      </c>
      <c r="B20" s="2">
        <v>-100</v>
      </c>
      <c r="C20" s="2">
        <f>SUMIFS(transacties!$E:$E,transacties!$F:$F,$A20,transacties!$B:$B,C$8)</f>
        <v>-45.5</v>
      </c>
      <c r="D20" s="2">
        <f>SUMIFS(transacties!$E:$E,transacties!$F:$F,$A20,transacties!$B:$B,D$8)</f>
        <v>0</v>
      </c>
      <c r="E20" s="2">
        <f>SUMIFS(transacties!$E:$E,transacties!$F:$F,$A20,transacties!$B:$B,E$8)</f>
        <v>0</v>
      </c>
      <c r="F20" s="2">
        <f>SUMIFS(transacties!$E:$E,transacties!$F:$F,$A20,transacties!$B:$B,F$8)</f>
        <v>0</v>
      </c>
      <c r="G20" s="2">
        <f>SUMIFS(transacties!$E:$E,transacties!$F:$F,$A20,transacties!$B:$B,G$8)</f>
        <v>0</v>
      </c>
      <c r="H20" s="2">
        <f>SUMIFS(transacties!$E:$E,transacties!$F:$F,$A20,transacties!$B:$B,H$8)</f>
        <v>0</v>
      </c>
      <c r="I20" s="2">
        <f>SUMIFS(transacties!$E:$E,transacties!$F:$F,$A20,transacties!$B:$B,I$8)</f>
        <v>0</v>
      </c>
      <c r="J20" s="2">
        <f>SUMIFS(transacties!$E:$E,transacties!$F:$F,$A20,transacties!$B:$B,J$8)</f>
        <v>0</v>
      </c>
      <c r="K20" s="2">
        <f>SUMIFS(transacties!$E:$E,transacties!$F:$F,$A20,transacties!$B:$B,K$8)</f>
        <v>0</v>
      </c>
      <c r="L20" s="2">
        <f>SUMIFS(transacties!$E:$E,transacties!$F:$F,$A20,transacties!$B:$B,L$8)</f>
        <v>0</v>
      </c>
      <c r="M20" s="2">
        <f>SUMIFS(transacties!$E:$E,transacties!$F:$F,$A20,transacties!$B:$B,M$8)</f>
        <v>0</v>
      </c>
      <c r="N20" s="2">
        <f>SUMIFS(transacties!$E:$E,transacties!$F:$F,$A20,transacties!$B:$B,N$8)</f>
        <v>0</v>
      </c>
      <c r="P20" s="2">
        <f t="shared" si="2"/>
        <v>-45.5</v>
      </c>
    </row>
    <row r="21" spans="1:17" x14ac:dyDescent="0.25">
      <c r="A21" s="1" t="s">
        <v>5</v>
      </c>
      <c r="B21" s="2">
        <v>-120</v>
      </c>
      <c r="C21" s="2">
        <f>SUMIFS(transacties!$E:$E,transacties!$F:$F,$A21,transacties!$B:$B,C$8)</f>
        <v>-28.75</v>
      </c>
      <c r="D21" s="2">
        <f>SUMIFS(transacties!$E:$E,transacties!$F:$F,$A21,transacties!$B:$B,D$8)</f>
        <v>0</v>
      </c>
      <c r="E21" s="2">
        <f>SUMIFS(transacties!$E:$E,transacties!$F:$F,$A21,transacties!$B:$B,E$8)</f>
        <v>0</v>
      </c>
      <c r="F21" s="2">
        <f>SUMIFS(transacties!$E:$E,transacties!$F:$F,$A21,transacties!$B:$B,F$8)</f>
        <v>0</v>
      </c>
      <c r="G21" s="2">
        <f>SUMIFS(transacties!$E:$E,transacties!$F:$F,$A21,transacties!$B:$B,G$8)</f>
        <v>0</v>
      </c>
      <c r="H21" s="2">
        <f>SUMIFS(transacties!$E:$E,transacties!$F:$F,$A21,transacties!$B:$B,H$8)</f>
        <v>0</v>
      </c>
      <c r="I21" s="2">
        <f>SUMIFS(transacties!$E:$E,transacties!$F:$F,$A21,transacties!$B:$B,I$8)</f>
        <v>0</v>
      </c>
      <c r="J21" s="2">
        <f>SUMIFS(transacties!$E:$E,transacties!$F:$F,$A21,transacties!$B:$B,J$8)</f>
        <v>0</v>
      </c>
      <c r="K21" s="2">
        <f>SUMIFS(transacties!$E:$E,transacties!$F:$F,$A21,transacties!$B:$B,K$8)</f>
        <v>0</v>
      </c>
      <c r="L21" s="2">
        <f>SUMIFS(transacties!$E:$E,transacties!$F:$F,$A21,transacties!$B:$B,L$8)</f>
        <v>0</v>
      </c>
      <c r="M21" s="2">
        <f>SUMIFS(transacties!$E:$E,transacties!$F:$F,$A21,transacties!$B:$B,M$8)</f>
        <v>0</v>
      </c>
      <c r="N21" s="2">
        <f>SUMIFS(transacties!$E:$E,transacties!$F:$F,$A21,transacties!$B:$B,N$8)</f>
        <v>0</v>
      </c>
      <c r="P21" s="2">
        <f t="shared" si="2"/>
        <v>-28.75</v>
      </c>
    </row>
    <row r="22" spans="1:17" x14ac:dyDescent="0.25">
      <c r="A22" s="1" t="s">
        <v>10</v>
      </c>
      <c r="B22" s="2">
        <v>-70</v>
      </c>
      <c r="C22" s="2">
        <f>SUMIFS(transacties!$E:$E,transacties!$F:$F,$A22,transacties!$B:$B,C$8)</f>
        <v>0</v>
      </c>
      <c r="D22" s="2">
        <f>SUMIFS(transacties!$E:$E,transacties!$F:$F,$A22,transacties!$B:$B,D$8)</f>
        <v>0</v>
      </c>
      <c r="E22" s="2">
        <f>SUMIFS(transacties!$E:$E,transacties!$F:$F,$A22,transacties!$B:$B,E$8)</f>
        <v>0</v>
      </c>
      <c r="F22" s="2">
        <f>SUMIFS(transacties!$E:$E,transacties!$F:$F,$A22,transacties!$B:$B,F$8)</f>
        <v>0</v>
      </c>
      <c r="G22" s="2">
        <f>SUMIFS(transacties!$E:$E,transacties!$F:$F,$A22,transacties!$B:$B,G$8)</f>
        <v>0</v>
      </c>
      <c r="H22" s="2">
        <f>SUMIFS(transacties!$E:$E,transacties!$F:$F,$A22,transacties!$B:$B,H$8)</f>
        <v>0</v>
      </c>
      <c r="I22" s="2">
        <f>SUMIFS(transacties!$E:$E,transacties!$F:$F,$A22,transacties!$B:$B,I$8)</f>
        <v>0</v>
      </c>
      <c r="J22" s="2">
        <f>SUMIFS(transacties!$E:$E,transacties!$F:$F,$A22,transacties!$B:$B,J$8)</f>
        <v>0</v>
      </c>
      <c r="K22" s="2">
        <f>SUMIFS(transacties!$E:$E,transacties!$F:$F,$A22,transacties!$B:$B,K$8)</f>
        <v>0</v>
      </c>
      <c r="L22" s="2">
        <f>SUMIFS(transacties!$E:$E,transacties!$F:$F,$A22,transacties!$B:$B,L$8)</f>
        <v>0</v>
      </c>
      <c r="M22" s="2">
        <f>SUMIFS(transacties!$E:$E,transacties!$F:$F,$A22,transacties!$B:$B,M$8)</f>
        <v>0</v>
      </c>
      <c r="N22" s="2">
        <f>SUMIFS(transacties!$E:$E,transacties!$F:$F,$A22,transacties!$B:$B,N$8)</f>
        <v>0</v>
      </c>
      <c r="P22" s="2">
        <f t="shared" si="2"/>
        <v>0</v>
      </c>
    </row>
    <row r="23" spans="1:17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</row>
    <row r="24" spans="1:17" x14ac:dyDescent="0.25">
      <c r="A24" s="1" t="s">
        <v>305</v>
      </c>
      <c r="B24" s="2"/>
      <c r="C24" s="2">
        <f>SUM(C9:C22)</f>
        <v>-1337.8999999999996</v>
      </c>
      <c r="D24" s="2">
        <f>SUM(D9:D22)</f>
        <v>-499.71999999999991</v>
      </c>
      <c r="E24" s="2">
        <f>SUM(E9:E22)</f>
        <v>0</v>
      </c>
      <c r="F24" s="2">
        <f>SUM(F9:F22)</f>
        <v>0</v>
      </c>
      <c r="G24" s="2">
        <f>SUM(G9:G22)</f>
        <v>0</v>
      </c>
      <c r="H24" s="2">
        <f>SUM(H9:H22)</f>
        <v>0</v>
      </c>
      <c r="I24" s="2">
        <f>SUM(I9:I22)</f>
        <v>0</v>
      </c>
      <c r="J24" s="2">
        <f>SUM(J9:J22)</f>
        <v>0</v>
      </c>
      <c r="K24" s="2">
        <f>SUM(K9:K22)</f>
        <v>0</v>
      </c>
      <c r="L24" s="2">
        <f>SUM(L9:L22)</f>
        <v>0</v>
      </c>
      <c r="M24" s="2">
        <f>SUM(M9:M22)</f>
        <v>0</v>
      </c>
      <c r="N24" s="2">
        <f>SUM(N9:N22)</f>
        <v>0</v>
      </c>
      <c r="O24" s="2"/>
      <c r="P24" s="2">
        <f>SUM(P9:P22)</f>
        <v>-1837.6199999999997</v>
      </c>
    </row>
    <row r="25" spans="1:17" x14ac:dyDescent="0.25">
      <c r="A25" s="6" t="s">
        <v>325</v>
      </c>
      <c r="C25" s="2">
        <f>SUMIFS(transacties!$E:$E,transacties!$F:$F,$A25,transacties!$B:$B,C$8)</f>
        <v>225.77</v>
      </c>
      <c r="D25" s="2">
        <f>SUMIFS(transacties!$E:$E,transacties!$F:$F,$A25,transacties!$B:$B,D$8)</f>
        <v>-981.5</v>
      </c>
      <c r="E25" s="2">
        <f>SUMIFS(transacties!$E:$E,transacties!$F:$F,$A25,transacties!$B:$B,E$8)</f>
        <v>0</v>
      </c>
      <c r="F25" s="2">
        <f>SUMIFS(transacties!$E:$E,transacties!$F:$F,$A25,transacties!$B:$B,F$8)</f>
        <v>0</v>
      </c>
      <c r="G25" s="2">
        <f>SUMIFS(transacties!$E:$E,transacties!$F:$F,$A25,transacties!$B:$B,G$8)</f>
        <v>0</v>
      </c>
      <c r="H25" s="2">
        <f>SUMIFS(transacties!$E:$E,transacties!$F:$F,$A25,transacties!$B:$B,H$8)</f>
        <v>0</v>
      </c>
      <c r="I25" s="2">
        <f>SUMIFS(transacties!$E:$E,transacties!$F:$F,$A25,transacties!$B:$B,I$8)</f>
        <v>0</v>
      </c>
      <c r="J25" s="2">
        <f>SUMIFS(transacties!$E:$E,transacties!$F:$F,$A25,transacties!$B:$B,J$8)</f>
        <v>0</v>
      </c>
      <c r="K25" s="2">
        <f>SUMIFS(transacties!$E:$E,transacties!$F:$F,$A25,transacties!$B:$B,K$8)</f>
        <v>0</v>
      </c>
      <c r="L25" s="2">
        <f>SUMIFS(transacties!$E:$E,transacties!$F:$F,$A25,transacties!$B:$B,L$8)</f>
        <v>0</v>
      </c>
      <c r="M25" s="2">
        <f>SUMIFS(transacties!$E:$E,transacties!$F:$F,$A25,transacties!$B:$B,M$8)</f>
        <v>0</v>
      </c>
      <c r="N25" s="2">
        <f>SUMIFS(transacties!$E:$E,transacties!$F:$F,$A25,transacties!$B:$B,N$8)</f>
        <v>0</v>
      </c>
    </row>
    <row r="28" spans="1:17" x14ac:dyDescent="0.25">
      <c r="A28" s="1" t="s">
        <v>308</v>
      </c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</row>
    <row r="29" spans="1:17" x14ac:dyDescent="0.25">
      <c r="A29" s="6" t="s">
        <v>309</v>
      </c>
      <c r="B29" s="2">
        <v>-146</v>
      </c>
      <c r="C29" s="2">
        <f>SUMIFS(transacties!$E:$E,transacties!$F:$F,$A29,transacties!$B:$B,C$28)</f>
        <v>0</v>
      </c>
      <c r="D29" s="2">
        <f>SUMIFS(transacties!$E:$E,transacties!$F:$F,$A29,transacties!$B:$B,D$28)</f>
        <v>0</v>
      </c>
      <c r="E29" s="2">
        <f>SUMIFS(transacties!$E:$E,transacties!$F:$F,$A29,transacties!$B:$B,E$28)</f>
        <v>0</v>
      </c>
      <c r="F29" s="2">
        <f>SUMIFS(transacties!$E:$E,transacties!$F:$F,$A29,transacties!$B:$B,F$28)</f>
        <v>0</v>
      </c>
      <c r="G29" s="2">
        <f>SUMIFS(transacties!$E:$E,transacties!$F:$F,$A29,transacties!$B:$B,G$28)</f>
        <v>0</v>
      </c>
      <c r="H29" s="2">
        <f>SUMIFS(transacties!$E:$E,transacties!$F:$F,$A29,transacties!$B:$B,H$28)</f>
        <v>0</v>
      </c>
      <c r="I29" s="2">
        <f>SUMIFS(transacties!$E:$E,transacties!$F:$F,$A29,transacties!$B:$B,I$28)</f>
        <v>0</v>
      </c>
      <c r="J29" s="2">
        <f>SUMIFS(transacties!$E:$E,transacties!$F:$F,$A29,transacties!$B:$B,J$28)</f>
        <v>0</v>
      </c>
      <c r="K29" s="2">
        <f>SUMIFS(transacties!$E:$E,transacties!$F:$F,$A29,transacties!$B:$B,K$28)</f>
        <v>0</v>
      </c>
      <c r="L29" s="2">
        <f>SUMIFS(transacties!$E:$E,transacties!$F:$F,$A29,transacties!$B:$B,L$28)</f>
        <v>0</v>
      </c>
      <c r="M29" s="2">
        <f>SUMIFS(transacties!$E:$E,transacties!$F:$F,$A29,transacties!$B:$B,M$28)</f>
        <v>0</v>
      </c>
      <c r="N29" s="2">
        <f>SUMIFS(transacties!$E:$E,transacties!$F:$F,$A29,transacties!$B:$B,N$28)</f>
        <v>0</v>
      </c>
      <c r="O29" s="2"/>
      <c r="P29" s="2">
        <f>SUM(C29:N29)</f>
        <v>0</v>
      </c>
      <c r="Q29" t="s">
        <v>330</v>
      </c>
    </row>
    <row r="30" spans="1:17" x14ac:dyDescent="0.25">
      <c r="A30" s="6" t="s">
        <v>311</v>
      </c>
      <c r="B30" s="2">
        <v>-39.450000000000003</v>
      </c>
      <c r="C30" s="2">
        <f>SUMIFS(transacties!$E:$E,transacties!$F:$F,$A30,transacties!$B:$B,C$28)</f>
        <v>-39.450000000000003</v>
      </c>
      <c r="D30" s="2">
        <f>SUMIFS(transacties!$E:$E,transacties!$F:$F,$A30,transacties!$B:$B,D$28)</f>
        <v>-39.450000000000003</v>
      </c>
      <c r="E30" s="2">
        <f>SUMIFS(transacties!$E:$E,transacties!$F:$F,$A30,transacties!$B:$B,E$28)</f>
        <v>0</v>
      </c>
      <c r="F30" s="2">
        <f>SUMIFS(transacties!$E:$E,transacties!$F:$F,$A30,transacties!$B:$B,F$28)</f>
        <v>0</v>
      </c>
      <c r="G30" s="2">
        <f>SUMIFS(transacties!$E:$E,transacties!$F:$F,$A30,transacties!$B:$B,G$28)</f>
        <v>0</v>
      </c>
      <c r="H30" s="2">
        <f>SUMIFS(transacties!$E:$E,transacties!$F:$F,$A30,transacties!$B:$B,H$28)</f>
        <v>0</v>
      </c>
      <c r="I30" s="2">
        <f>SUMIFS(transacties!$E:$E,transacties!$F:$F,$A30,transacties!$B:$B,I$28)</f>
        <v>0</v>
      </c>
      <c r="J30" s="2">
        <f>SUMIFS(transacties!$E:$E,transacties!$F:$F,$A30,transacties!$B:$B,J$28)</f>
        <v>0</v>
      </c>
      <c r="K30" s="2">
        <f>SUMIFS(transacties!$E:$E,transacties!$F:$F,$A30,transacties!$B:$B,K$28)</f>
        <v>0</v>
      </c>
      <c r="L30" s="2">
        <f>SUMIFS(transacties!$E:$E,transacties!$F:$F,$A30,transacties!$B:$B,L$28)</f>
        <v>0</v>
      </c>
      <c r="M30" s="2">
        <f>SUMIFS(transacties!$E:$E,transacties!$F:$F,$A30,transacties!$B:$B,M$28)</f>
        <v>0</v>
      </c>
      <c r="N30" s="2">
        <f>SUMIFS(transacties!$E:$E,transacties!$F:$F,$A30,transacties!$B:$B,N$28)</f>
        <v>0</v>
      </c>
      <c r="O30" s="2"/>
      <c r="P30" s="2">
        <f t="shared" ref="P30:P51" si="3">SUM(C30:N30)</f>
        <v>-78.900000000000006</v>
      </c>
    </row>
    <row r="31" spans="1:17" x14ac:dyDescent="0.25">
      <c r="A31" s="6" t="s">
        <v>296</v>
      </c>
      <c r="B31" s="2"/>
      <c r="C31" s="2">
        <f>SUMIFS(transacties!$E:$E,transacties!$F:$F,$A31,transacties!$B:$B,C$28)</f>
        <v>0</v>
      </c>
      <c r="D31" s="2">
        <f>SUMIFS(transacties!$E:$E,transacties!$F:$F,$A31,transacties!$B:$B,D$28)</f>
        <v>0</v>
      </c>
      <c r="E31" s="2">
        <f>SUMIFS(transacties!$E:$E,transacties!$F:$F,$A31,transacties!$B:$B,E$28)</f>
        <v>0</v>
      </c>
      <c r="F31" s="2">
        <f>SUMIFS(transacties!$E:$E,transacties!$F:$F,$A31,transacties!$B:$B,F$28)</f>
        <v>0</v>
      </c>
      <c r="G31" s="2">
        <f>SUMIFS(transacties!$E:$E,transacties!$F:$F,$A31,transacties!$B:$B,G$28)</f>
        <v>0</v>
      </c>
      <c r="H31" s="2">
        <f>SUMIFS(transacties!$E:$E,transacties!$F:$F,$A31,transacties!$B:$B,H$28)</f>
        <v>0</v>
      </c>
      <c r="I31" s="2">
        <f>SUMIFS(transacties!$E:$E,transacties!$F:$F,$A31,transacties!$B:$B,I$28)</f>
        <v>0</v>
      </c>
      <c r="J31" s="2">
        <f>SUMIFS(transacties!$E:$E,transacties!$F:$F,$A31,transacties!$B:$B,J$28)</f>
        <v>0</v>
      </c>
      <c r="K31" s="2">
        <f>SUMIFS(transacties!$E:$E,transacties!$F:$F,$A31,transacties!$B:$B,K$28)</f>
        <v>0</v>
      </c>
      <c r="L31" s="2">
        <f>SUMIFS(transacties!$E:$E,transacties!$F:$F,$A31,transacties!$B:$B,L$28)</f>
        <v>0</v>
      </c>
      <c r="M31" s="2">
        <f>SUMIFS(transacties!$E:$E,transacties!$F:$F,$A31,transacties!$B:$B,M$28)</f>
        <v>0</v>
      </c>
      <c r="N31" s="2">
        <f>SUMIFS(transacties!$E:$E,transacties!$F:$F,$A31,transacties!$B:$B,N$28)</f>
        <v>0</v>
      </c>
      <c r="O31" s="2"/>
      <c r="P31" s="2">
        <f t="shared" si="3"/>
        <v>0</v>
      </c>
    </row>
    <row r="32" spans="1:17" x14ac:dyDescent="0.25">
      <c r="A32" s="6" t="s">
        <v>338</v>
      </c>
      <c r="B32" s="2">
        <v>-130</v>
      </c>
      <c r="C32" s="2">
        <f>SUMIFS(transacties!$E:$E,transacties!$F:$F,$A32,transacties!$B:$B,C$28)</f>
        <v>-145</v>
      </c>
      <c r="D32" s="2">
        <f>SUMIFS(transacties!$E:$E,transacties!$F:$F,$A32,transacties!$B:$B,D$28)</f>
        <v>0</v>
      </c>
      <c r="E32" s="2">
        <f>SUMIFS(transacties!$E:$E,transacties!$F:$F,$A32,transacties!$B:$B,E$28)</f>
        <v>0</v>
      </c>
      <c r="F32" s="2">
        <f>SUMIFS(transacties!$E:$E,transacties!$F:$F,$A32,transacties!$B:$B,F$28)</f>
        <v>0</v>
      </c>
      <c r="G32" s="2">
        <f>SUMIFS(transacties!$E:$E,transacties!$F:$F,$A32,transacties!$B:$B,G$28)</f>
        <v>0</v>
      </c>
      <c r="H32" s="2">
        <f>SUMIFS(transacties!$E:$E,transacties!$F:$F,$A32,transacties!$B:$B,H$28)</f>
        <v>0</v>
      </c>
      <c r="I32" s="2">
        <f>SUMIFS(transacties!$E:$E,transacties!$F:$F,$A32,transacties!$B:$B,I$28)</f>
        <v>0</v>
      </c>
      <c r="J32" s="2">
        <f>SUMIFS(transacties!$E:$E,transacties!$F:$F,$A32,transacties!$B:$B,J$28)</f>
        <v>0</v>
      </c>
      <c r="K32" s="2">
        <f>SUMIFS(transacties!$E:$E,transacties!$F:$F,$A32,transacties!$B:$B,K$28)</f>
        <v>0</v>
      </c>
      <c r="L32" s="2">
        <f>SUMIFS(transacties!$E:$E,transacties!$F:$F,$A32,transacties!$B:$B,L$28)</f>
        <v>0</v>
      </c>
      <c r="M32" s="2">
        <f>SUMIFS(transacties!$E:$E,transacties!$F:$F,$A32,transacties!$B:$B,M$28)</f>
        <v>0</v>
      </c>
      <c r="N32" s="2">
        <f>SUMIFS(transacties!$E:$E,transacties!$F:$F,$A32,transacties!$B:$B,N$28)</f>
        <v>0</v>
      </c>
      <c r="O32" s="2"/>
      <c r="P32" s="2">
        <f t="shared" si="3"/>
        <v>-145</v>
      </c>
    </row>
    <row r="33" spans="1:17" x14ac:dyDescent="0.25">
      <c r="A33" s="6" t="s">
        <v>313</v>
      </c>
      <c r="B33" s="2">
        <v>-88.51</v>
      </c>
      <c r="C33" s="2">
        <f>SUMIFS(transacties!$E:$E,transacties!$F:$F,$A33,transacties!$B:$B,C$28)</f>
        <v>0</v>
      </c>
      <c r="D33" s="2">
        <f>SUMIFS(transacties!$E:$E,transacties!$F:$F,$A33,transacties!$B:$B,D$28)</f>
        <v>0</v>
      </c>
      <c r="E33" s="2">
        <f>SUMIFS(transacties!$E:$E,transacties!$F:$F,$A33,transacties!$B:$B,E$28)</f>
        <v>0</v>
      </c>
      <c r="F33" s="2">
        <f>SUMIFS(transacties!$E:$E,transacties!$F:$F,$A33,transacties!$B:$B,F$28)</f>
        <v>0</v>
      </c>
      <c r="G33" s="2">
        <f>SUMIFS(transacties!$E:$E,transacties!$F:$F,$A33,transacties!$B:$B,G$28)</f>
        <v>0</v>
      </c>
      <c r="H33" s="2">
        <f>SUMIFS(transacties!$E:$E,transacties!$F:$F,$A33,transacties!$B:$B,H$28)</f>
        <v>0</v>
      </c>
      <c r="I33" s="2">
        <f>SUMIFS(transacties!$E:$E,transacties!$F:$F,$A33,transacties!$B:$B,I$28)</f>
        <v>0</v>
      </c>
      <c r="J33" s="2">
        <f>SUMIFS(transacties!$E:$E,transacties!$F:$F,$A33,transacties!$B:$B,J$28)</f>
        <v>0</v>
      </c>
      <c r="K33" s="2">
        <f>SUMIFS(transacties!$E:$E,transacties!$F:$F,$A33,transacties!$B:$B,K$28)</f>
        <v>0</v>
      </c>
      <c r="L33" s="2">
        <f>SUMIFS(transacties!$E:$E,transacties!$F:$F,$A33,transacties!$B:$B,L$28)</f>
        <v>0</v>
      </c>
      <c r="M33" s="2">
        <f>SUMIFS(transacties!$E:$E,transacties!$F:$F,$A33,transacties!$B:$B,M$28)</f>
        <v>0</v>
      </c>
      <c r="N33" s="2">
        <f>SUMIFS(transacties!$E:$E,transacties!$F:$F,$A33,transacties!$B:$B,N$28)</f>
        <v>0</v>
      </c>
      <c r="O33" s="2"/>
      <c r="P33" s="2">
        <f t="shared" si="3"/>
        <v>0</v>
      </c>
    </row>
    <row r="34" spans="1:17" x14ac:dyDescent="0.25">
      <c r="A34" s="6" t="s">
        <v>293</v>
      </c>
      <c r="B34" s="2">
        <v>-17.5</v>
      </c>
      <c r="C34" s="2">
        <f>SUMIFS(transacties!$E:$E,transacties!$F:$F,$A34,transacties!$B:$B,C$28)</f>
        <v>0</v>
      </c>
      <c r="D34" s="2">
        <f>SUMIFS(transacties!$E:$E,transacties!$F:$F,$A34,transacties!$B:$B,D$28)</f>
        <v>0</v>
      </c>
      <c r="E34" s="2">
        <f>SUMIFS(transacties!$E:$E,transacties!$F:$F,$A34,transacties!$B:$B,E$28)</f>
        <v>0</v>
      </c>
      <c r="F34" s="2">
        <f>SUMIFS(transacties!$E:$E,transacties!$F:$F,$A34,transacties!$B:$B,F$28)</f>
        <v>0</v>
      </c>
      <c r="G34" s="2">
        <f>SUMIFS(transacties!$E:$E,transacties!$F:$F,$A34,transacties!$B:$B,G$28)</f>
        <v>0</v>
      </c>
      <c r="H34" s="2">
        <f>SUMIFS(transacties!$E:$E,transacties!$F:$F,$A34,transacties!$B:$B,H$28)</f>
        <v>0</v>
      </c>
      <c r="I34" s="2">
        <f>SUMIFS(transacties!$E:$E,transacties!$F:$F,$A34,transacties!$B:$B,I$28)</f>
        <v>0</v>
      </c>
      <c r="J34" s="2">
        <f>SUMIFS(transacties!$E:$E,transacties!$F:$F,$A34,transacties!$B:$B,J$28)</f>
        <v>0</v>
      </c>
      <c r="K34" s="2">
        <f>SUMIFS(transacties!$E:$E,transacties!$F:$F,$A34,transacties!$B:$B,K$28)</f>
        <v>0</v>
      </c>
      <c r="L34" s="2">
        <f>SUMIFS(transacties!$E:$E,transacties!$F:$F,$A34,transacties!$B:$B,L$28)</f>
        <v>0</v>
      </c>
      <c r="M34" s="2">
        <f>SUMIFS(transacties!$E:$E,transacties!$F:$F,$A34,transacties!$B:$B,M$28)</f>
        <v>0</v>
      </c>
      <c r="N34" s="2">
        <f>SUMIFS(transacties!$E:$E,transacties!$F:$F,$A34,transacties!$B:$B,N$28)</f>
        <v>0</v>
      </c>
      <c r="O34" s="2"/>
      <c r="P34" s="2">
        <f t="shared" si="3"/>
        <v>0</v>
      </c>
    </row>
    <row r="35" spans="1:17" x14ac:dyDescent="0.25">
      <c r="A35" s="6" t="s">
        <v>317</v>
      </c>
      <c r="B35" s="2">
        <f>-1490.56+449</f>
        <v>-1041.56</v>
      </c>
      <c r="C35" s="2">
        <f>SUMIFS(transacties!$E:$E,transacties!$F:$F,$A35,transacties!$B:$B,C$28)</f>
        <v>-1490.56</v>
      </c>
      <c r="D35" s="2">
        <f>SUMIFS(transacties!$E:$E,transacties!$F:$F,$A35,transacties!$B:$B,D$28)</f>
        <v>0</v>
      </c>
      <c r="E35" s="2">
        <f>SUMIFS(transacties!$E:$E,transacties!$F:$F,$A35,transacties!$B:$B,E$28)</f>
        <v>0</v>
      </c>
      <c r="F35" s="2">
        <f>SUMIFS(transacties!$E:$E,transacties!$F:$F,$A35,transacties!$B:$B,F$28)</f>
        <v>0</v>
      </c>
      <c r="G35" s="2">
        <f>SUMIFS(transacties!$E:$E,transacties!$F:$F,$A35,transacties!$B:$B,G$28)</f>
        <v>0</v>
      </c>
      <c r="H35" s="2">
        <f>SUMIFS(transacties!$E:$E,transacties!$F:$F,$A35,transacties!$B:$B,H$28)</f>
        <v>0</v>
      </c>
      <c r="I35" s="2">
        <f>SUMIFS(transacties!$E:$E,transacties!$F:$F,$A35,transacties!$B:$B,I$28)</f>
        <v>0</v>
      </c>
      <c r="J35" s="2">
        <f>SUMIFS(transacties!$E:$E,transacties!$F:$F,$A35,transacties!$B:$B,J$28)</f>
        <v>0</v>
      </c>
      <c r="K35" s="2">
        <f>SUMIFS(transacties!$E:$E,transacties!$F:$F,$A35,transacties!$B:$B,K$28)</f>
        <v>0</v>
      </c>
      <c r="L35" s="2">
        <f>SUMIFS(transacties!$E:$E,transacties!$F:$F,$A35,transacties!$B:$B,L$28)</f>
        <v>0</v>
      </c>
      <c r="M35" s="2">
        <f>SUMIFS(transacties!$E:$E,transacties!$F:$F,$A35,transacties!$B:$B,M$28)</f>
        <v>0</v>
      </c>
      <c r="N35" s="2">
        <f>SUMIFS(transacties!$E:$E,transacties!$F:$F,$A35,transacties!$B:$B,N$28)</f>
        <v>0</v>
      </c>
      <c r="O35" s="2"/>
      <c r="P35" s="2">
        <f t="shared" si="3"/>
        <v>-1490.56</v>
      </c>
    </row>
    <row r="36" spans="1:17" x14ac:dyDescent="0.25">
      <c r="A36" s="6" t="s">
        <v>298</v>
      </c>
      <c r="B36" s="2">
        <f>-177+49</f>
        <v>-128</v>
      </c>
      <c r="C36" s="2">
        <f>SUMIFS(transacties!$E:$E,transacties!$F:$F,$A36,transacties!$B:$B,C$28)</f>
        <v>-177</v>
      </c>
      <c r="D36" s="2">
        <f>SUMIFS(transacties!$E:$E,transacties!$F:$F,$A36,transacties!$B:$B,D$28)</f>
        <v>0</v>
      </c>
      <c r="E36" s="2">
        <f>SUMIFS(transacties!$E:$E,transacties!$F:$F,$A36,transacties!$B:$B,E$28)</f>
        <v>0</v>
      </c>
      <c r="F36" s="2">
        <f>SUMIFS(transacties!$E:$E,transacties!$F:$F,$A36,transacties!$B:$B,F$28)</f>
        <v>0</v>
      </c>
      <c r="G36" s="2">
        <f>SUMIFS(transacties!$E:$E,transacties!$F:$F,$A36,transacties!$B:$B,G$28)</f>
        <v>0</v>
      </c>
      <c r="H36" s="2">
        <f>SUMIFS(transacties!$E:$E,transacties!$F:$F,$A36,transacties!$B:$B,H$28)</f>
        <v>0</v>
      </c>
      <c r="I36" s="2">
        <f>SUMIFS(transacties!$E:$E,transacties!$F:$F,$A36,transacties!$B:$B,I$28)</f>
        <v>0</v>
      </c>
      <c r="J36" s="2">
        <f>SUMIFS(transacties!$E:$E,transacties!$F:$F,$A36,transacties!$B:$B,J$28)</f>
        <v>0</v>
      </c>
      <c r="K36" s="2">
        <f>SUMIFS(transacties!$E:$E,transacties!$F:$F,$A36,transacties!$B:$B,K$28)</f>
        <v>0</v>
      </c>
      <c r="L36" s="2">
        <f>SUMIFS(transacties!$E:$E,transacties!$F:$F,$A36,transacties!$B:$B,L$28)</f>
        <v>0</v>
      </c>
      <c r="M36" s="2">
        <f>SUMIFS(transacties!$E:$E,transacties!$F:$F,$A36,transacties!$B:$B,M$28)</f>
        <v>0</v>
      </c>
      <c r="N36" s="2">
        <f>SUMIFS(transacties!$E:$E,transacties!$F:$F,$A36,transacties!$B:$B,N$28)</f>
        <v>0</v>
      </c>
      <c r="O36" s="2"/>
      <c r="P36" s="2">
        <f t="shared" si="3"/>
        <v>-177</v>
      </c>
    </row>
    <row r="37" spans="1:17" x14ac:dyDescent="0.25">
      <c r="A37" t="s">
        <v>320</v>
      </c>
      <c r="B37" s="2">
        <v>-22.5</v>
      </c>
      <c r="C37" s="2">
        <f>SUMIFS(transacties!$E:$E,transacties!$F:$F,$A37,transacties!$B:$B,C$28)</f>
        <v>-22.5</v>
      </c>
      <c r="D37" s="2">
        <f>SUMIFS(transacties!$E:$E,transacties!$F:$F,$A37,transacties!$B:$B,D$28)</f>
        <v>-22.5</v>
      </c>
      <c r="E37" s="2">
        <f>SUMIFS(transacties!$E:$E,transacties!$F:$F,$A37,transacties!$B:$B,E$28)</f>
        <v>0</v>
      </c>
      <c r="F37" s="2">
        <f>SUMIFS(transacties!$E:$E,transacties!$F:$F,$A37,transacties!$B:$B,F$28)</f>
        <v>0</v>
      </c>
      <c r="G37" s="2">
        <f>SUMIFS(transacties!$E:$E,transacties!$F:$F,$A37,transacties!$B:$B,G$28)</f>
        <v>0</v>
      </c>
      <c r="H37" s="2">
        <f>SUMIFS(transacties!$E:$E,transacties!$F:$F,$A37,transacties!$B:$B,H$28)</f>
        <v>0</v>
      </c>
      <c r="I37" s="2">
        <f>SUMIFS(transacties!$E:$E,transacties!$F:$F,$A37,transacties!$B:$B,I$28)</f>
        <v>0</v>
      </c>
      <c r="J37" s="2">
        <f>SUMIFS(transacties!$E:$E,transacties!$F:$F,$A37,transacties!$B:$B,J$28)</f>
        <v>0</v>
      </c>
      <c r="K37" s="2">
        <f>SUMIFS(transacties!$E:$E,transacties!$F:$F,$A37,transacties!$B:$B,K$28)</f>
        <v>0</v>
      </c>
      <c r="L37" s="2">
        <f>SUMIFS(transacties!$E:$E,transacties!$F:$F,$A37,transacties!$B:$B,L$28)</f>
        <v>0</v>
      </c>
      <c r="M37" s="2">
        <f>SUMIFS(transacties!$E:$E,transacties!$F:$F,$A37,transacties!$B:$B,M$28)</f>
        <v>0</v>
      </c>
      <c r="N37" s="2">
        <f>SUMIFS(transacties!$E:$E,transacties!$F:$F,$A37,transacties!$B:$B,N$28)</f>
        <v>0</v>
      </c>
      <c r="O37" s="2"/>
      <c r="P37" s="2">
        <f t="shared" si="3"/>
        <v>-45</v>
      </c>
    </row>
    <row r="38" spans="1:17" x14ac:dyDescent="0.25">
      <c r="A38" t="s">
        <v>339</v>
      </c>
      <c r="B38" s="2">
        <v>-27</v>
      </c>
      <c r="C38" s="2">
        <f>SUMIFS(transacties!$E:$E,transacties!$F:$F,$A38,transacties!$B:$B,C$28)</f>
        <v>0</v>
      </c>
      <c r="D38" s="2">
        <f>SUMIFS(transacties!$E:$E,transacties!$F:$F,$A38,transacties!$B:$B,D$28)</f>
        <v>0</v>
      </c>
      <c r="E38" s="2">
        <f>SUMIFS(transacties!$E:$E,transacties!$F:$F,$A38,transacties!$B:$B,E$28)</f>
        <v>0</v>
      </c>
      <c r="F38" s="2">
        <f>SUMIFS(transacties!$E:$E,transacties!$F:$F,$A38,transacties!$B:$B,F$28)</f>
        <v>0</v>
      </c>
      <c r="G38" s="2">
        <f>SUMIFS(transacties!$E:$E,transacties!$F:$F,$A38,transacties!$B:$B,G$28)</f>
        <v>0</v>
      </c>
      <c r="H38" s="2">
        <f>SUMIFS(transacties!$E:$E,transacties!$F:$F,$A38,transacties!$B:$B,H$28)</f>
        <v>0</v>
      </c>
      <c r="I38" s="2">
        <f>SUMIFS(transacties!$E:$E,transacties!$F:$F,$A38,transacties!$B:$B,I$28)</f>
        <v>0</v>
      </c>
      <c r="J38" s="2">
        <f>SUMIFS(transacties!$E:$E,transacties!$F:$F,$A38,transacties!$B:$B,J$28)</f>
        <v>0</v>
      </c>
      <c r="K38" s="2">
        <f>SUMIFS(transacties!$E:$E,transacties!$F:$F,$A38,transacties!$B:$B,K$28)</f>
        <v>0</v>
      </c>
      <c r="L38" s="2">
        <f>SUMIFS(transacties!$E:$E,transacties!$F:$F,$A38,transacties!$B:$B,L$28)</f>
        <v>0</v>
      </c>
      <c r="M38" s="2">
        <f>SUMIFS(transacties!$E:$E,transacties!$F:$F,$A38,transacties!$B:$B,M$28)</f>
        <v>0</v>
      </c>
      <c r="N38" s="2">
        <f>SUMIFS(transacties!$E:$E,transacties!$F:$F,$A38,transacties!$B:$B,N$28)</f>
        <v>0</v>
      </c>
      <c r="O38" s="2"/>
      <c r="P38" s="2">
        <f t="shared" si="3"/>
        <v>0</v>
      </c>
    </row>
    <row r="39" spans="1:17" x14ac:dyDescent="0.25">
      <c r="A39" s="6" t="s">
        <v>310</v>
      </c>
      <c r="B39" s="2">
        <v>-1000</v>
      </c>
      <c r="C39" s="2">
        <f>SUMIFS(transacties!$E:$E,transacties!$F:$F,$A39,transacties!$B:$B,C$28)</f>
        <v>0</v>
      </c>
      <c r="D39" s="2">
        <f>SUMIFS(transacties!$E:$E,transacties!$F:$F,$A39,transacties!$B:$B,D$28)</f>
        <v>0</v>
      </c>
      <c r="E39" s="2">
        <f>SUMIFS(transacties!$E:$E,transacties!$F:$F,$A39,transacties!$B:$B,E$28)</f>
        <v>0</v>
      </c>
      <c r="F39" s="2">
        <f>SUMIFS(transacties!$E:$E,transacties!$F:$F,$A39,transacties!$B:$B,F$28)</f>
        <v>0</v>
      </c>
      <c r="G39" s="2">
        <f>SUMIFS(transacties!$E:$E,transacties!$F:$F,$A39,transacties!$B:$B,G$28)</f>
        <v>0</v>
      </c>
      <c r="H39" s="2">
        <f>SUMIFS(transacties!$E:$E,transacties!$F:$F,$A39,transacties!$B:$B,H$28)</f>
        <v>0</v>
      </c>
      <c r="I39" s="2">
        <f>SUMIFS(transacties!$E:$E,transacties!$F:$F,$A39,transacties!$B:$B,I$28)</f>
        <v>0</v>
      </c>
      <c r="J39" s="2">
        <f>SUMIFS(transacties!$E:$E,transacties!$F:$F,$A39,transacties!$B:$B,J$28)</f>
        <v>0</v>
      </c>
      <c r="K39" s="2">
        <f>SUMIFS(transacties!$E:$E,transacties!$F:$F,$A39,transacties!$B:$B,K$28)</f>
        <v>0</v>
      </c>
      <c r="L39" s="2">
        <f>SUMIFS(transacties!$E:$E,transacties!$F:$F,$A39,transacties!$B:$B,L$28)</f>
        <v>0</v>
      </c>
      <c r="M39" s="2">
        <f>SUMIFS(transacties!$E:$E,transacties!$F:$F,$A39,transacties!$B:$B,M$28)</f>
        <v>0</v>
      </c>
      <c r="N39" s="2">
        <f>SUMIFS(transacties!$E:$E,transacties!$F:$F,$A39,transacties!$B:$B,N$28)</f>
        <v>0</v>
      </c>
      <c r="O39" s="2"/>
      <c r="P39" s="2">
        <f t="shared" si="3"/>
        <v>0</v>
      </c>
    </row>
    <row r="40" spans="1:17" x14ac:dyDescent="0.25">
      <c r="A40" s="6" t="s">
        <v>315</v>
      </c>
      <c r="B40" s="2">
        <v>-1497.5</v>
      </c>
      <c r="C40" s="2">
        <f>SUMIFS(transacties!$E:$E,transacties!$F:$F,$A40,transacties!$B:$B,C$28)</f>
        <v>0</v>
      </c>
      <c r="D40" s="2">
        <f>SUMIFS(transacties!$E:$E,transacties!$F:$F,$A40,transacties!$B:$B,D$28)</f>
        <v>0</v>
      </c>
      <c r="E40" s="2">
        <f>SUMIFS(transacties!$E:$E,transacties!$F:$F,$A40,transacties!$B:$B,E$28)</f>
        <v>0</v>
      </c>
      <c r="F40" s="2">
        <f>SUMIFS(transacties!$E:$E,transacties!$F:$F,$A40,transacties!$B:$B,F$28)</f>
        <v>0</v>
      </c>
      <c r="G40" s="2">
        <f>SUMIFS(transacties!$E:$E,transacties!$F:$F,$A40,transacties!$B:$B,G$28)</f>
        <v>0</v>
      </c>
      <c r="H40" s="2">
        <f>SUMIFS(transacties!$E:$E,transacties!$F:$F,$A40,transacties!$B:$B,H$28)</f>
        <v>0</v>
      </c>
      <c r="I40" s="2">
        <f>SUMIFS(transacties!$E:$E,transacties!$F:$F,$A40,transacties!$B:$B,I$28)</f>
        <v>0</v>
      </c>
      <c r="J40" s="2">
        <f>SUMIFS(transacties!$E:$E,transacties!$F:$F,$A40,transacties!$B:$B,J$28)</f>
        <v>0</v>
      </c>
      <c r="K40" s="2">
        <f>SUMIFS(transacties!$E:$E,transacties!$F:$F,$A40,transacties!$B:$B,K$28)</f>
        <v>0</v>
      </c>
      <c r="L40" s="2">
        <f>SUMIFS(transacties!$E:$E,transacties!$F:$F,$A40,transacties!$B:$B,L$28)</f>
        <v>0</v>
      </c>
      <c r="M40" s="2">
        <f>SUMIFS(transacties!$E:$E,transacties!$F:$F,$A40,transacties!$B:$B,M$28)</f>
        <v>0</v>
      </c>
      <c r="N40" s="2">
        <f>SUMIFS(transacties!$E:$E,transacties!$F:$F,$A40,transacties!$B:$B,N$28)</f>
        <v>0</v>
      </c>
      <c r="O40" s="2"/>
      <c r="P40" s="2">
        <f t="shared" si="3"/>
        <v>0</v>
      </c>
      <c r="Q40" t="s">
        <v>340</v>
      </c>
    </row>
    <row r="41" spans="1:17" x14ac:dyDescent="0.25">
      <c r="A41" t="s">
        <v>319</v>
      </c>
      <c r="B41" s="2">
        <v>-9.91</v>
      </c>
      <c r="C41" s="2">
        <f>SUMIFS(transacties!$E:$E,transacties!$F:$F,$A41,transacties!$B:$B,C$28)</f>
        <v>0</v>
      </c>
      <c r="D41" s="2">
        <f>SUMIFS(transacties!$E:$E,transacties!$F:$F,$A41,transacties!$B:$B,D$28)</f>
        <v>0</v>
      </c>
      <c r="E41" s="2">
        <f>SUMIFS(transacties!$E:$E,transacties!$F:$F,$A41,transacties!$B:$B,E$28)</f>
        <v>0</v>
      </c>
      <c r="F41" s="2">
        <f>SUMIFS(transacties!$E:$E,transacties!$F:$F,$A41,transacties!$B:$B,F$28)</f>
        <v>0</v>
      </c>
      <c r="G41" s="2">
        <f>SUMIFS(transacties!$E:$E,transacties!$F:$F,$A41,transacties!$B:$B,G$28)</f>
        <v>0</v>
      </c>
      <c r="H41" s="2">
        <f>SUMIFS(transacties!$E:$E,transacties!$F:$F,$A41,transacties!$B:$B,H$28)</f>
        <v>0</v>
      </c>
      <c r="I41" s="2">
        <f>SUMIFS(transacties!$E:$E,transacties!$F:$F,$A41,transacties!$B:$B,I$28)</f>
        <v>0</v>
      </c>
      <c r="J41" s="2">
        <f>SUMIFS(transacties!$E:$E,transacties!$F:$F,$A41,transacties!$B:$B,J$28)</f>
        <v>0</v>
      </c>
      <c r="K41" s="2">
        <f>SUMIFS(transacties!$E:$E,transacties!$F:$F,$A41,transacties!$B:$B,K$28)</f>
        <v>0</v>
      </c>
      <c r="L41" s="2">
        <f>SUMIFS(transacties!$E:$E,transacties!$F:$F,$A41,transacties!$B:$B,L$28)</f>
        <v>0</v>
      </c>
      <c r="M41" s="2">
        <f>SUMIFS(transacties!$E:$E,transacties!$F:$F,$A41,transacties!$B:$B,M$28)</f>
        <v>0</v>
      </c>
      <c r="N41" s="2">
        <f>SUMIFS(transacties!$E:$E,transacties!$F:$F,$A41,transacties!$B:$B,N$28)</f>
        <v>0</v>
      </c>
      <c r="O41" s="2"/>
      <c r="P41" s="2">
        <f t="shared" si="3"/>
        <v>0</v>
      </c>
    </row>
    <row r="42" spans="1:17" x14ac:dyDescent="0.25">
      <c r="A42" s="6" t="s">
        <v>300</v>
      </c>
      <c r="B42" s="2">
        <f>-140.06</f>
        <v>-140.06</v>
      </c>
      <c r="C42" s="2">
        <f>SUMIFS(transacties!$E:$E,transacties!$F:$F,$A42,transacties!$B:$B,C$28)</f>
        <v>-144.29000000000002</v>
      </c>
      <c r="D42" s="2">
        <f>SUMIFS(transacties!$E:$E,transacties!$F:$F,$A42,transacties!$B:$B,D$28)</f>
        <v>0</v>
      </c>
      <c r="E42" s="2">
        <f>SUMIFS(transacties!$E:$E,transacties!$F:$F,$A42,transacties!$B:$B,E$28)</f>
        <v>0</v>
      </c>
      <c r="F42" s="2">
        <f>SUMIFS(transacties!$E:$E,transacties!$F:$F,$A42,transacties!$B:$B,F$28)</f>
        <v>0</v>
      </c>
      <c r="G42" s="2">
        <f>SUMIFS(transacties!$E:$E,transacties!$F:$F,$A42,transacties!$B:$B,G$28)</f>
        <v>0</v>
      </c>
      <c r="H42" s="2">
        <f>SUMIFS(transacties!$E:$E,transacties!$F:$F,$A42,transacties!$B:$B,H$28)</f>
        <v>0</v>
      </c>
      <c r="I42" s="2">
        <f>SUMIFS(transacties!$E:$E,transacties!$F:$F,$A42,transacties!$B:$B,I$28)</f>
        <v>0</v>
      </c>
      <c r="J42" s="2">
        <f>SUMIFS(transacties!$E:$E,transacties!$F:$F,$A42,transacties!$B:$B,J$28)</f>
        <v>0</v>
      </c>
      <c r="K42" s="2">
        <f>SUMIFS(transacties!$E:$E,transacties!$F:$F,$A42,transacties!$B:$B,K$28)</f>
        <v>0</v>
      </c>
      <c r="L42" s="2">
        <f>SUMIFS(transacties!$E:$E,transacties!$F:$F,$A42,transacties!$B:$B,L$28)</f>
        <v>0</v>
      </c>
      <c r="M42" s="2">
        <f>SUMIFS(transacties!$E:$E,transacties!$F:$F,$A42,transacties!$B:$B,M$28)</f>
        <v>0</v>
      </c>
      <c r="N42" s="2">
        <f>SUMIFS(transacties!$E:$E,transacties!$F:$F,$A42,transacties!$B:$B,N$28)</f>
        <v>0</v>
      </c>
      <c r="O42" s="2"/>
      <c r="P42" s="2">
        <f t="shared" si="3"/>
        <v>-144.29000000000002</v>
      </c>
    </row>
    <row r="43" spans="1:17" x14ac:dyDescent="0.25">
      <c r="A43" s="6" t="s">
        <v>297</v>
      </c>
      <c r="B43" s="2"/>
      <c r="C43" s="2">
        <f>SUMIFS(transacties!$E:$E,transacties!$F:$F,$A43,transacties!$B:$B,C$28)</f>
        <v>-918.01</v>
      </c>
      <c r="D43" s="2">
        <f>SUMIFS(transacties!$E:$E,transacties!$F:$F,$A43,transacties!$B:$B,D$28)</f>
        <v>360.51</v>
      </c>
      <c r="E43" s="2">
        <f>SUMIFS(transacties!$E:$E,transacties!$F:$F,$A43,transacties!$B:$B,E$28)</f>
        <v>0</v>
      </c>
      <c r="F43" s="2">
        <f>SUMIFS(transacties!$E:$E,transacties!$F:$F,$A43,transacties!$B:$B,F$28)</f>
        <v>0</v>
      </c>
      <c r="G43" s="2">
        <f>SUMIFS(transacties!$E:$E,transacties!$F:$F,$A43,transacties!$B:$B,G$28)</f>
        <v>0</v>
      </c>
      <c r="H43" s="2">
        <f>SUMIFS(transacties!$E:$E,transacties!$F:$F,$A43,transacties!$B:$B,H$28)</f>
        <v>0</v>
      </c>
      <c r="I43" s="2">
        <f>SUMIFS(transacties!$E:$E,transacties!$F:$F,$A43,transacties!$B:$B,I$28)</f>
        <v>0</v>
      </c>
      <c r="J43" s="2">
        <f>SUMIFS(transacties!$E:$E,transacties!$F:$F,$A43,transacties!$B:$B,J$28)</f>
        <v>0</v>
      </c>
      <c r="K43" s="2">
        <f>SUMIFS(transacties!$E:$E,transacties!$F:$F,$A43,transacties!$B:$B,K$28)</f>
        <v>0</v>
      </c>
      <c r="L43" s="2">
        <f>SUMIFS(transacties!$E:$E,transacties!$F:$F,$A43,transacties!$B:$B,L$28)</f>
        <v>0</v>
      </c>
      <c r="M43" s="2">
        <f>SUMIFS(transacties!$E:$E,transacties!$F:$F,$A43,transacties!$B:$B,M$28)</f>
        <v>0</v>
      </c>
      <c r="N43" s="2">
        <f>SUMIFS(transacties!$E:$E,transacties!$F:$F,$A43,transacties!$B:$B,N$28)</f>
        <v>0</v>
      </c>
      <c r="O43" s="2"/>
      <c r="P43" s="2">
        <f t="shared" si="3"/>
        <v>-557.5</v>
      </c>
    </row>
    <row r="44" spans="1:17" x14ac:dyDescent="0.25">
      <c r="A44" s="6" t="s">
        <v>323</v>
      </c>
      <c r="B44" s="2">
        <f>-84.73-27.5-33.333</f>
        <v>-145.56299999999999</v>
      </c>
      <c r="C44" s="2">
        <f>SUMIFS(transacties!$E:$E,transacties!$F:$F,$A44,transacties!$B:$B,C$28)</f>
        <v>-27.5</v>
      </c>
      <c r="D44" s="2">
        <f>SUMIFS(transacties!$E:$E,transacties!$F:$F,$A44,transacties!$B:$B,D$28)</f>
        <v>-27.5</v>
      </c>
      <c r="E44" s="2">
        <f>SUMIFS(transacties!$E:$E,transacties!$F:$F,$A44,transacties!$B:$B,E$28)</f>
        <v>0</v>
      </c>
      <c r="F44" s="2">
        <f>SUMIFS(transacties!$E:$E,transacties!$F:$F,$A44,transacties!$B:$B,F$28)</f>
        <v>0</v>
      </c>
      <c r="G44" s="2">
        <f>SUMIFS(transacties!$E:$E,transacties!$F:$F,$A44,transacties!$B:$B,G$28)</f>
        <v>0</v>
      </c>
      <c r="H44" s="2">
        <f>SUMIFS(transacties!$E:$E,transacties!$F:$F,$A44,transacties!$B:$B,H$28)</f>
        <v>0</v>
      </c>
      <c r="I44" s="2">
        <f>SUMIFS(transacties!$E:$E,transacties!$F:$F,$A44,transacties!$B:$B,I$28)</f>
        <v>0</v>
      </c>
      <c r="J44" s="2">
        <f>SUMIFS(transacties!$E:$E,transacties!$F:$F,$A44,transacties!$B:$B,J$28)</f>
        <v>0</v>
      </c>
      <c r="K44" s="2">
        <f>SUMIFS(transacties!$E:$E,transacties!$F:$F,$A44,transacties!$B:$B,K$28)</f>
        <v>0</v>
      </c>
      <c r="L44" s="2">
        <f>SUMIFS(transacties!$E:$E,transacties!$F:$F,$A44,transacties!$B:$B,L$28)</f>
        <v>0</v>
      </c>
      <c r="M44" s="2">
        <f>SUMIFS(transacties!$E:$E,transacties!$F:$F,$A44,transacties!$B:$B,M$28)</f>
        <v>0</v>
      </c>
      <c r="N44" s="2">
        <f>SUMIFS(transacties!$E:$E,transacties!$F:$F,$A44,transacties!$B:$B,N$28)</f>
        <v>0</v>
      </c>
      <c r="O44" s="2"/>
      <c r="P44" s="2">
        <f t="shared" si="3"/>
        <v>-55</v>
      </c>
    </row>
    <row r="45" spans="1:17" x14ac:dyDescent="0.25">
      <c r="A45" s="6" t="s">
        <v>295</v>
      </c>
      <c r="B45" s="2">
        <f>-15.99-14-15-32.5</f>
        <v>-77.490000000000009</v>
      </c>
      <c r="C45" s="2">
        <f>SUMIFS(transacties!$E:$E,transacties!$F:$F,$A45,transacties!$B:$B,C$28)</f>
        <v>-37.49</v>
      </c>
      <c r="D45" s="2">
        <f>SUMIFS(transacties!$E:$E,transacties!$F:$F,$A45,transacties!$B:$B,D$28)</f>
        <v>-16</v>
      </c>
      <c r="E45" s="2">
        <f>SUMIFS(transacties!$E:$E,transacties!$F:$F,$A45,transacties!$B:$B,E$28)</f>
        <v>0</v>
      </c>
      <c r="F45" s="2">
        <f>SUMIFS(transacties!$E:$E,transacties!$F:$F,$A45,transacties!$B:$B,F$28)</f>
        <v>0</v>
      </c>
      <c r="G45" s="2">
        <f>SUMIFS(transacties!$E:$E,transacties!$F:$F,$A45,transacties!$B:$B,G$28)</f>
        <v>0</v>
      </c>
      <c r="H45" s="2">
        <f>SUMIFS(transacties!$E:$E,transacties!$F:$F,$A45,transacties!$B:$B,H$28)</f>
        <v>0</v>
      </c>
      <c r="I45" s="2">
        <f>SUMIFS(transacties!$E:$E,transacties!$F:$F,$A45,transacties!$B:$B,I$28)</f>
        <v>0</v>
      </c>
      <c r="J45" s="2">
        <f>SUMIFS(transacties!$E:$E,transacties!$F:$F,$A45,transacties!$B:$B,J$28)</f>
        <v>0</v>
      </c>
      <c r="K45" s="2">
        <f>SUMIFS(transacties!$E:$E,transacties!$F:$F,$A45,transacties!$B:$B,K$28)</f>
        <v>0</v>
      </c>
      <c r="L45" s="2">
        <f>SUMIFS(transacties!$E:$E,transacties!$F:$F,$A45,transacties!$B:$B,L$28)</f>
        <v>0</v>
      </c>
      <c r="M45" s="2">
        <f>SUMIFS(transacties!$E:$E,transacties!$F:$F,$A45,transacties!$B:$B,M$28)</f>
        <v>0</v>
      </c>
      <c r="N45" s="2">
        <f>SUMIFS(transacties!$E:$E,transacties!$F:$F,$A45,transacties!$B:$B,N$28)</f>
        <v>0</v>
      </c>
      <c r="O45" s="2"/>
      <c r="P45" s="2">
        <f t="shared" si="3"/>
        <v>-53.49</v>
      </c>
    </row>
    <row r="46" spans="1:17" x14ac:dyDescent="0.25">
      <c r="A46" s="6" t="s">
        <v>322</v>
      </c>
      <c r="B46" s="2">
        <v>-41.58</v>
      </c>
      <c r="C46" s="2">
        <f>SUMIFS(transacties!$E:$E,transacties!$F:$F,$A46,transacties!$B:$B,C$28)</f>
        <v>-51.489999999999995</v>
      </c>
      <c r="D46" s="2">
        <f>SUMIFS(transacties!$E:$E,transacties!$F:$F,$A46,transacties!$B:$B,D$28)</f>
        <v>-9.91</v>
      </c>
      <c r="E46" s="2">
        <f>SUMIFS(transacties!$E:$E,transacties!$F:$F,$A46,transacties!$B:$B,E$28)</f>
        <v>0</v>
      </c>
      <c r="F46" s="2">
        <f>SUMIFS(transacties!$E:$E,transacties!$F:$F,$A46,transacties!$B:$B,F$28)</f>
        <v>0</v>
      </c>
      <c r="G46" s="2">
        <f>SUMIFS(transacties!$E:$E,transacties!$F:$F,$A46,transacties!$B:$B,G$28)</f>
        <v>0</v>
      </c>
      <c r="H46" s="2">
        <f>SUMIFS(transacties!$E:$E,transacties!$F:$F,$A46,transacties!$B:$B,H$28)</f>
        <v>0</v>
      </c>
      <c r="I46" s="2">
        <f>SUMIFS(transacties!$E:$E,transacties!$F:$F,$A46,transacties!$B:$B,I$28)</f>
        <v>0</v>
      </c>
      <c r="J46" s="2">
        <f>SUMIFS(transacties!$E:$E,transacties!$F:$F,$A46,transacties!$B:$B,J$28)</f>
        <v>0</v>
      </c>
      <c r="K46" s="2">
        <f>SUMIFS(transacties!$E:$E,transacties!$F:$F,$A46,transacties!$B:$B,K$28)</f>
        <v>0</v>
      </c>
      <c r="L46" s="2">
        <f>SUMIFS(transacties!$E:$E,transacties!$F:$F,$A46,transacties!$B:$B,L$28)</f>
        <v>0</v>
      </c>
      <c r="M46" s="2">
        <f>SUMIFS(transacties!$E:$E,transacties!$F:$F,$A46,transacties!$B:$B,M$28)</f>
        <v>0</v>
      </c>
      <c r="N46" s="2">
        <f>SUMIFS(transacties!$E:$E,transacties!$F:$F,$A46,transacties!$B:$B,N$28)</f>
        <v>0</v>
      </c>
      <c r="O46" s="2"/>
      <c r="P46" s="2">
        <f t="shared" si="3"/>
        <v>-61.399999999999991</v>
      </c>
    </row>
    <row r="47" spans="1:17" x14ac:dyDescent="0.25">
      <c r="A47" t="s">
        <v>314</v>
      </c>
      <c r="B47" s="2">
        <v>-71</v>
      </c>
      <c r="C47" s="2">
        <f>SUMIFS(transacties!$E:$E,transacties!$F:$F,$A47,transacties!$B:$B,C$28)</f>
        <v>0</v>
      </c>
      <c r="D47" s="2">
        <f>SUMIFS(transacties!$E:$E,transacties!$F:$F,$A47,transacties!$B:$B,D$28)</f>
        <v>-51.75</v>
      </c>
      <c r="E47" s="2">
        <f>SUMIFS(transacties!$E:$E,transacties!$F:$F,$A47,transacties!$B:$B,E$28)</f>
        <v>0</v>
      </c>
      <c r="F47" s="2">
        <f>SUMIFS(transacties!$E:$E,transacties!$F:$F,$A47,transacties!$B:$B,F$28)</f>
        <v>0</v>
      </c>
      <c r="G47" s="2">
        <f>SUMIFS(transacties!$E:$E,transacties!$F:$F,$A47,transacties!$B:$B,G$28)</f>
        <v>0</v>
      </c>
      <c r="H47" s="2">
        <f>SUMIFS(transacties!$E:$E,transacties!$F:$F,$A47,transacties!$B:$B,H$28)</f>
        <v>0</v>
      </c>
      <c r="I47" s="2">
        <f>SUMIFS(transacties!$E:$E,transacties!$F:$F,$A47,transacties!$B:$B,I$28)</f>
        <v>0</v>
      </c>
      <c r="J47" s="2">
        <f>SUMIFS(transacties!$E:$E,transacties!$F:$F,$A47,transacties!$B:$B,J$28)</f>
        <v>0</v>
      </c>
      <c r="K47" s="2">
        <f>SUMIFS(transacties!$E:$E,transacties!$F:$F,$A47,transacties!$B:$B,K$28)</f>
        <v>0</v>
      </c>
      <c r="L47" s="2">
        <f>SUMIFS(transacties!$E:$E,transacties!$F:$F,$A47,transacties!$B:$B,L$28)</f>
        <v>0</v>
      </c>
      <c r="M47" s="2">
        <f>SUMIFS(transacties!$E:$E,transacties!$F:$F,$A47,transacties!$B:$B,M$28)</f>
        <v>0</v>
      </c>
      <c r="N47" s="2">
        <f>SUMIFS(transacties!$E:$E,transacties!$F:$F,$A47,transacties!$B:$B,N$28)</f>
        <v>0</v>
      </c>
      <c r="O47" s="2"/>
      <c r="P47" s="2">
        <f t="shared" si="3"/>
        <v>-51.75</v>
      </c>
      <c r="Q47" t="s">
        <v>337</v>
      </c>
    </row>
    <row r="48" spans="1:17" x14ac:dyDescent="0.25">
      <c r="A48" t="s">
        <v>312</v>
      </c>
      <c r="B48" s="2">
        <v>-476.06</v>
      </c>
      <c r="C48" s="2">
        <f>SUMIFS(transacties!$E:$E,transacties!$F:$F,$A48,transacties!$B:$B,C$28)</f>
        <v>0</v>
      </c>
      <c r="D48" s="2">
        <f>SUMIFS(transacties!$E:$E,transacties!$F:$F,$A48,transacties!$B:$B,D$28)</f>
        <v>0</v>
      </c>
      <c r="E48" s="2">
        <f>SUMIFS(transacties!$E:$E,transacties!$F:$F,$A48,transacties!$B:$B,E$28)</f>
        <v>0</v>
      </c>
      <c r="F48" s="2">
        <f>SUMIFS(transacties!$E:$E,transacties!$F:$F,$A48,transacties!$B:$B,F$28)</f>
        <v>0</v>
      </c>
      <c r="G48" s="2">
        <f>SUMIFS(transacties!$E:$E,transacties!$F:$F,$A48,transacties!$B:$B,G$28)</f>
        <v>0</v>
      </c>
      <c r="H48" s="2">
        <f>SUMIFS(transacties!$E:$E,transacties!$F:$F,$A48,transacties!$B:$B,H$28)</f>
        <v>0</v>
      </c>
      <c r="I48" s="2">
        <f>SUMIFS(transacties!$E:$E,transacties!$F:$F,$A48,transacties!$B:$B,I$28)</f>
        <v>0</v>
      </c>
      <c r="J48" s="2">
        <f>SUMIFS(transacties!$E:$E,transacties!$F:$F,$A48,transacties!$B:$B,J$28)</f>
        <v>0</v>
      </c>
      <c r="K48" s="2">
        <f>SUMIFS(transacties!$E:$E,transacties!$F:$F,$A48,transacties!$B:$B,K$28)</f>
        <v>0</v>
      </c>
      <c r="L48" s="2">
        <f>SUMIFS(transacties!$E:$E,transacties!$F:$F,$A48,transacties!$B:$B,L$28)</f>
        <v>0</v>
      </c>
      <c r="M48" s="2">
        <f>SUMIFS(transacties!$E:$E,transacties!$F:$F,$A48,transacties!$B:$B,M$28)</f>
        <v>0</v>
      </c>
      <c r="N48" s="2">
        <f>SUMIFS(transacties!$E:$E,transacties!$F:$F,$A48,transacties!$B:$B,N$28)</f>
        <v>0</v>
      </c>
      <c r="O48" s="2"/>
      <c r="P48" s="2">
        <f t="shared" si="3"/>
        <v>0</v>
      </c>
    </row>
    <row r="49" spans="1:17" x14ac:dyDescent="0.25">
      <c r="A49" s="6" t="s">
        <v>299</v>
      </c>
      <c r="B49" s="2">
        <v>75</v>
      </c>
      <c r="C49" s="2">
        <f>SUMIFS(transacties!$E:$E,transacties!$F:$F,$A49,transacties!$B:$B,C$28)</f>
        <v>-75</v>
      </c>
      <c r="D49" s="2">
        <f>SUMIFS(transacties!$E:$E,transacties!$F:$F,$A49,transacties!$B:$B,D$28)</f>
        <v>0</v>
      </c>
      <c r="E49" s="2">
        <f>SUMIFS(transacties!$E:$E,transacties!$F:$F,$A49,transacties!$B:$B,E$28)</f>
        <v>0</v>
      </c>
      <c r="F49" s="2">
        <f>SUMIFS(transacties!$E:$E,transacties!$F:$F,$A49,transacties!$B:$B,F$28)</f>
        <v>0</v>
      </c>
      <c r="G49" s="2">
        <f>SUMIFS(transacties!$E:$E,transacties!$F:$F,$A49,transacties!$B:$B,G$28)</f>
        <v>0</v>
      </c>
      <c r="H49" s="2">
        <f>SUMIFS(transacties!$E:$E,transacties!$F:$F,$A49,transacties!$B:$B,H$28)</f>
        <v>0</v>
      </c>
      <c r="I49" s="2">
        <f>SUMIFS(transacties!$E:$E,transacties!$F:$F,$A49,transacties!$B:$B,I$28)</f>
        <v>0</v>
      </c>
      <c r="J49" s="2">
        <f>SUMIFS(transacties!$E:$E,transacties!$F:$F,$A49,transacties!$B:$B,J$28)</f>
        <v>0</v>
      </c>
      <c r="K49" s="2">
        <f>SUMIFS(transacties!$E:$E,transacties!$F:$F,$A49,transacties!$B:$B,K$28)</f>
        <v>0</v>
      </c>
      <c r="L49" s="2">
        <f>SUMIFS(transacties!$E:$E,transacties!$F:$F,$A49,transacties!$B:$B,L$28)</f>
        <v>0</v>
      </c>
      <c r="M49" s="2">
        <f>SUMIFS(transacties!$E:$E,transacties!$F:$F,$A49,transacties!$B:$B,M$28)</f>
        <v>0</v>
      </c>
      <c r="N49" s="2">
        <f>SUMIFS(transacties!$E:$E,transacties!$F:$F,$A49,transacties!$B:$B,N$28)</f>
        <v>0</v>
      </c>
      <c r="O49" s="2"/>
      <c r="P49" s="2">
        <f t="shared" si="3"/>
        <v>-75</v>
      </c>
    </row>
    <row r="50" spans="1:17" x14ac:dyDescent="0.25">
      <c r="A50" s="6" t="s">
        <v>318</v>
      </c>
      <c r="B50" s="2">
        <v>-320</v>
      </c>
      <c r="C50" s="2">
        <f>SUMIFS(transacties!$E:$E,transacties!$F:$F,$A50,transacties!$B:$B,C$28)</f>
        <v>-260</v>
      </c>
      <c r="D50" s="2">
        <f>SUMIFS(transacties!$E:$E,transacties!$F:$F,$A50,transacties!$B:$B,D$28)</f>
        <v>0</v>
      </c>
      <c r="E50" s="2">
        <f>SUMIFS(transacties!$E:$E,transacties!$F:$F,$A50,transacties!$B:$B,E$28)</f>
        <v>0</v>
      </c>
      <c r="F50" s="2">
        <f>SUMIFS(transacties!$E:$E,transacties!$F:$F,$A50,transacties!$B:$B,F$28)</f>
        <v>0</v>
      </c>
      <c r="G50" s="2">
        <f>SUMIFS(transacties!$E:$E,transacties!$F:$F,$A50,transacties!$B:$B,G$28)</f>
        <v>0</v>
      </c>
      <c r="H50" s="2">
        <f>SUMIFS(transacties!$E:$E,transacties!$F:$F,$A50,transacties!$B:$B,H$28)</f>
        <v>0</v>
      </c>
      <c r="I50" s="2">
        <f>SUMIFS(transacties!$E:$E,transacties!$F:$F,$A50,transacties!$B:$B,I$28)</f>
        <v>0</v>
      </c>
      <c r="J50" s="2">
        <f>SUMIFS(transacties!$E:$E,transacties!$F:$F,$A50,transacties!$B:$B,J$28)</f>
        <v>0</v>
      </c>
      <c r="K50" s="2">
        <f>SUMIFS(transacties!$E:$E,transacties!$F:$F,$A50,transacties!$B:$B,K$28)</f>
        <v>0</v>
      </c>
      <c r="L50" s="2">
        <f>SUMIFS(transacties!$E:$E,transacties!$F:$F,$A50,transacties!$B:$B,L$28)</f>
        <v>0</v>
      </c>
      <c r="M50" s="2">
        <f>SUMIFS(transacties!$E:$E,transacties!$F:$F,$A50,transacties!$B:$B,M$28)</f>
        <v>0</v>
      </c>
      <c r="N50" s="2">
        <f>SUMIFS(transacties!$E:$E,transacties!$F:$F,$A50,transacties!$B:$B,N$28)</f>
        <v>0</v>
      </c>
      <c r="O50" s="2"/>
      <c r="P50" s="2">
        <f t="shared" si="3"/>
        <v>-260</v>
      </c>
    </row>
    <row r="51" spans="1:17" x14ac:dyDescent="0.25">
      <c r="A51" t="s">
        <v>321</v>
      </c>
      <c r="B51" s="2">
        <v>-263.64999999999998</v>
      </c>
      <c r="C51" s="2">
        <f>SUMIFS(transacties!$E:$E,transacties!$F:$F,$A51,transacties!$B:$B,C$28)</f>
        <v>-140.9</v>
      </c>
      <c r="D51" s="2">
        <f>SUMIFS(transacties!$E:$E,transacties!$F:$F,$A51,transacties!$B:$B,D$28)</f>
        <v>-263.64999999999998</v>
      </c>
      <c r="E51" s="2">
        <f>SUMIFS(transacties!$E:$E,transacties!$F:$F,$A51,transacties!$B:$B,E$28)</f>
        <v>0</v>
      </c>
      <c r="F51" s="2">
        <f>SUMIFS(transacties!$E:$E,transacties!$F:$F,$A51,transacties!$B:$B,F$28)</f>
        <v>0</v>
      </c>
      <c r="G51" s="2">
        <f>SUMIFS(transacties!$E:$E,transacties!$F:$F,$A51,transacties!$B:$B,G$28)</f>
        <v>0</v>
      </c>
      <c r="H51" s="2">
        <f>SUMIFS(transacties!$E:$E,transacties!$F:$F,$A51,transacties!$B:$B,H$28)</f>
        <v>0</v>
      </c>
      <c r="I51" s="2">
        <f>SUMIFS(transacties!$E:$E,transacties!$F:$F,$A51,transacties!$B:$B,I$28)</f>
        <v>0</v>
      </c>
      <c r="J51" s="2">
        <f>SUMIFS(transacties!$E:$E,transacties!$F:$F,$A51,transacties!$B:$B,J$28)</f>
        <v>0</v>
      </c>
      <c r="K51" s="2">
        <f>SUMIFS(transacties!$E:$E,transacties!$F:$F,$A51,transacties!$B:$B,K$28)</f>
        <v>0</v>
      </c>
      <c r="L51" s="2">
        <f>SUMIFS(transacties!$E:$E,transacties!$F:$F,$A51,transacties!$B:$B,L$28)</f>
        <v>0</v>
      </c>
      <c r="M51" s="2">
        <f>SUMIFS(transacties!$E:$E,transacties!$F:$F,$A51,transacties!$B:$B,M$28)</f>
        <v>0</v>
      </c>
      <c r="N51" s="2">
        <f>SUMIFS(transacties!$E:$E,transacties!$F:$F,$A51,transacties!$B:$B,N$28)</f>
        <v>0</v>
      </c>
      <c r="O51" s="2"/>
      <c r="P51" s="2">
        <f t="shared" si="3"/>
        <v>-404.54999999999995</v>
      </c>
      <c r="Q51" t="s">
        <v>329</v>
      </c>
    </row>
  </sheetData>
  <sortState ref="A9:N22">
    <sortCondition ref="A9"/>
  </sortState>
  <pageMargins left="0.7" right="0.7" top="0.75" bottom="0.75" header="0.3" footer="0.3"/>
  <pageSetup orientation="portrait" r:id="rId1"/>
  <ignoredErrors>
    <ignoredError sqref="C6:N6 P2:P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2C4542CD-3371-4F0B-A95E-3F395E36C28F}">
            <x14:iconSet custom="1">
              <x14:cfvo type="percent">
                <xm:f>0</xm:f>
              </x14:cfvo>
              <x14:cfvo type="num" gte="0">
                <xm:f>$B$9</xm:f>
              </x14:cfvo>
              <x14:cfvo type="num" gte="0">
                <xm:f>$B$9*0.5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C9:N9</xm:sqref>
        </x14:conditionalFormatting>
        <x14:conditionalFormatting xmlns:xm="http://schemas.microsoft.com/office/excel/2006/main">
          <x14:cfRule type="iconSet" priority="17" id="{0C220008-DDB0-4345-9B5D-315F8B3443BE}">
            <x14:iconSet custom="1">
              <x14:cfvo type="percent">
                <xm:f>0</xm:f>
              </x14:cfvo>
              <x14:cfvo type="num" gte="0">
                <xm:f>$B$10</xm:f>
              </x14:cfvo>
              <x14:cfvo type="num" gte="0">
                <xm:f>$B$10*0.5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C10:N10</xm:sqref>
        </x14:conditionalFormatting>
        <x14:conditionalFormatting xmlns:xm="http://schemas.microsoft.com/office/excel/2006/main">
          <x14:cfRule type="iconSet" priority="14" id="{5D90A927-F307-42B4-819E-DE0325BC4CAD}">
            <x14:iconSet custom="1">
              <x14:cfvo type="percent">
                <xm:f>0</xm:f>
              </x14:cfvo>
              <x14:cfvo type="num" gte="0">
                <xm:f>$B$12</xm:f>
              </x14:cfvo>
              <x14:cfvo type="num" gte="0">
                <xm:f>$B$12*0.5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C12:N12</xm:sqref>
        </x14:conditionalFormatting>
        <x14:conditionalFormatting xmlns:xm="http://schemas.microsoft.com/office/excel/2006/main">
          <x14:cfRule type="iconSet" priority="13" id="{F5597E96-58C0-4D10-8C86-11356E736B66}">
            <x14:iconSet custom="1">
              <x14:cfvo type="percent">
                <xm:f>0</xm:f>
              </x14:cfvo>
              <x14:cfvo type="num" gte="0">
                <xm:f>$B$13</xm:f>
              </x14:cfvo>
              <x14:cfvo type="num" gte="0">
                <xm:f>$B$13*0.5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C13:N13</xm:sqref>
        </x14:conditionalFormatting>
        <x14:conditionalFormatting xmlns:xm="http://schemas.microsoft.com/office/excel/2006/main">
          <x14:cfRule type="iconSet" priority="12" id="{CF77AB71-A194-4675-80BE-1399C6C41DD0}">
            <x14:iconSet custom="1">
              <x14:cfvo type="percent">
                <xm:f>0</xm:f>
              </x14:cfvo>
              <x14:cfvo type="num" gte="0">
                <xm:f>$B$14</xm:f>
              </x14:cfvo>
              <x14:cfvo type="num" gte="0">
                <xm:f>$B$14*0.5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C14:N14</xm:sqref>
        </x14:conditionalFormatting>
        <x14:conditionalFormatting xmlns:xm="http://schemas.microsoft.com/office/excel/2006/main">
          <x14:cfRule type="iconSet" priority="9" id="{058C1B57-D2BC-4165-BBD0-154F6326BD3E}">
            <x14:iconSet custom="1">
              <x14:cfvo type="percent">
                <xm:f>0</xm:f>
              </x14:cfvo>
              <x14:cfvo type="num" gte="0">
                <xm:f>$B$15</xm:f>
              </x14:cfvo>
              <x14:cfvo type="num" gte="0">
                <xm:f>$B$15*0.5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C15:N15</xm:sqref>
        </x14:conditionalFormatting>
        <x14:conditionalFormatting xmlns:xm="http://schemas.microsoft.com/office/excel/2006/main">
          <x14:cfRule type="iconSet" priority="8" id="{72938ABF-49AD-4C75-B36F-6B9DB4CEFDC3}">
            <x14:iconSet custom="1">
              <x14:cfvo type="percent">
                <xm:f>0</xm:f>
              </x14:cfvo>
              <x14:cfvo type="num" gte="0">
                <xm:f>$B$16</xm:f>
              </x14:cfvo>
              <x14:cfvo type="num" gte="0">
                <xm:f>$B$16*0.5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C16:N16</xm:sqref>
        </x14:conditionalFormatting>
        <x14:conditionalFormatting xmlns:xm="http://schemas.microsoft.com/office/excel/2006/main">
          <x14:cfRule type="iconSet" priority="6" id="{FBA0BA0B-49B9-4A48-A934-97AC261A1CEB}">
            <x14:iconSet custom="1">
              <x14:cfvo type="percent">
                <xm:f>0</xm:f>
              </x14:cfvo>
              <x14:cfvo type="num" gte="0">
                <xm:f>$B$19</xm:f>
              </x14:cfvo>
              <x14:cfvo type="num" gte="0">
                <xm:f>$B$19*0.5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C19:N19</xm:sqref>
        </x14:conditionalFormatting>
        <x14:conditionalFormatting xmlns:xm="http://schemas.microsoft.com/office/excel/2006/main">
          <x14:cfRule type="iconSet" priority="5" id="{A3D0E478-D546-4835-A4B1-A23712799B42}">
            <x14:iconSet custom="1">
              <x14:cfvo type="percent">
                <xm:f>0</xm:f>
              </x14:cfvo>
              <x14:cfvo type="num" gte="0">
                <xm:f>$B$20</xm:f>
              </x14:cfvo>
              <x14:cfvo type="num" gte="0">
                <xm:f>$B$20*0.5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C20:N20</xm:sqref>
        </x14:conditionalFormatting>
        <x14:conditionalFormatting xmlns:xm="http://schemas.microsoft.com/office/excel/2006/main">
          <x14:cfRule type="iconSet" priority="4" id="{7C6BD427-86CD-40D9-A64C-FB4DAEBE17EC}">
            <x14:iconSet custom="1">
              <x14:cfvo type="percent">
                <xm:f>0</xm:f>
              </x14:cfvo>
              <x14:cfvo type="num" gte="0">
                <xm:f>$B$21</xm:f>
              </x14:cfvo>
              <x14:cfvo type="num" gte="0">
                <xm:f>$B$21*0.5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C21:N21</xm:sqref>
        </x14:conditionalFormatting>
        <x14:conditionalFormatting xmlns:xm="http://schemas.microsoft.com/office/excel/2006/main">
          <x14:cfRule type="iconSet" priority="3" id="{308FEC5F-3E56-4ACE-93B3-FE39C535E3F2}">
            <x14:iconSet custom="1">
              <x14:cfvo type="percent">
                <xm:f>0</xm:f>
              </x14:cfvo>
              <x14:cfvo type="num" gte="0">
                <xm:f>$B$22</xm:f>
              </x14:cfvo>
              <x14:cfvo type="num" gte="0">
                <xm:f>$B$22*0.5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C22:N22</xm:sqref>
        </x14:conditionalFormatting>
        <x14:conditionalFormatting xmlns:xm="http://schemas.microsoft.com/office/excel/2006/main">
          <x14:cfRule type="iconSet" priority="20" id="{D47612A4-6C24-4234-B2B4-AD79208C87A3}">
            <x14:iconSet custom="1">
              <x14:cfvo type="percent">
                <xm:f>0</xm:f>
              </x14:cfvo>
              <x14:cfvo type="num" gte="0">
                <xm:f>#REF!</xm:f>
              </x14:cfvo>
              <x14:cfvo type="num" gte="0">
                <xm:f>$B$11*0.5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C11:N11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/>
  </sheetViews>
  <sheetFormatPr defaultRowHeight="15" x14ac:dyDescent="0.25"/>
  <cols>
    <col min="1" max="1" width="10.42578125" style="4" bestFit="1" customWidth="1"/>
    <col min="3" max="3" width="42.28515625" bestFit="1" customWidth="1"/>
    <col min="4" max="4" width="62" customWidth="1"/>
    <col min="5" max="5" width="9.42578125" bestFit="1" customWidth="1"/>
    <col min="6" max="6" width="23" bestFit="1" customWidth="1"/>
  </cols>
  <sheetData>
    <row r="1" spans="1:6" x14ac:dyDescent="0.25">
      <c r="A1" s="3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</row>
    <row r="2" spans="1:6" ht="15" customHeight="1" x14ac:dyDescent="0.25">
      <c r="A2" s="5">
        <v>43101</v>
      </c>
      <c r="B2">
        <v>1</v>
      </c>
      <c r="C2" t="s">
        <v>11</v>
      </c>
      <c r="D2" t="s">
        <v>12</v>
      </c>
      <c r="E2">
        <v>-25</v>
      </c>
      <c r="F2" t="s">
        <v>13</v>
      </c>
    </row>
    <row r="3" spans="1:6" ht="15" customHeight="1" x14ac:dyDescent="0.25">
      <c r="A3" s="5">
        <v>43101</v>
      </c>
      <c r="B3">
        <v>1</v>
      </c>
      <c r="C3" t="s">
        <v>14</v>
      </c>
      <c r="D3" t="s">
        <v>15</v>
      </c>
      <c r="E3">
        <v>-25</v>
      </c>
      <c r="F3" t="s">
        <v>13</v>
      </c>
    </row>
    <row r="4" spans="1:6" ht="15" customHeight="1" x14ac:dyDescent="0.25">
      <c r="A4" s="5">
        <v>43101</v>
      </c>
      <c r="B4">
        <v>1</v>
      </c>
      <c r="C4" t="s">
        <v>16</v>
      </c>
      <c r="D4" t="s">
        <v>17</v>
      </c>
      <c r="E4">
        <v>-593.01</v>
      </c>
      <c r="F4" t="s">
        <v>13</v>
      </c>
    </row>
    <row r="5" spans="1:6" ht="15" customHeight="1" x14ac:dyDescent="0.25">
      <c r="A5" s="5">
        <v>43101</v>
      </c>
      <c r="B5">
        <v>1</v>
      </c>
      <c r="C5" t="s">
        <v>18</v>
      </c>
      <c r="D5" t="s">
        <v>19</v>
      </c>
      <c r="E5">
        <v>-25</v>
      </c>
      <c r="F5" t="s">
        <v>13</v>
      </c>
    </row>
    <row r="6" spans="1:6" ht="15" customHeight="1" x14ac:dyDescent="0.25">
      <c r="A6" s="5">
        <v>43101</v>
      </c>
      <c r="B6">
        <v>1</v>
      </c>
      <c r="C6" t="s">
        <v>20</v>
      </c>
      <c r="D6" t="s">
        <v>21</v>
      </c>
      <c r="E6">
        <v>-25.79</v>
      </c>
      <c r="F6" t="s">
        <v>325</v>
      </c>
    </row>
    <row r="7" spans="1:6" ht="15" customHeight="1" x14ac:dyDescent="0.25">
      <c r="A7" s="5">
        <v>43102</v>
      </c>
      <c r="B7">
        <v>1</v>
      </c>
      <c r="C7" t="s">
        <v>22</v>
      </c>
      <c r="D7" t="s">
        <v>23</v>
      </c>
      <c r="E7">
        <v>601.77</v>
      </c>
      <c r="F7" t="s">
        <v>325</v>
      </c>
    </row>
    <row r="8" spans="1:6" ht="15" customHeight="1" x14ac:dyDescent="0.25">
      <c r="A8" s="5">
        <v>43102</v>
      </c>
      <c r="B8">
        <v>1</v>
      </c>
      <c r="C8" t="s">
        <v>24</v>
      </c>
      <c r="D8" t="s">
        <v>25</v>
      </c>
      <c r="E8">
        <v>-140.9</v>
      </c>
      <c r="F8" t="s">
        <v>341</v>
      </c>
    </row>
    <row r="9" spans="1:6" ht="15" customHeight="1" x14ac:dyDescent="0.25">
      <c r="A9" s="5">
        <v>43102</v>
      </c>
      <c r="B9">
        <v>1</v>
      </c>
      <c r="C9" t="s">
        <v>26</v>
      </c>
      <c r="D9" t="s">
        <v>27</v>
      </c>
      <c r="E9">
        <v>-39.450000000000003</v>
      </c>
      <c r="F9" t="s">
        <v>342</v>
      </c>
    </row>
    <row r="10" spans="1:6" ht="15" customHeight="1" x14ac:dyDescent="0.25">
      <c r="A10" s="5">
        <v>43102</v>
      </c>
      <c r="B10">
        <v>1</v>
      </c>
      <c r="C10" t="s">
        <v>28</v>
      </c>
      <c r="D10" t="s">
        <v>29</v>
      </c>
      <c r="E10">
        <v>-11.28</v>
      </c>
      <c r="F10" t="s">
        <v>30</v>
      </c>
    </row>
    <row r="11" spans="1:6" x14ac:dyDescent="0.25">
      <c r="A11" s="5">
        <v>43103</v>
      </c>
      <c r="B11">
        <v>1</v>
      </c>
      <c r="C11" t="s">
        <v>31</v>
      </c>
      <c r="D11" t="s">
        <v>32</v>
      </c>
      <c r="E11">
        <v>-22.5</v>
      </c>
      <c r="F11" t="s">
        <v>343</v>
      </c>
    </row>
    <row r="12" spans="1:6" ht="15" customHeight="1" x14ac:dyDescent="0.25">
      <c r="A12" s="5">
        <v>43103</v>
      </c>
      <c r="B12">
        <v>1</v>
      </c>
      <c r="C12" t="s">
        <v>33</v>
      </c>
      <c r="D12" t="s">
        <v>34</v>
      </c>
      <c r="E12">
        <v>-7.2</v>
      </c>
      <c r="F12" t="s">
        <v>325</v>
      </c>
    </row>
    <row r="13" spans="1:6" ht="15" customHeight="1" x14ac:dyDescent="0.25">
      <c r="A13" s="5">
        <v>43103</v>
      </c>
      <c r="B13">
        <v>1</v>
      </c>
      <c r="C13" t="s">
        <v>35</v>
      </c>
      <c r="D13" t="s">
        <v>36</v>
      </c>
      <c r="E13">
        <v>-10</v>
      </c>
      <c r="F13" t="s">
        <v>37</v>
      </c>
    </row>
    <row r="14" spans="1:6" ht="15" customHeight="1" x14ac:dyDescent="0.25">
      <c r="A14" s="5">
        <v>43103</v>
      </c>
      <c r="B14">
        <v>1</v>
      </c>
      <c r="C14" t="s">
        <v>35</v>
      </c>
      <c r="D14" t="s">
        <v>38</v>
      </c>
      <c r="E14">
        <v>-10</v>
      </c>
      <c r="F14" t="s">
        <v>37</v>
      </c>
    </row>
    <row r="15" spans="1:6" ht="15" customHeight="1" x14ac:dyDescent="0.25">
      <c r="A15" s="5">
        <v>43103</v>
      </c>
      <c r="B15">
        <v>1</v>
      </c>
      <c r="C15" t="s">
        <v>35</v>
      </c>
      <c r="D15" t="s">
        <v>38</v>
      </c>
      <c r="E15">
        <v>-10</v>
      </c>
      <c r="F15" t="s">
        <v>37</v>
      </c>
    </row>
    <row r="16" spans="1:6" ht="15" customHeight="1" x14ac:dyDescent="0.25">
      <c r="A16" s="5">
        <v>43103</v>
      </c>
      <c r="B16">
        <v>1</v>
      </c>
      <c r="C16" t="s">
        <v>39</v>
      </c>
      <c r="D16" t="s">
        <v>40</v>
      </c>
      <c r="E16">
        <v>-10.8</v>
      </c>
      <c r="F16" t="s">
        <v>41</v>
      </c>
    </row>
    <row r="17" spans="1:6" ht="15" customHeight="1" x14ac:dyDescent="0.25">
      <c r="A17" s="5">
        <v>43103</v>
      </c>
      <c r="B17">
        <v>1</v>
      </c>
      <c r="C17" t="s">
        <v>39</v>
      </c>
      <c r="D17" t="s">
        <v>42</v>
      </c>
      <c r="E17">
        <v>-2.5</v>
      </c>
      <c r="F17" t="s">
        <v>41</v>
      </c>
    </row>
    <row r="18" spans="1:6" ht="15" customHeight="1" x14ac:dyDescent="0.25">
      <c r="A18" s="5">
        <v>43103</v>
      </c>
      <c r="B18">
        <v>1</v>
      </c>
      <c r="C18" t="s">
        <v>43</v>
      </c>
      <c r="D18" t="s">
        <v>44</v>
      </c>
      <c r="E18">
        <v>-31.11</v>
      </c>
      <c r="F18" t="s">
        <v>30</v>
      </c>
    </row>
    <row r="19" spans="1:6" ht="15" customHeight="1" x14ac:dyDescent="0.25">
      <c r="A19" s="5">
        <v>43103</v>
      </c>
      <c r="B19">
        <v>1</v>
      </c>
      <c r="C19" t="s">
        <v>45</v>
      </c>
      <c r="D19" t="s">
        <v>46</v>
      </c>
      <c r="E19">
        <v>-2</v>
      </c>
      <c r="F19" t="s">
        <v>325</v>
      </c>
    </row>
    <row r="20" spans="1:6" ht="15" customHeight="1" x14ac:dyDescent="0.25">
      <c r="A20" s="5">
        <v>43103</v>
      </c>
      <c r="B20">
        <v>1</v>
      </c>
      <c r="C20" t="s">
        <v>47</v>
      </c>
      <c r="D20" t="s">
        <v>48</v>
      </c>
      <c r="E20">
        <v>-65.760000000000005</v>
      </c>
      <c r="F20" t="s">
        <v>49</v>
      </c>
    </row>
    <row r="21" spans="1:6" ht="15" customHeight="1" x14ac:dyDescent="0.25">
      <c r="A21" s="5">
        <v>43103</v>
      </c>
      <c r="B21">
        <v>1</v>
      </c>
      <c r="C21" t="s">
        <v>50</v>
      </c>
      <c r="D21" t="s">
        <v>51</v>
      </c>
      <c r="E21">
        <v>-105</v>
      </c>
      <c r="F21" t="s">
        <v>325</v>
      </c>
    </row>
    <row r="22" spans="1:6" ht="15" customHeight="1" x14ac:dyDescent="0.25">
      <c r="A22" s="5">
        <v>43103</v>
      </c>
      <c r="B22">
        <v>1</v>
      </c>
      <c r="C22" t="s">
        <v>52</v>
      </c>
      <c r="D22" t="s">
        <v>53</v>
      </c>
      <c r="E22">
        <v>-9.18</v>
      </c>
      <c r="F22" t="s">
        <v>30</v>
      </c>
    </row>
    <row r="23" spans="1:6" ht="15" customHeight="1" x14ac:dyDescent="0.25">
      <c r="A23" s="5">
        <v>43103</v>
      </c>
      <c r="B23">
        <v>1</v>
      </c>
      <c r="C23" t="s">
        <v>54</v>
      </c>
      <c r="D23" t="s">
        <v>55</v>
      </c>
      <c r="E23">
        <v>-9.9499999999999993</v>
      </c>
      <c r="F23" t="s">
        <v>325</v>
      </c>
    </row>
    <row r="24" spans="1:6" ht="15" customHeight="1" x14ac:dyDescent="0.25">
      <c r="A24" s="5">
        <v>43104</v>
      </c>
      <c r="B24">
        <v>1</v>
      </c>
      <c r="C24" t="s">
        <v>56</v>
      </c>
      <c r="D24" t="s">
        <v>57</v>
      </c>
      <c r="E24">
        <v>-1.3</v>
      </c>
      <c r="F24" t="s">
        <v>325</v>
      </c>
    </row>
    <row r="25" spans="1:6" ht="15" customHeight="1" x14ac:dyDescent="0.25">
      <c r="A25" s="5">
        <v>43104</v>
      </c>
      <c r="B25">
        <v>1</v>
      </c>
      <c r="C25" t="s">
        <v>56</v>
      </c>
      <c r="D25" t="s">
        <v>58</v>
      </c>
      <c r="E25">
        <v>-1.4</v>
      </c>
      <c r="F25" t="s">
        <v>325</v>
      </c>
    </row>
    <row r="26" spans="1:6" ht="15" customHeight="1" x14ac:dyDescent="0.25">
      <c r="A26" s="5">
        <v>43104</v>
      </c>
      <c r="B26">
        <v>1</v>
      </c>
      <c r="C26" t="s">
        <v>59</v>
      </c>
      <c r="E26">
        <v>-27.5</v>
      </c>
      <c r="F26" t="s">
        <v>344</v>
      </c>
    </row>
    <row r="27" spans="1:6" ht="15" customHeight="1" x14ac:dyDescent="0.25">
      <c r="A27" s="5">
        <v>43104</v>
      </c>
      <c r="B27">
        <v>1</v>
      </c>
      <c r="C27" t="s">
        <v>60</v>
      </c>
      <c r="D27" t="s">
        <v>61</v>
      </c>
      <c r="E27">
        <v>-71</v>
      </c>
      <c r="F27" t="s">
        <v>325</v>
      </c>
    </row>
    <row r="28" spans="1:6" ht="15" customHeight="1" x14ac:dyDescent="0.25">
      <c r="A28" s="5">
        <v>43104</v>
      </c>
      <c r="B28">
        <v>1</v>
      </c>
      <c r="C28" t="s">
        <v>62</v>
      </c>
      <c r="D28" t="s">
        <v>63</v>
      </c>
      <c r="E28">
        <v>-20</v>
      </c>
      <c r="F28" t="s">
        <v>325</v>
      </c>
    </row>
    <row r="29" spans="1:6" ht="15" customHeight="1" x14ac:dyDescent="0.25">
      <c r="A29" s="5">
        <v>43104</v>
      </c>
      <c r="B29">
        <v>1</v>
      </c>
      <c r="C29" t="s">
        <v>64</v>
      </c>
      <c r="D29" t="s">
        <v>65</v>
      </c>
      <c r="E29">
        <v>-25</v>
      </c>
      <c r="F29" t="s">
        <v>325</v>
      </c>
    </row>
    <row r="30" spans="1:6" ht="15" customHeight="1" x14ac:dyDescent="0.25">
      <c r="A30" s="5">
        <v>43104</v>
      </c>
      <c r="B30">
        <v>1</v>
      </c>
      <c r="C30" t="s">
        <v>66</v>
      </c>
      <c r="D30" t="s">
        <v>67</v>
      </c>
      <c r="E30">
        <v>-17.48</v>
      </c>
      <c r="F30" t="s">
        <v>325</v>
      </c>
    </row>
    <row r="31" spans="1:6" ht="15" customHeight="1" x14ac:dyDescent="0.25">
      <c r="A31" s="5">
        <v>43105</v>
      </c>
      <c r="B31">
        <v>1</v>
      </c>
      <c r="C31" t="s">
        <v>68</v>
      </c>
      <c r="D31" t="s">
        <v>69</v>
      </c>
      <c r="E31">
        <v>-16</v>
      </c>
      <c r="F31" t="s">
        <v>107</v>
      </c>
    </row>
    <row r="32" spans="1:6" x14ac:dyDescent="0.25">
      <c r="A32" s="5">
        <v>43105</v>
      </c>
      <c r="B32">
        <v>1</v>
      </c>
      <c r="C32" t="s">
        <v>70</v>
      </c>
      <c r="D32" t="s">
        <v>71</v>
      </c>
      <c r="E32">
        <v>-9.91</v>
      </c>
      <c r="F32" t="s">
        <v>345</v>
      </c>
    </row>
    <row r="33" spans="1:6" ht="15" customHeight="1" x14ac:dyDescent="0.25">
      <c r="A33" s="5">
        <v>43105</v>
      </c>
      <c r="B33">
        <v>1</v>
      </c>
      <c r="C33" t="s">
        <v>72</v>
      </c>
      <c r="D33" t="s">
        <v>73</v>
      </c>
      <c r="E33">
        <v>-59.5</v>
      </c>
      <c r="F33" t="s">
        <v>74</v>
      </c>
    </row>
    <row r="34" spans="1:6" ht="15" customHeight="1" x14ac:dyDescent="0.25">
      <c r="A34" s="5">
        <v>43105</v>
      </c>
      <c r="B34">
        <v>1</v>
      </c>
      <c r="C34" t="s">
        <v>75</v>
      </c>
      <c r="D34" t="s">
        <v>76</v>
      </c>
      <c r="E34">
        <v>-0.65</v>
      </c>
      <c r="F34" t="s">
        <v>325</v>
      </c>
    </row>
    <row r="35" spans="1:6" ht="15" customHeight="1" x14ac:dyDescent="0.25">
      <c r="A35" s="5">
        <v>43105</v>
      </c>
      <c r="B35">
        <v>1</v>
      </c>
      <c r="C35" t="s">
        <v>75</v>
      </c>
      <c r="D35" t="s">
        <v>77</v>
      </c>
      <c r="E35">
        <v>-64.349999999999994</v>
      </c>
      <c r="F35" t="s">
        <v>325</v>
      </c>
    </row>
    <row r="36" spans="1:6" ht="15" customHeight="1" x14ac:dyDescent="0.25">
      <c r="A36" s="5">
        <v>43105</v>
      </c>
      <c r="B36">
        <v>1</v>
      </c>
      <c r="C36" t="s">
        <v>78</v>
      </c>
      <c r="D36" t="s">
        <v>79</v>
      </c>
      <c r="E36">
        <v>-25</v>
      </c>
      <c r="F36" t="s">
        <v>325</v>
      </c>
    </row>
    <row r="37" spans="1:6" ht="15" customHeight="1" x14ac:dyDescent="0.25">
      <c r="A37" s="5">
        <v>43106</v>
      </c>
      <c r="B37">
        <v>1</v>
      </c>
      <c r="C37" t="s">
        <v>80</v>
      </c>
      <c r="D37" t="s">
        <v>81</v>
      </c>
      <c r="E37">
        <v>-114.09</v>
      </c>
      <c r="F37" t="s">
        <v>326</v>
      </c>
    </row>
    <row r="38" spans="1:6" ht="15" customHeight="1" x14ac:dyDescent="0.25">
      <c r="A38" s="5">
        <v>43106</v>
      </c>
      <c r="B38">
        <v>1</v>
      </c>
      <c r="C38" t="s">
        <v>80</v>
      </c>
      <c r="D38" t="s">
        <v>82</v>
      </c>
      <c r="E38">
        <v>-9</v>
      </c>
      <c r="F38" t="s">
        <v>326</v>
      </c>
    </row>
    <row r="39" spans="1:6" ht="15" customHeight="1" x14ac:dyDescent="0.25">
      <c r="A39" s="5">
        <v>43106</v>
      </c>
      <c r="B39">
        <v>1</v>
      </c>
      <c r="C39" t="s">
        <v>83</v>
      </c>
      <c r="D39" t="s">
        <v>84</v>
      </c>
      <c r="E39">
        <v>-29.95</v>
      </c>
      <c r="F39" t="s">
        <v>325</v>
      </c>
    </row>
    <row r="40" spans="1:6" ht="15" customHeight="1" x14ac:dyDescent="0.25">
      <c r="A40" s="5">
        <v>43106</v>
      </c>
      <c r="B40">
        <v>1</v>
      </c>
      <c r="C40" t="s">
        <v>85</v>
      </c>
      <c r="D40" t="s">
        <v>86</v>
      </c>
      <c r="E40">
        <v>-18</v>
      </c>
      <c r="F40" t="s">
        <v>325</v>
      </c>
    </row>
    <row r="41" spans="1:6" ht="15" customHeight="1" x14ac:dyDescent="0.25">
      <c r="A41" s="5">
        <v>43107</v>
      </c>
      <c r="B41">
        <v>1</v>
      </c>
      <c r="C41" t="s">
        <v>87</v>
      </c>
      <c r="D41" t="s">
        <v>88</v>
      </c>
      <c r="E41">
        <v>-133.34</v>
      </c>
      <c r="F41" t="s">
        <v>30</v>
      </c>
    </row>
    <row r="42" spans="1:6" ht="15" customHeight="1" x14ac:dyDescent="0.25">
      <c r="A42" s="5">
        <v>43108</v>
      </c>
      <c r="B42">
        <v>1</v>
      </c>
      <c r="C42" t="s">
        <v>89</v>
      </c>
      <c r="D42" t="s">
        <v>90</v>
      </c>
      <c r="E42">
        <v>-12.83</v>
      </c>
      <c r="F42" t="s">
        <v>91</v>
      </c>
    </row>
    <row r="43" spans="1:6" ht="15" customHeight="1" x14ac:dyDescent="0.25">
      <c r="A43" s="5">
        <v>43108</v>
      </c>
      <c r="B43">
        <v>1</v>
      </c>
      <c r="C43" t="s">
        <v>92</v>
      </c>
      <c r="D43" t="s">
        <v>93</v>
      </c>
      <c r="E43">
        <v>-3.29</v>
      </c>
      <c r="F43" t="s">
        <v>30</v>
      </c>
    </row>
    <row r="44" spans="1:6" ht="15" customHeight="1" x14ac:dyDescent="0.25">
      <c r="A44" s="5">
        <v>43108</v>
      </c>
      <c r="B44">
        <v>1</v>
      </c>
      <c r="C44" t="s">
        <v>94</v>
      </c>
      <c r="D44" t="s">
        <v>95</v>
      </c>
      <c r="E44">
        <v>-4.7</v>
      </c>
      <c r="F44" t="s">
        <v>325</v>
      </c>
    </row>
    <row r="45" spans="1:6" ht="15" customHeight="1" x14ac:dyDescent="0.25">
      <c r="A45" s="5">
        <v>43108</v>
      </c>
      <c r="B45">
        <v>1</v>
      </c>
      <c r="C45" t="s">
        <v>52</v>
      </c>
      <c r="D45" t="s">
        <v>96</v>
      </c>
      <c r="E45">
        <v>-4.4000000000000004</v>
      </c>
      <c r="F45" t="s">
        <v>30</v>
      </c>
    </row>
    <row r="46" spans="1:6" ht="15" customHeight="1" x14ac:dyDescent="0.25">
      <c r="A46" s="5">
        <v>43108</v>
      </c>
      <c r="B46">
        <v>1</v>
      </c>
      <c r="C46" t="s">
        <v>16</v>
      </c>
      <c r="D46" t="s">
        <v>97</v>
      </c>
      <c r="E46">
        <v>130.9</v>
      </c>
      <c r="F46" t="s">
        <v>325</v>
      </c>
    </row>
    <row r="47" spans="1:6" ht="15" customHeight="1" x14ac:dyDescent="0.25">
      <c r="A47" s="5">
        <v>43108</v>
      </c>
      <c r="B47">
        <v>1</v>
      </c>
      <c r="C47" t="s">
        <v>98</v>
      </c>
      <c r="D47" t="s">
        <v>99</v>
      </c>
      <c r="E47">
        <v>-130.9</v>
      </c>
      <c r="F47" t="s">
        <v>325</v>
      </c>
    </row>
    <row r="48" spans="1:6" ht="15" customHeight="1" x14ac:dyDescent="0.25">
      <c r="A48" s="5">
        <v>43109</v>
      </c>
      <c r="B48">
        <v>1</v>
      </c>
      <c r="C48" t="s">
        <v>100</v>
      </c>
      <c r="D48" t="s">
        <v>101</v>
      </c>
      <c r="E48">
        <v>-18</v>
      </c>
      <c r="F48" t="s">
        <v>325</v>
      </c>
    </row>
    <row r="49" spans="1:6" ht="15" customHeight="1" x14ac:dyDescent="0.25">
      <c r="A49" s="5">
        <v>43109</v>
      </c>
      <c r="B49">
        <v>1</v>
      </c>
      <c r="C49" t="s">
        <v>102</v>
      </c>
      <c r="D49" t="s">
        <v>103</v>
      </c>
      <c r="E49">
        <v>-1.6</v>
      </c>
      <c r="F49" t="s">
        <v>325</v>
      </c>
    </row>
    <row r="50" spans="1:6" ht="15" customHeight="1" x14ac:dyDescent="0.25">
      <c r="A50" s="5">
        <v>43110</v>
      </c>
      <c r="B50">
        <v>1</v>
      </c>
      <c r="C50" t="s">
        <v>94</v>
      </c>
      <c r="D50" t="s">
        <v>104</v>
      </c>
      <c r="E50">
        <v>-4.55</v>
      </c>
      <c r="F50" t="s">
        <v>325</v>
      </c>
    </row>
    <row r="51" spans="1:6" ht="15" customHeight="1" x14ac:dyDescent="0.25">
      <c r="A51" s="5">
        <v>43111</v>
      </c>
      <c r="B51">
        <v>1</v>
      </c>
      <c r="C51" t="s">
        <v>105</v>
      </c>
      <c r="D51" t="s">
        <v>106</v>
      </c>
      <c r="E51">
        <v>-10.99</v>
      </c>
      <c r="F51" t="s">
        <v>107</v>
      </c>
    </row>
    <row r="52" spans="1:6" ht="15" customHeight="1" x14ac:dyDescent="0.25">
      <c r="A52" s="5">
        <v>43111</v>
      </c>
      <c r="B52">
        <v>1</v>
      </c>
      <c r="C52" t="s">
        <v>35</v>
      </c>
      <c r="D52" t="s">
        <v>108</v>
      </c>
      <c r="E52">
        <v>-10</v>
      </c>
      <c r="F52" t="s">
        <v>37</v>
      </c>
    </row>
    <row r="53" spans="1:6" ht="15" customHeight="1" x14ac:dyDescent="0.25">
      <c r="A53" s="5">
        <v>43111</v>
      </c>
      <c r="B53">
        <v>1</v>
      </c>
      <c r="C53" t="s">
        <v>35</v>
      </c>
      <c r="D53" t="s">
        <v>109</v>
      </c>
      <c r="E53">
        <v>-10</v>
      </c>
      <c r="F53" t="s">
        <v>37</v>
      </c>
    </row>
    <row r="54" spans="1:6" ht="15" customHeight="1" x14ac:dyDescent="0.25">
      <c r="A54" s="5">
        <v>43111</v>
      </c>
      <c r="B54">
        <v>1</v>
      </c>
      <c r="C54" t="s">
        <v>110</v>
      </c>
      <c r="D54" t="s">
        <v>111</v>
      </c>
      <c r="E54">
        <v>60</v>
      </c>
      <c r="F54" t="s">
        <v>325</v>
      </c>
    </row>
    <row r="55" spans="1:6" ht="15" customHeight="1" x14ac:dyDescent="0.25">
      <c r="A55" s="5">
        <v>43111</v>
      </c>
      <c r="B55">
        <v>1</v>
      </c>
      <c r="C55" t="s">
        <v>98</v>
      </c>
      <c r="D55" t="s">
        <v>112</v>
      </c>
      <c r="E55">
        <v>-60</v>
      </c>
      <c r="F55" t="s">
        <v>325</v>
      </c>
    </row>
    <row r="56" spans="1:6" ht="15" customHeight="1" x14ac:dyDescent="0.25">
      <c r="A56" s="5">
        <v>43111</v>
      </c>
      <c r="B56">
        <v>1</v>
      </c>
      <c r="C56" t="s">
        <v>52</v>
      </c>
      <c r="D56" t="s">
        <v>113</v>
      </c>
      <c r="E56">
        <v>-5.0599999999999996</v>
      </c>
      <c r="F56" t="s">
        <v>30</v>
      </c>
    </row>
    <row r="57" spans="1:6" ht="15" customHeight="1" x14ac:dyDescent="0.25">
      <c r="A57" s="5">
        <v>43111</v>
      </c>
      <c r="B57">
        <v>1</v>
      </c>
      <c r="C57" t="s">
        <v>110</v>
      </c>
      <c r="D57" t="s">
        <v>114</v>
      </c>
      <c r="E57">
        <v>50</v>
      </c>
      <c r="F57" t="s">
        <v>74</v>
      </c>
    </row>
    <row r="58" spans="1:6" ht="15" customHeight="1" x14ac:dyDescent="0.25">
      <c r="A58" s="5">
        <v>43111</v>
      </c>
      <c r="B58">
        <v>1</v>
      </c>
      <c r="C58" t="s">
        <v>115</v>
      </c>
      <c r="D58" t="s">
        <v>116</v>
      </c>
      <c r="E58">
        <v>-36</v>
      </c>
      <c r="F58" t="s">
        <v>74</v>
      </c>
    </row>
    <row r="59" spans="1:6" ht="15" customHeight="1" x14ac:dyDescent="0.25">
      <c r="A59" s="5">
        <v>43112</v>
      </c>
      <c r="B59">
        <v>1</v>
      </c>
      <c r="C59" t="s">
        <v>16</v>
      </c>
      <c r="D59" t="s">
        <v>117</v>
      </c>
      <c r="E59">
        <v>150</v>
      </c>
      <c r="F59" t="s">
        <v>13</v>
      </c>
    </row>
    <row r="60" spans="1:6" ht="15" customHeight="1" x14ac:dyDescent="0.25">
      <c r="A60" s="5">
        <v>43112</v>
      </c>
      <c r="B60">
        <v>1</v>
      </c>
      <c r="C60" t="s">
        <v>118</v>
      </c>
      <c r="D60" t="s">
        <v>119</v>
      </c>
      <c r="E60">
        <v>-60</v>
      </c>
      <c r="F60" t="s">
        <v>30</v>
      </c>
    </row>
    <row r="61" spans="1:6" ht="15" customHeight="1" x14ac:dyDescent="0.25">
      <c r="A61" s="5">
        <v>43112</v>
      </c>
      <c r="B61">
        <v>1</v>
      </c>
      <c r="C61" t="s">
        <v>120</v>
      </c>
      <c r="D61" t="s">
        <v>121</v>
      </c>
      <c r="E61">
        <v>-0.5</v>
      </c>
      <c r="F61" t="s">
        <v>325</v>
      </c>
    </row>
    <row r="62" spans="1:6" ht="15" customHeight="1" x14ac:dyDescent="0.25">
      <c r="A62" s="5">
        <v>43112</v>
      </c>
      <c r="B62">
        <v>1</v>
      </c>
      <c r="C62" t="s">
        <v>122</v>
      </c>
      <c r="D62" t="s">
        <v>123</v>
      </c>
      <c r="E62">
        <v>-27</v>
      </c>
      <c r="F62" t="s">
        <v>325</v>
      </c>
    </row>
    <row r="63" spans="1:6" ht="15" customHeight="1" x14ac:dyDescent="0.25">
      <c r="A63" s="5">
        <v>43113</v>
      </c>
      <c r="B63">
        <v>1</v>
      </c>
      <c r="C63" t="s">
        <v>16</v>
      </c>
      <c r="D63" t="s">
        <v>117</v>
      </c>
      <c r="E63">
        <v>150</v>
      </c>
      <c r="F63" t="s">
        <v>13</v>
      </c>
    </row>
    <row r="64" spans="1:6" ht="15" customHeight="1" x14ac:dyDescent="0.25">
      <c r="A64" s="5">
        <v>43113</v>
      </c>
      <c r="B64">
        <v>1</v>
      </c>
      <c r="C64" t="s">
        <v>124</v>
      </c>
      <c r="D64" t="s">
        <v>125</v>
      </c>
      <c r="E64">
        <v>-9.6999999999999993</v>
      </c>
      <c r="F64" t="s">
        <v>30</v>
      </c>
    </row>
    <row r="65" spans="1:6" ht="15" customHeight="1" x14ac:dyDescent="0.25">
      <c r="A65" s="5">
        <v>43113</v>
      </c>
      <c r="B65">
        <v>1</v>
      </c>
      <c r="C65" t="s">
        <v>52</v>
      </c>
      <c r="D65" t="s">
        <v>126</v>
      </c>
      <c r="E65">
        <v>-74.260000000000005</v>
      </c>
      <c r="F65" t="s">
        <v>30</v>
      </c>
    </row>
    <row r="66" spans="1:6" ht="15" customHeight="1" x14ac:dyDescent="0.25">
      <c r="A66" s="5">
        <v>43113</v>
      </c>
      <c r="B66">
        <v>1</v>
      </c>
      <c r="C66" t="s">
        <v>127</v>
      </c>
      <c r="D66" t="s">
        <v>128</v>
      </c>
      <c r="E66">
        <v>-60</v>
      </c>
      <c r="F66" t="s">
        <v>325</v>
      </c>
    </row>
    <row r="67" spans="1:6" ht="15" customHeight="1" x14ac:dyDescent="0.25">
      <c r="A67" s="5">
        <v>43113</v>
      </c>
      <c r="B67">
        <v>1</v>
      </c>
      <c r="C67" t="s">
        <v>52</v>
      </c>
      <c r="D67" t="s">
        <v>42</v>
      </c>
      <c r="E67">
        <v>-23.23</v>
      </c>
      <c r="F67" t="s">
        <v>30</v>
      </c>
    </row>
    <row r="68" spans="1:6" ht="15" customHeight="1" x14ac:dyDescent="0.25">
      <c r="A68" s="5">
        <v>43114</v>
      </c>
      <c r="B68">
        <v>1</v>
      </c>
      <c r="C68" t="s">
        <v>129</v>
      </c>
      <c r="D68" t="s">
        <v>130</v>
      </c>
      <c r="E68">
        <v>-3.9</v>
      </c>
      <c r="F68" t="s">
        <v>325</v>
      </c>
    </row>
    <row r="69" spans="1:6" ht="15" customHeight="1" x14ac:dyDescent="0.25">
      <c r="A69" s="5">
        <v>43114</v>
      </c>
      <c r="B69">
        <v>1</v>
      </c>
      <c r="C69" t="s">
        <v>131</v>
      </c>
      <c r="D69" t="s">
        <v>132</v>
      </c>
      <c r="E69">
        <v>-41</v>
      </c>
      <c r="F69" t="s">
        <v>30</v>
      </c>
    </row>
    <row r="70" spans="1:6" ht="15" customHeight="1" x14ac:dyDescent="0.25">
      <c r="A70" s="5">
        <v>43115</v>
      </c>
      <c r="B70">
        <v>1</v>
      </c>
      <c r="C70" t="s">
        <v>133</v>
      </c>
      <c r="D70" t="s">
        <v>134</v>
      </c>
      <c r="E70">
        <v>451</v>
      </c>
      <c r="F70" t="s">
        <v>325</v>
      </c>
    </row>
    <row r="71" spans="1:6" ht="15" customHeight="1" x14ac:dyDescent="0.25">
      <c r="A71" s="5">
        <v>43115</v>
      </c>
      <c r="B71">
        <v>1</v>
      </c>
      <c r="C71" t="s">
        <v>39</v>
      </c>
      <c r="D71" t="s">
        <v>135</v>
      </c>
      <c r="E71">
        <v>-2.25</v>
      </c>
      <c r="F71" t="s">
        <v>41</v>
      </c>
    </row>
    <row r="72" spans="1:6" ht="15" customHeight="1" x14ac:dyDescent="0.25">
      <c r="A72" s="5">
        <v>43115</v>
      </c>
      <c r="B72">
        <v>1</v>
      </c>
      <c r="C72" t="s">
        <v>43</v>
      </c>
      <c r="D72" t="s">
        <v>136</v>
      </c>
      <c r="E72">
        <v>-1.65</v>
      </c>
      <c r="F72" t="s">
        <v>30</v>
      </c>
    </row>
    <row r="73" spans="1:6" ht="15" customHeight="1" x14ac:dyDescent="0.25">
      <c r="A73" s="5">
        <v>43115</v>
      </c>
      <c r="B73">
        <v>1</v>
      </c>
      <c r="C73" t="s">
        <v>39</v>
      </c>
      <c r="D73" t="s">
        <v>137</v>
      </c>
      <c r="E73">
        <v>-13.2</v>
      </c>
      <c r="F73" t="s">
        <v>41</v>
      </c>
    </row>
    <row r="74" spans="1:6" ht="15" customHeight="1" x14ac:dyDescent="0.25">
      <c r="A74" s="5">
        <v>43116</v>
      </c>
      <c r="B74">
        <v>1</v>
      </c>
      <c r="C74" t="s">
        <v>100</v>
      </c>
      <c r="D74" t="s">
        <v>138</v>
      </c>
      <c r="E74">
        <v>-20</v>
      </c>
      <c r="F74" t="s">
        <v>325</v>
      </c>
    </row>
    <row r="75" spans="1:6" ht="15" customHeight="1" x14ac:dyDescent="0.25">
      <c r="A75" s="5">
        <v>43116</v>
      </c>
      <c r="B75">
        <v>1</v>
      </c>
      <c r="C75" t="s">
        <v>139</v>
      </c>
      <c r="D75" t="s">
        <v>140</v>
      </c>
      <c r="E75">
        <v>15</v>
      </c>
      <c r="F75" t="s">
        <v>325</v>
      </c>
    </row>
    <row r="76" spans="1:6" ht="15" customHeight="1" x14ac:dyDescent="0.25">
      <c r="A76" s="5">
        <v>43116</v>
      </c>
      <c r="B76">
        <v>1</v>
      </c>
      <c r="C76" t="s">
        <v>43</v>
      </c>
      <c r="D76" t="s">
        <v>141</v>
      </c>
      <c r="E76">
        <v>-45.52</v>
      </c>
      <c r="F76" t="s">
        <v>30</v>
      </c>
    </row>
    <row r="77" spans="1:6" ht="15" customHeight="1" x14ac:dyDescent="0.25">
      <c r="A77" s="5">
        <v>43116</v>
      </c>
      <c r="B77">
        <v>1</v>
      </c>
      <c r="C77" t="s">
        <v>142</v>
      </c>
      <c r="D77" t="s">
        <v>143</v>
      </c>
      <c r="E77">
        <v>-10</v>
      </c>
      <c r="F77" t="s">
        <v>325</v>
      </c>
    </row>
    <row r="78" spans="1:6" ht="15" customHeight="1" x14ac:dyDescent="0.25">
      <c r="A78" s="5">
        <v>43116</v>
      </c>
      <c r="B78">
        <v>1</v>
      </c>
      <c r="C78" t="s">
        <v>144</v>
      </c>
      <c r="D78" t="s">
        <v>145</v>
      </c>
      <c r="E78">
        <v>-10</v>
      </c>
      <c r="F78" t="s">
        <v>37</v>
      </c>
    </row>
    <row r="79" spans="1:6" ht="15" customHeight="1" x14ac:dyDescent="0.25">
      <c r="A79" s="5">
        <v>43117</v>
      </c>
      <c r="B79">
        <v>1</v>
      </c>
      <c r="C79" t="s">
        <v>52</v>
      </c>
      <c r="D79" t="s">
        <v>146</v>
      </c>
      <c r="E79">
        <v>-5.81</v>
      </c>
      <c r="F79" t="s">
        <v>30</v>
      </c>
    </row>
    <row r="80" spans="1:6" ht="15" customHeight="1" x14ac:dyDescent="0.25">
      <c r="A80" s="5">
        <v>43117</v>
      </c>
      <c r="B80">
        <v>1</v>
      </c>
      <c r="C80" t="s">
        <v>147</v>
      </c>
      <c r="D80" t="s">
        <v>148</v>
      </c>
      <c r="E80">
        <v>-6.3</v>
      </c>
      <c r="F80" t="s">
        <v>325</v>
      </c>
    </row>
    <row r="81" spans="1:6" ht="15" customHeight="1" x14ac:dyDescent="0.25">
      <c r="A81" s="5">
        <v>43117</v>
      </c>
      <c r="B81">
        <v>1</v>
      </c>
      <c r="C81" t="s">
        <v>52</v>
      </c>
      <c r="D81" t="s">
        <v>149</v>
      </c>
      <c r="E81">
        <v>-24.52</v>
      </c>
      <c r="F81" t="s">
        <v>30</v>
      </c>
    </row>
    <row r="82" spans="1:6" ht="15" customHeight="1" x14ac:dyDescent="0.25">
      <c r="A82" s="5">
        <v>43118</v>
      </c>
      <c r="B82">
        <v>1</v>
      </c>
      <c r="C82" t="s">
        <v>150</v>
      </c>
      <c r="D82" t="s">
        <v>151</v>
      </c>
      <c r="E82">
        <v>-9.34</v>
      </c>
      <c r="F82" t="s">
        <v>325</v>
      </c>
    </row>
    <row r="83" spans="1:6" ht="15" customHeight="1" x14ac:dyDescent="0.25">
      <c r="A83" s="5">
        <v>43118</v>
      </c>
      <c r="B83">
        <v>1</v>
      </c>
      <c r="C83" t="s">
        <v>152</v>
      </c>
      <c r="D83" t="s">
        <v>153</v>
      </c>
      <c r="E83">
        <v>-8</v>
      </c>
      <c r="F83" t="s">
        <v>325</v>
      </c>
    </row>
    <row r="84" spans="1:6" ht="15" customHeight="1" x14ac:dyDescent="0.25">
      <c r="A84" s="5">
        <v>43118</v>
      </c>
      <c r="B84">
        <v>1</v>
      </c>
      <c r="C84" t="s">
        <v>154</v>
      </c>
      <c r="D84" t="s">
        <v>155</v>
      </c>
      <c r="E84">
        <v>-18.809999999999999</v>
      </c>
      <c r="F84" t="s">
        <v>30</v>
      </c>
    </row>
    <row r="85" spans="1:6" ht="15" customHeight="1" x14ac:dyDescent="0.25">
      <c r="A85" s="5">
        <v>43120</v>
      </c>
      <c r="B85">
        <v>1</v>
      </c>
      <c r="C85" t="s">
        <v>47</v>
      </c>
      <c r="D85" t="s">
        <v>156</v>
      </c>
      <c r="E85">
        <v>-36.270000000000003</v>
      </c>
      <c r="F85" t="s">
        <v>49</v>
      </c>
    </row>
    <row r="86" spans="1:6" ht="15" customHeight="1" x14ac:dyDescent="0.25">
      <c r="A86" s="5">
        <v>43120</v>
      </c>
      <c r="B86">
        <v>1</v>
      </c>
      <c r="C86" t="s">
        <v>52</v>
      </c>
      <c r="D86" t="s">
        <v>157</v>
      </c>
      <c r="E86">
        <v>-89.73</v>
      </c>
      <c r="F86" t="s">
        <v>30</v>
      </c>
    </row>
    <row r="87" spans="1:6" ht="15" customHeight="1" x14ac:dyDescent="0.25">
      <c r="A87" s="5">
        <v>43120</v>
      </c>
      <c r="B87">
        <v>1</v>
      </c>
      <c r="C87" t="s">
        <v>52</v>
      </c>
      <c r="D87" t="s">
        <v>158</v>
      </c>
      <c r="E87">
        <v>-3.59</v>
      </c>
      <c r="F87" t="s">
        <v>30</v>
      </c>
    </row>
    <row r="88" spans="1:6" ht="15" customHeight="1" x14ac:dyDescent="0.25">
      <c r="A88" s="5">
        <v>43121</v>
      </c>
      <c r="B88">
        <v>1</v>
      </c>
      <c r="C88" t="s">
        <v>159</v>
      </c>
      <c r="D88" t="s">
        <v>48</v>
      </c>
      <c r="E88">
        <v>-6</v>
      </c>
      <c r="F88" t="s">
        <v>325</v>
      </c>
    </row>
    <row r="89" spans="1:6" ht="15" customHeight="1" x14ac:dyDescent="0.25">
      <c r="A89" s="5">
        <v>43121</v>
      </c>
      <c r="B89">
        <v>1</v>
      </c>
      <c r="C89" t="s">
        <v>160</v>
      </c>
      <c r="D89" t="s">
        <v>161</v>
      </c>
      <c r="E89">
        <v>-26.5</v>
      </c>
      <c r="F89" t="s">
        <v>325</v>
      </c>
    </row>
    <row r="90" spans="1:6" ht="15" customHeight="1" x14ac:dyDescent="0.25">
      <c r="A90" s="5">
        <v>43121</v>
      </c>
      <c r="B90">
        <v>1</v>
      </c>
      <c r="C90" t="s">
        <v>160</v>
      </c>
      <c r="D90" t="s">
        <v>162</v>
      </c>
      <c r="E90">
        <v>-2.75</v>
      </c>
      <c r="F90" t="s">
        <v>325</v>
      </c>
    </row>
    <row r="91" spans="1:6" ht="15" customHeight="1" x14ac:dyDescent="0.25">
      <c r="A91" s="5">
        <v>43121</v>
      </c>
      <c r="B91">
        <v>1</v>
      </c>
      <c r="C91" t="s">
        <v>163</v>
      </c>
      <c r="D91" t="s">
        <v>164</v>
      </c>
      <c r="E91">
        <v>-11.5</v>
      </c>
      <c r="F91" t="s">
        <v>325</v>
      </c>
    </row>
    <row r="92" spans="1:6" ht="15" customHeight="1" x14ac:dyDescent="0.25">
      <c r="A92" s="5">
        <v>43121</v>
      </c>
      <c r="B92">
        <v>1</v>
      </c>
      <c r="C92" t="s">
        <v>165</v>
      </c>
      <c r="D92" t="s">
        <v>166</v>
      </c>
      <c r="E92">
        <v>-10</v>
      </c>
      <c r="F92" t="s">
        <v>325</v>
      </c>
    </row>
    <row r="93" spans="1:6" ht="15" customHeight="1" x14ac:dyDescent="0.25">
      <c r="A93" s="5">
        <v>43121</v>
      </c>
      <c r="B93">
        <v>1</v>
      </c>
      <c r="C93" t="s">
        <v>165</v>
      </c>
      <c r="D93" t="s">
        <v>167</v>
      </c>
      <c r="E93">
        <v>-10</v>
      </c>
      <c r="F93" t="s">
        <v>325</v>
      </c>
    </row>
    <row r="94" spans="1:6" ht="15" customHeight="1" x14ac:dyDescent="0.25">
      <c r="A94" s="5">
        <v>43122</v>
      </c>
      <c r="B94">
        <v>1</v>
      </c>
      <c r="C94" t="s">
        <v>168</v>
      </c>
      <c r="D94" t="s">
        <v>169</v>
      </c>
      <c r="E94">
        <v>-145</v>
      </c>
      <c r="F94" t="s">
        <v>346</v>
      </c>
    </row>
    <row r="95" spans="1:6" ht="15" customHeight="1" x14ac:dyDescent="0.25">
      <c r="A95" s="5">
        <v>43122</v>
      </c>
      <c r="B95">
        <v>1</v>
      </c>
      <c r="C95" t="s">
        <v>133</v>
      </c>
      <c r="D95" t="s">
        <v>170</v>
      </c>
      <c r="E95">
        <v>49</v>
      </c>
      <c r="F95" t="s">
        <v>325</v>
      </c>
    </row>
    <row r="96" spans="1:6" x14ac:dyDescent="0.25">
      <c r="A96" s="5">
        <v>43123</v>
      </c>
      <c r="B96">
        <v>1</v>
      </c>
      <c r="C96" t="s">
        <v>171</v>
      </c>
      <c r="D96" t="s">
        <v>172</v>
      </c>
      <c r="E96">
        <v>-41.58</v>
      </c>
      <c r="F96" t="s">
        <v>345</v>
      </c>
    </row>
    <row r="97" spans="1:7" ht="15" customHeight="1" x14ac:dyDescent="0.25">
      <c r="A97" s="5">
        <v>43123</v>
      </c>
      <c r="B97">
        <v>1</v>
      </c>
      <c r="C97" t="s">
        <v>139</v>
      </c>
      <c r="D97" t="s">
        <v>173</v>
      </c>
      <c r="E97">
        <v>15</v>
      </c>
      <c r="F97" t="s">
        <v>325</v>
      </c>
    </row>
    <row r="98" spans="1:7" ht="15" customHeight="1" x14ac:dyDescent="0.25">
      <c r="A98" s="5">
        <v>43124</v>
      </c>
      <c r="B98">
        <v>1</v>
      </c>
      <c r="C98" t="s">
        <v>174</v>
      </c>
      <c r="D98" t="s">
        <v>175</v>
      </c>
      <c r="E98">
        <v>-14</v>
      </c>
      <c r="F98" t="s">
        <v>107</v>
      </c>
    </row>
    <row r="99" spans="1:7" ht="15" customHeight="1" x14ac:dyDescent="0.25">
      <c r="A99" s="5">
        <v>43124</v>
      </c>
      <c r="B99">
        <v>1</v>
      </c>
      <c r="C99" t="s">
        <v>176</v>
      </c>
      <c r="D99" t="s">
        <v>177</v>
      </c>
      <c r="E99">
        <v>2235.94</v>
      </c>
      <c r="F99" t="s">
        <v>327</v>
      </c>
    </row>
    <row r="100" spans="1:7" ht="15" customHeight="1" x14ac:dyDescent="0.25">
      <c r="A100" s="5">
        <v>43124</v>
      </c>
      <c r="B100">
        <v>1</v>
      </c>
      <c r="C100" t="s">
        <v>178</v>
      </c>
      <c r="D100" t="s">
        <v>179</v>
      </c>
      <c r="E100">
        <v>-86</v>
      </c>
      <c r="F100" t="s">
        <v>325</v>
      </c>
    </row>
    <row r="101" spans="1:7" ht="15" customHeight="1" x14ac:dyDescent="0.25">
      <c r="A101" s="5">
        <v>43124</v>
      </c>
      <c r="B101">
        <v>1</v>
      </c>
      <c r="C101" t="s">
        <v>180</v>
      </c>
      <c r="D101" t="s">
        <v>0</v>
      </c>
      <c r="E101">
        <v>-18.75</v>
      </c>
      <c r="F101" t="s">
        <v>30</v>
      </c>
    </row>
    <row r="102" spans="1:7" ht="15" customHeight="1" x14ac:dyDescent="0.25">
      <c r="A102" s="5">
        <v>43125</v>
      </c>
      <c r="B102">
        <v>1</v>
      </c>
      <c r="C102" t="s">
        <v>181</v>
      </c>
      <c r="D102" t="s">
        <v>182</v>
      </c>
      <c r="E102">
        <v>-74.23</v>
      </c>
      <c r="F102" t="s">
        <v>183</v>
      </c>
    </row>
    <row r="103" spans="1:7" ht="15" customHeight="1" x14ac:dyDescent="0.25">
      <c r="A103" s="5">
        <v>43125</v>
      </c>
      <c r="B103">
        <v>1</v>
      </c>
      <c r="C103" t="s">
        <v>181</v>
      </c>
      <c r="D103" t="s">
        <v>184</v>
      </c>
      <c r="E103">
        <v>-70.06</v>
      </c>
      <c r="F103" t="s">
        <v>183</v>
      </c>
    </row>
    <row r="104" spans="1:7" ht="15" customHeight="1" x14ac:dyDescent="0.25">
      <c r="A104" s="5">
        <v>43125</v>
      </c>
      <c r="B104">
        <v>1</v>
      </c>
      <c r="C104" t="s">
        <v>35</v>
      </c>
      <c r="D104" t="s">
        <v>185</v>
      </c>
      <c r="E104">
        <v>-10</v>
      </c>
      <c r="F104" t="s">
        <v>37</v>
      </c>
    </row>
    <row r="105" spans="1:7" ht="15" customHeight="1" x14ac:dyDescent="0.25">
      <c r="A105" s="5">
        <v>43125</v>
      </c>
      <c r="B105">
        <v>1</v>
      </c>
      <c r="C105" t="s">
        <v>47</v>
      </c>
      <c r="D105" t="s">
        <v>186</v>
      </c>
      <c r="E105">
        <v>-31.61</v>
      </c>
      <c r="F105" t="s">
        <v>49</v>
      </c>
    </row>
    <row r="106" spans="1:7" ht="15" customHeight="1" x14ac:dyDescent="0.25">
      <c r="A106" s="5">
        <v>43125</v>
      </c>
      <c r="B106">
        <v>1</v>
      </c>
      <c r="C106" t="s">
        <v>187</v>
      </c>
      <c r="D106" t="s">
        <v>188</v>
      </c>
      <c r="E106">
        <v>2702.06</v>
      </c>
      <c r="F106" t="s">
        <v>328</v>
      </c>
    </row>
    <row r="107" spans="1:7" ht="15" customHeight="1" x14ac:dyDescent="0.25">
      <c r="A107" s="5">
        <v>43125</v>
      </c>
      <c r="B107">
        <v>1</v>
      </c>
      <c r="C107" t="s">
        <v>98</v>
      </c>
      <c r="D107" t="s">
        <v>189</v>
      </c>
      <c r="E107">
        <v>-41.25</v>
      </c>
      <c r="F107" t="s">
        <v>30</v>
      </c>
    </row>
    <row r="108" spans="1:7" ht="15" customHeight="1" x14ac:dyDescent="0.25">
      <c r="A108" s="5">
        <v>43125</v>
      </c>
      <c r="B108">
        <v>1</v>
      </c>
      <c r="C108" t="s">
        <v>98</v>
      </c>
      <c r="D108" t="s">
        <v>190</v>
      </c>
      <c r="E108">
        <v>-39.85</v>
      </c>
      <c r="F108" t="s">
        <v>30</v>
      </c>
    </row>
    <row r="109" spans="1:7" ht="15" customHeight="1" x14ac:dyDescent="0.25">
      <c r="A109" s="5">
        <v>43125</v>
      </c>
      <c r="B109">
        <v>1</v>
      </c>
      <c r="C109" t="s">
        <v>191</v>
      </c>
      <c r="D109" t="s">
        <v>192</v>
      </c>
      <c r="E109">
        <v>36</v>
      </c>
      <c r="F109" t="s">
        <v>107</v>
      </c>
    </row>
    <row r="110" spans="1:7" ht="15" customHeight="1" x14ac:dyDescent="0.25">
      <c r="A110" s="5">
        <v>43125</v>
      </c>
      <c r="B110">
        <v>1</v>
      </c>
      <c r="C110" t="s">
        <v>193</v>
      </c>
      <c r="D110" t="s">
        <v>194</v>
      </c>
      <c r="E110">
        <v>-28</v>
      </c>
      <c r="F110" t="s">
        <v>325</v>
      </c>
      <c r="G110">
        <v>31.61</v>
      </c>
    </row>
    <row r="111" spans="1:7" ht="15" customHeight="1" x14ac:dyDescent="0.25">
      <c r="A111" s="5">
        <v>43126</v>
      </c>
      <c r="B111">
        <v>1</v>
      </c>
      <c r="C111" t="s">
        <v>16</v>
      </c>
      <c r="D111" t="s">
        <v>195</v>
      </c>
      <c r="E111">
        <v>-150</v>
      </c>
      <c r="F111" t="s">
        <v>13</v>
      </c>
    </row>
    <row r="112" spans="1:7" ht="15" customHeight="1" x14ac:dyDescent="0.25">
      <c r="A112" s="5">
        <v>43126</v>
      </c>
      <c r="B112">
        <v>1</v>
      </c>
      <c r="C112" t="s">
        <v>16</v>
      </c>
      <c r="D112" t="s">
        <v>196</v>
      </c>
      <c r="E112">
        <v>-400</v>
      </c>
      <c r="F112" t="s">
        <v>13</v>
      </c>
    </row>
    <row r="113" spans="1:6" ht="15" customHeight="1" x14ac:dyDescent="0.25">
      <c r="A113" s="5">
        <v>43126</v>
      </c>
      <c r="B113">
        <v>1</v>
      </c>
      <c r="C113" t="s">
        <v>180</v>
      </c>
      <c r="D113" t="s">
        <v>197</v>
      </c>
      <c r="E113">
        <v>-130</v>
      </c>
      <c r="F113" t="s">
        <v>347</v>
      </c>
    </row>
    <row r="114" spans="1:6" ht="15" customHeight="1" x14ac:dyDescent="0.25">
      <c r="A114" s="5">
        <v>43126</v>
      </c>
      <c r="B114">
        <v>1</v>
      </c>
      <c r="C114" t="s">
        <v>98</v>
      </c>
      <c r="D114" t="s">
        <v>198</v>
      </c>
      <c r="E114">
        <v>-130</v>
      </c>
      <c r="F114" t="s">
        <v>347</v>
      </c>
    </row>
    <row r="115" spans="1:6" ht="15" customHeight="1" x14ac:dyDescent="0.25">
      <c r="A115" s="5">
        <v>43126</v>
      </c>
      <c r="B115">
        <v>1</v>
      </c>
      <c r="C115" t="s">
        <v>199</v>
      </c>
      <c r="D115" t="s">
        <v>200</v>
      </c>
      <c r="E115">
        <v>-10</v>
      </c>
      <c r="F115" t="s">
        <v>325</v>
      </c>
    </row>
    <row r="116" spans="1:6" ht="15" customHeight="1" x14ac:dyDescent="0.25">
      <c r="A116" s="5">
        <v>43126</v>
      </c>
      <c r="B116">
        <v>1</v>
      </c>
      <c r="C116" t="s">
        <v>201</v>
      </c>
      <c r="D116" t="s">
        <v>202</v>
      </c>
      <c r="E116">
        <v>-32.5</v>
      </c>
      <c r="F116" t="s">
        <v>107</v>
      </c>
    </row>
    <row r="117" spans="1:6" ht="15" customHeight="1" x14ac:dyDescent="0.25">
      <c r="A117" s="5">
        <v>43126</v>
      </c>
      <c r="B117">
        <v>1</v>
      </c>
      <c r="C117" t="s">
        <v>180</v>
      </c>
      <c r="D117" t="s">
        <v>0</v>
      </c>
      <c r="E117">
        <v>-136</v>
      </c>
      <c r="F117" t="s">
        <v>30</v>
      </c>
    </row>
    <row r="118" spans="1:6" ht="15" customHeight="1" x14ac:dyDescent="0.25">
      <c r="A118" s="5">
        <v>43127</v>
      </c>
      <c r="B118">
        <v>1</v>
      </c>
      <c r="C118" t="s">
        <v>203</v>
      </c>
      <c r="D118" t="s">
        <v>204</v>
      </c>
      <c r="E118">
        <v>-70</v>
      </c>
      <c r="F118" t="s">
        <v>325</v>
      </c>
    </row>
    <row r="119" spans="1:6" ht="15" customHeight="1" x14ac:dyDescent="0.25">
      <c r="A119" s="5">
        <v>43127</v>
      </c>
      <c r="B119">
        <v>1</v>
      </c>
      <c r="C119" t="s">
        <v>203</v>
      </c>
      <c r="D119" t="s">
        <v>205</v>
      </c>
      <c r="E119">
        <v>-14.5</v>
      </c>
      <c r="F119" t="s">
        <v>325</v>
      </c>
    </row>
    <row r="120" spans="1:6" ht="15" customHeight="1" x14ac:dyDescent="0.25">
      <c r="A120" s="5">
        <v>43127</v>
      </c>
      <c r="B120">
        <v>1</v>
      </c>
      <c r="C120" t="s">
        <v>206</v>
      </c>
      <c r="D120" t="s">
        <v>207</v>
      </c>
      <c r="E120">
        <v>-25</v>
      </c>
      <c r="F120" t="s">
        <v>37</v>
      </c>
    </row>
    <row r="121" spans="1:6" ht="15" customHeight="1" x14ac:dyDescent="0.25">
      <c r="A121" s="5">
        <v>43127</v>
      </c>
      <c r="B121">
        <v>1</v>
      </c>
      <c r="C121" t="s">
        <v>208</v>
      </c>
      <c r="D121" t="s">
        <v>209</v>
      </c>
      <c r="E121">
        <v>-10</v>
      </c>
      <c r="F121" t="s">
        <v>325</v>
      </c>
    </row>
    <row r="122" spans="1:6" ht="15" customHeight="1" x14ac:dyDescent="0.25">
      <c r="A122" s="5">
        <v>43127</v>
      </c>
      <c r="B122">
        <v>1</v>
      </c>
      <c r="C122" t="s">
        <v>210</v>
      </c>
      <c r="D122" t="s">
        <v>211</v>
      </c>
      <c r="E122">
        <v>-50</v>
      </c>
      <c r="F122" t="s">
        <v>348</v>
      </c>
    </row>
    <row r="123" spans="1:6" ht="15" customHeight="1" x14ac:dyDescent="0.25">
      <c r="A123" s="5">
        <v>43127</v>
      </c>
      <c r="B123">
        <v>1</v>
      </c>
      <c r="C123" t="s">
        <v>212</v>
      </c>
      <c r="D123" t="s">
        <v>213</v>
      </c>
      <c r="E123">
        <v>-20</v>
      </c>
      <c r="F123" t="s">
        <v>325</v>
      </c>
    </row>
    <row r="124" spans="1:6" ht="15" customHeight="1" x14ac:dyDescent="0.25">
      <c r="A124" s="5">
        <v>43128</v>
      </c>
      <c r="B124">
        <v>1</v>
      </c>
      <c r="C124" t="s">
        <v>180</v>
      </c>
      <c r="D124" t="s">
        <v>214</v>
      </c>
      <c r="E124">
        <v>353.18</v>
      </c>
      <c r="F124" t="s">
        <v>325</v>
      </c>
    </row>
    <row r="125" spans="1:6" ht="15" customHeight="1" x14ac:dyDescent="0.25">
      <c r="A125" s="5">
        <v>43128</v>
      </c>
      <c r="B125">
        <v>1</v>
      </c>
      <c r="C125" t="s">
        <v>215</v>
      </c>
      <c r="D125" t="s">
        <v>216</v>
      </c>
      <c r="E125">
        <v>-353.18</v>
      </c>
      <c r="F125" t="s">
        <v>325</v>
      </c>
    </row>
    <row r="126" spans="1:6" ht="15" customHeight="1" x14ac:dyDescent="0.25">
      <c r="A126" s="5">
        <v>43128</v>
      </c>
      <c r="B126">
        <v>1</v>
      </c>
      <c r="C126" t="s">
        <v>180</v>
      </c>
      <c r="D126" t="s">
        <v>217</v>
      </c>
      <c r="E126">
        <v>208.75</v>
      </c>
      <c r="F126" t="s">
        <v>325</v>
      </c>
    </row>
    <row r="127" spans="1:6" ht="15" customHeight="1" x14ac:dyDescent="0.25">
      <c r="A127" s="5">
        <v>43128</v>
      </c>
      <c r="B127">
        <v>1</v>
      </c>
      <c r="C127" t="s">
        <v>215</v>
      </c>
      <c r="D127" t="s">
        <v>218</v>
      </c>
      <c r="E127">
        <v>-208.75</v>
      </c>
      <c r="F127" t="s">
        <v>325</v>
      </c>
    </row>
    <row r="128" spans="1:6" ht="15" customHeight="1" x14ac:dyDescent="0.25">
      <c r="A128" s="5">
        <v>43129</v>
      </c>
      <c r="B128">
        <v>1</v>
      </c>
      <c r="C128" t="s">
        <v>133</v>
      </c>
      <c r="D128" t="s">
        <v>219</v>
      </c>
      <c r="E128">
        <v>-75</v>
      </c>
      <c r="F128" t="s">
        <v>220</v>
      </c>
    </row>
    <row r="129" spans="1:6" ht="15" customHeight="1" x14ac:dyDescent="0.25">
      <c r="A129" s="5">
        <v>43129</v>
      </c>
      <c r="B129">
        <v>1</v>
      </c>
      <c r="C129" t="s">
        <v>47</v>
      </c>
      <c r="D129" t="s">
        <v>221</v>
      </c>
      <c r="E129">
        <v>-31.93</v>
      </c>
      <c r="F129" t="s">
        <v>49</v>
      </c>
    </row>
    <row r="130" spans="1:6" ht="15" customHeight="1" x14ac:dyDescent="0.25">
      <c r="A130" s="5">
        <v>43130</v>
      </c>
      <c r="B130">
        <v>1</v>
      </c>
      <c r="C130" t="s">
        <v>222</v>
      </c>
      <c r="D130" t="s">
        <v>223</v>
      </c>
      <c r="E130">
        <v>-177</v>
      </c>
      <c r="F130" t="s">
        <v>224</v>
      </c>
    </row>
    <row r="131" spans="1:6" ht="15" customHeight="1" x14ac:dyDescent="0.25">
      <c r="A131" s="5">
        <v>43130</v>
      </c>
      <c r="B131">
        <v>1</v>
      </c>
      <c r="C131" t="s">
        <v>225</v>
      </c>
      <c r="D131" t="s">
        <v>226</v>
      </c>
      <c r="E131">
        <v>-1490.56</v>
      </c>
      <c r="F131" t="s">
        <v>349</v>
      </c>
    </row>
    <row r="132" spans="1:6" ht="15" customHeight="1" x14ac:dyDescent="0.25">
      <c r="A132" s="5">
        <v>43130</v>
      </c>
      <c r="B132">
        <v>1</v>
      </c>
      <c r="C132" t="s">
        <v>227</v>
      </c>
      <c r="D132" t="s">
        <v>228</v>
      </c>
      <c r="E132">
        <v>-2.79</v>
      </c>
      <c r="F132" t="s">
        <v>325</v>
      </c>
    </row>
    <row r="133" spans="1:6" ht="15" customHeight="1" x14ac:dyDescent="0.25">
      <c r="A133" s="5">
        <v>43130</v>
      </c>
      <c r="B133">
        <v>1</v>
      </c>
      <c r="C133" t="s">
        <v>52</v>
      </c>
      <c r="D133" t="s">
        <v>229</v>
      </c>
      <c r="E133">
        <v>-32.03</v>
      </c>
      <c r="F133" t="s">
        <v>30</v>
      </c>
    </row>
    <row r="134" spans="1:6" ht="15" customHeight="1" x14ac:dyDescent="0.25">
      <c r="A134" s="5">
        <v>43131</v>
      </c>
      <c r="B134">
        <v>1</v>
      </c>
      <c r="C134" t="s">
        <v>52</v>
      </c>
      <c r="D134" t="s">
        <v>230</v>
      </c>
      <c r="E134">
        <v>-3.8</v>
      </c>
      <c r="F134" t="s">
        <v>30</v>
      </c>
    </row>
    <row r="135" spans="1:6" ht="15" customHeight="1" x14ac:dyDescent="0.25">
      <c r="A135" s="5">
        <v>43132</v>
      </c>
      <c r="B135">
        <v>2</v>
      </c>
      <c r="C135" t="s">
        <v>231</v>
      </c>
      <c r="D135" t="s">
        <v>232</v>
      </c>
      <c r="E135">
        <v>-757.65</v>
      </c>
      <c r="F135" t="s">
        <v>325</v>
      </c>
    </row>
    <row r="136" spans="1:6" ht="15" customHeight="1" x14ac:dyDescent="0.25">
      <c r="A136" s="5">
        <v>43132</v>
      </c>
      <c r="B136">
        <v>2</v>
      </c>
      <c r="C136" t="s">
        <v>18</v>
      </c>
      <c r="D136" t="s">
        <v>19</v>
      </c>
      <c r="E136">
        <v>-25</v>
      </c>
      <c r="F136" t="s">
        <v>13</v>
      </c>
    </row>
    <row r="137" spans="1:6" ht="15" customHeight="1" x14ac:dyDescent="0.25">
      <c r="A137" s="5">
        <v>43132</v>
      </c>
      <c r="B137">
        <v>2</v>
      </c>
      <c r="C137" t="s">
        <v>11</v>
      </c>
      <c r="D137" t="s">
        <v>12</v>
      </c>
      <c r="E137">
        <v>-25</v>
      </c>
      <c r="F137" t="s">
        <v>13</v>
      </c>
    </row>
    <row r="138" spans="1:6" ht="15" customHeight="1" x14ac:dyDescent="0.25">
      <c r="A138" s="5">
        <v>43132</v>
      </c>
      <c r="B138">
        <v>2</v>
      </c>
      <c r="C138" t="s">
        <v>14</v>
      </c>
      <c r="D138" t="s">
        <v>15</v>
      </c>
      <c r="E138">
        <v>-25</v>
      </c>
      <c r="F138" t="s">
        <v>13</v>
      </c>
    </row>
    <row r="139" spans="1:6" ht="15" customHeight="1" x14ac:dyDescent="0.25">
      <c r="A139" s="5">
        <v>43132</v>
      </c>
      <c r="B139">
        <v>2</v>
      </c>
      <c r="C139" t="s">
        <v>24</v>
      </c>
      <c r="D139" t="s">
        <v>233</v>
      </c>
      <c r="E139">
        <v>-263.64999999999998</v>
      </c>
      <c r="F139" t="s">
        <v>341</v>
      </c>
    </row>
    <row r="140" spans="1:6" x14ac:dyDescent="0.25">
      <c r="A140" s="5">
        <v>43133</v>
      </c>
      <c r="B140">
        <v>2</v>
      </c>
      <c r="C140" t="s">
        <v>31</v>
      </c>
      <c r="D140" t="s">
        <v>234</v>
      </c>
      <c r="E140">
        <v>-22.5</v>
      </c>
      <c r="F140" t="s">
        <v>343</v>
      </c>
    </row>
    <row r="141" spans="1:6" ht="15" customHeight="1" x14ac:dyDescent="0.25">
      <c r="A141" s="5">
        <v>43133</v>
      </c>
      <c r="B141">
        <v>2</v>
      </c>
      <c r="C141" t="s">
        <v>59</v>
      </c>
      <c r="E141">
        <v>-27.5</v>
      </c>
      <c r="F141" t="s">
        <v>344</v>
      </c>
    </row>
    <row r="142" spans="1:6" ht="15" customHeight="1" x14ac:dyDescent="0.25">
      <c r="A142" s="5">
        <v>43133</v>
      </c>
      <c r="B142">
        <v>2</v>
      </c>
      <c r="C142" t="s">
        <v>26</v>
      </c>
      <c r="D142" t="s">
        <v>235</v>
      </c>
      <c r="E142">
        <v>-39.450000000000003</v>
      </c>
      <c r="F142" t="s">
        <v>342</v>
      </c>
    </row>
    <row r="143" spans="1:6" ht="15" customHeight="1" x14ac:dyDescent="0.25">
      <c r="A143" s="5">
        <v>43133</v>
      </c>
      <c r="B143">
        <v>2</v>
      </c>
      <c r="C143" t="s">
        <v>236</v>
      </c>
      <c r="D143" t="s">
        <v>237</v>
      </c>
      <c r="E143">
        <v>-45.96</v>
      </c>
      <c r="F143" t="s">
        <v>325</v>
      </c>
    </row>
    <row r="144" spans="1:6" ht="15" customHeight="1" x14ac:dyDescent="0.25">
      <c r="A144" s="5">
        <v>43133</v>
      </c>
      <c r="B144">
        <v>2</v>
      </c>
      <c r="C144" t="s">
        <v>238</v>
      </c>
      <c r="D144" t="s">
        <v>239</v>
      </c>
      <c r="E144">
        <v>-25</v>
      </c>
      <c r="F144" t="s">
        <v>325</v>
      </c>
    </row>
    <row r="145" spans="1:6" ht="15" customHeight="1" x14ac:dyDescent="0.25">
      <c r="A145" s="5">
        <v>43133</v>
      </c>
      <c r="B145">
        <v>2</v>
      </c>
      <c r="C145" t="s">
        <v>240</v>
      </c>
      <c r="D145" t="s">
        <v>241</v>
      </c>
      <c r="E145">
        <v>-30</v>
      </c>
      <c r="F145" t="s">
        <v>325</v>
      </c>
    </row>
    <row r="146" spans="1:6" ht="15" customHeight="1" x14ac:dyDescent="0.25">
      <c r="A146" s="5">
        <v>43133</v>
      </c>
      <c r="B146">
        <v>2</v>
      </c>
      <c r="C146" t="s">
        <v>242</v>
      </c>
      <c r="D146" t="s">
        <v>243</v>
      </c>
      <c r="E146">
        <v>-6.75</v>
      </c>
      <c r="F146" t="s">
        <v>325</v>
      </c>
    </row>
    <row r="147" spans="1:6" ht="15" customHeight="1" x14ac:dyDescent="0.25">
      <c r="A147" s="5">
        <v>43133</v>
      </c>
      <c r="B147">
        <v>2</v>
      </c>
      <c r="C147" t="s">
        <v>52</v>
      </c>
      <c r="D147" t="s">
        <v>244</v>
      </c>
      <c r="E147">
        <v>-4.17</v>
      </c>
      <c r="F147" t="s">
        <v>30</v>
      </c>
    </row>
    <row r="148" spans="1:6" ht="15" customHeight="1" x14ac:dyDescent="0.25">
      <c r="A148" s="5">
        <v>43133</v>
      </c>
      <c r="B148">
        <v>2</v>
      </c>
      <c r="C148" t="s">
        <v>245</v>
      </c>
      <c r="D148" t="s">
        <v>246</v>
      </c>
      <c r="E148">
        <v>-2</v>
      </c>
      <c r="F148" t="s">
        <v>325</v>
      </c>
    </row>
    <row r="149" spans="1:6" ht="15" customHeight="1" x14ac:dyDescent="0.25">
      <c r="A149" s="5">
        <v>43133</v>
      </c>
      <c r="B149">
        <v>2</v>
      </c>
      <c r="C149" t="s">
        <v>247</v>
      </c>
      <c r="D149" t="s">
        <v>248</v>
      </c>
      <c r="E149">
        <v>-5.6</v>
      </c>
      <c r="F149" t="s">
        <v>325</v>
      </c>
    </row>
    <row r="150" spans="1:6" ht="15" customHeight="1" x14ac:dyDescent="0.25">
      <c r="A150" s="5">
        <v>43133</v>
      </c>
      <c r="B150">
        <v>2</v>
      </c>
      <c r="C150" t="s">
        <v>247</v>
      </c>
      <c r="D150" t="s">
        <v>249</v>
      </c>
      <c r="E150">
        <v>-5.6</v>
      </c>
      <c r="F150" t="s">
        <v>325</v>
      </c>
    </row>
    <row r="151" spans="1:6" ht="15" customHeight="1" x14ac:dyDescent="0.25">
      <c r="A151" s="5">
        <v>43133</v>
      </c>
      <c r="B151">
        <v>2</v>
      </c>
      <c r="C151" t="s">
        <v>250</v>
      </c>
      <c r="D151" t="s">
        <v>251</v>
      </c>
      <c r="E151">
        <v>-2.9</v>
      </c>
      <c r="F151" t="s">
        <v>91</v>
      </c>
    </row>
    <row r="152" spans="1:6" ht="15" customHeight="1" x14ac:dyDescent="0.25">
      <c r="A152" s="5">
        <v>43134</v>
      </c>
      <c r="B152">
        <v>2</v>
      </c>
      <c r="C152" t="s">
        <v>47</v>
      </c>
      <c r="D152" t="s">
        <v>252</v>
      </c>
      <c r="E152">
        <v>-73.739999999999995</v>
      </c>
      <c r="F152" t="s">
        <v>49</v>
      </c>
    </row>
    <row r="153" spans="1:6" ht="15" customHeight="1" x14ac:dyDescent="0.25">
      <c r="A153" s="5">
        <v>43134</v>
      </c>
      <c r="B153">
        <v>2</v>
      </c>
      <c r="C153" t="s">
        <v>35</v>
      </c>
      <c r="D153" t="s">
        <v>253</v>
      </c>
      <c r="E153">
        <v>-10</v>
      </c>
      <c r="F153" t="s">
        <v>37</v>
      </c>
    </row>
    <row r="154" spans="1:6" ht="15" customHeight="1" x14ac:dyDescent="0.25">
      <c r="A154" s="5">
        <v>43134</v>
      </c>
      <c r="B154">
        <v>2</v>
      </c>
      <c r="C154" t="s">
        <v>35</v>
      </c>
      <c r="D154" t="s">
        <v>254</v>
      </c>
      <c r="E154">
        <v>-10</v>
      </c>
      <c r="F154" t="s">
        <v>37</v>
      </c>
    </row>
    <row r="155" spans="1:6" ht="15" customHeight="1" x14ac:dyDescent="0.25">
      <c r="A155" s="5">
        <v>43134</v>
      </c>
      <c r="B155">
        <v>2</v>
      </c>
      <c r="C155" t="s">
        <v>35</v>
      </c>
      <c r="D155" t="s">
        <v>255</v>
      </c>
      <c r="E155">
        <v>-10</v>
      </c>
      <c r="F155" t="s">
        <v>37</v>
      </c>
    </row>
    <row r="156" spans="1:6" ht="15" customHeight="1" x14ac:dyDescent="0.25">
      <c r="A156" s="5">
        <v>43134</v>
      </c>
      <c r="B156">
        <v>2</v>
      </c>
      <c r="C156" t="s">
        <v>35</v>
      </c>
      <c r="D156" t="s">
        <v>36</v>
      </c>
      <c r="E156">
        <v>-10</v>
      </c>
      <c r="F156" t="s">
        <v>37</v>
      </c>
    </row>
    <row r="157" spans="1:6" ht="15" customHeight="1" x14ac:dyDescent="0.25">
      <c r="A157" s="5">
        <v>43134</v>
      </c>
      <c r="B157">
        <v>2</v>
      </c>
      <c r="C157" t="s">
        <v>256</v>
      </c>
      <c r="D157" t="s">
        <v>257</v>
      </c>
      <c r="E157">
        <v>-15.15</v>
      </c>
      <c r="F157" t="s">
        <v>325</v>
      </c>
    </row>
    <row r="158" spans="1:6" ht="15" customHeight="1" x14ac:dyDescent="0.25">
      <c r="A158" s="5">
        <v>43134</v>
      </c>
      <c r="B158">
        <v>2</v>
      </c>
      <c r="C158" t="s">
        <v>256</v>
      </c>
      <c r="D158" t="s">
        <v>258</v>
      </c>
      <c r="E158">
        <v>-3</v>
      </c>
      <c r="F158" t="s">
        <v>325</v>
      </c>
    </row>
    <row r="159" spans="1:6" ht="15" customHeight="1" x14ac:dyDescent="0.25">
      <c r="A159" s="5">
        <v>43134</v>
      </c>
      <c r="B159">
        <v>2</v>
      </c>
      <c r="C159" t="s">
        <v>256</v>
      </c>
      <c r="D159" t="s">
        <v>259</v>
      </c>
      <c r="E159">
        <v>-3.3</v>
      </c>
      <c r="F159" t="s">
        <v>325</v>
      </c>
    </row>
    <row r="160" spans="1:6" ht="15" customHeight="1" x14ac:dyDescent="0.25">
      <c r="A160" s="5">
        <v>43134</v>
      </c>
      <c r="B160">
        <v>2</v>
      </c>
      <c r="C160" t="s">
        <v>52</v>
      </c>
      <c r="D160" t="s">
        <v>260</v>
      </c>
      <c r="E160">
        <v>-41.58</v>
      </c>
      <c r="F160" t="s">
        <v>30</v>
      </c>
    </row>
    <row r="161" spans="1:6" ht="15" customHeight="1" x14ac:dyDescent="0.25">
      <c r="A161" s="5">
        <v>43134</v>
      </c>
      <c r="B161">
        <v>2</v>
      </c>
      <c r="C161" t="s">
        <v>261</v>
      </c>
      <c r="D161" t="s">
        <v>262</v>
      </c>
      <c r="E161">
        <v>-4.25</v>
      </c>
      <c r="F161" t="s">
        <v>30</v>
      </c>
    </row>
    <row r="162" spans="1:6" ht="15" customHeight="1" x14ac:dyDescent="0.25">
      <c r="A162" s="5">
        <v>43134</v>
      </c>
      <c r="B162">
        <v>2</v>
      </c>
      <c r="C162" t="s">
        <v>180</v>
      </c>
      <c r="D162" t="s">
        <v>263</v>
      </c>
      <c r="E162">
        <v>654</v>
      </c>
      <c r="F162" t="s">
        <v>325</v>
      </c>
    </row>
    <row r="163" spans="1:6" ht="15" customHeight="1" x14ac:dyDescent="0.25">
      <c r="A163" s="5">
        <v>43134</v>
      </c>
      <c r="B163">
        <v>2</v>
      </c>
      <c r="C163" t="s">
        <v>264</v>
      </c>
      <c r="D163" t="s">
        <v>265</v>
      </c>
      <c r="E163">
        <v>-654</v>
      </c>
      <c r="F163" t="s">
        <v>325</v>
      </c>
    </row>
    <row r="164" spans="1:6" ht="15" customHeight="1" x14ac:dyDescent="0.25">
      <c r="A164" s="5">
        <v>43134</v>
      </c>
      <c r="B164">
        <v>2</v>
      </c>
      <c r="C164" t="s">
        <v>131</v>
      </c>
      <c r="D164" t="s">
        <v>266</v>
      </c>
      <c r="E164">
        <v>-37.5</v>
      </c>
      <c r="F164" t="s">
        <v>325</v>
      </c>
    </row>
    <row r="165" spans="1:6" ht="15" customHeight="1" x14ac:dyDescent="0.25">
      <c r="A165" s="5">
        <v>43135</v>
      </c>
      <c r="B165">
        <v>2</v>
      </c>
      <c r="C165" t="s">
        <v>16</v>
      </c>
      <c r="D165" t="s">
        <v>267</v>
      </c>
      <c r="E165">
        <v>435.51</v>
      </c>
      <c r="F165" t="s">
        <v>13</v>
      </c>
    </row>
    <row r="166" spans="1:6" ht="15" customHeight="1" x14ac:dyDescent="0.25">
      <c r="A166" s="5">
        <v>43135</v>
      </c>
      <c r="B166">
        <v>2</v>
      </c>
      <c r="C166" t="s">
        <v>56</v>
      </c>
      <c r="D166" t="s">
        <v>268</v>
      </c>
      <c r="E166">
        <v>-1.3</v>
      </c>
      <c r="F166" t="s">
        <v>325</v>
      </c>
    </row>
    <row r="167" spans="1:6" ht="15" customHeight="1" x14ac:dyDescent="0.25">
      <c r="A167" s="5">
        <v>43135</v>
      </c>
      <c r="B167">
        <v>2</v>
      </c>
      <c r="C167" t="s">
        <v>269</v>
      </c>
      <c r="D167" t="s">
        <v>270</v>
      </c>
      <c r="E167">
        <v>-6.5</v>
      </c>
      <c r="F167" t="s">
        <v>91</v>
      </c>
    </row>
    <row r="168" spans="1:6" ht="15" customHeight="1" x14ac:dyDescent="0.25">
      <c r="A168" s="5">
        <v>43135</v>
      </c>
      <c r="B168">
        <v>2</v>
      </c>
      <c r="C168" t="s">
        <v>52</v>
      </c>
      <c r="D168" t="s">
        <v>271</v>
      </c>
      <c r="E168">
        <v>-27.76</v>
      </c>
      <c r="F168" t="s">
        <v>30</v>
      </c>
    </row>
    <row r="169" spans="1:6" ht="15" customHeight="1" x14ac:dyDescent="0.25">
      <c r="A169" s="5">
        <v>43136</v>
      </c>
      <c r="B169">
        <v>2</v>
      </c>
      <c r="C169" t="s">
        <v>100</v>
      </c>
      <c r="D169" t="s">
        <v>272</v>
      </c>
      <c r="E169">
        <v>-14.99</v>
      </c>
      <c r="F169" t="s">
        <v>325</v>
      </c>
    </row>
    <row r="170" spans="1:6" ht="15" customHeight="1" x14ac:dyDescent="0.25">
      <c r="A170" s="5">
        <v>43136</v>
      </c>
      <c r="B170">
        <v>2</v>
      </c>
      <c r="C170" t="s">
        <v>191</v>
      </c>
      <c r="D170" t="s">
        <v>273</v>
      </c>
      <c r="E170">
        <v>20</v>
      </c>
      <c r="F170" t="s">
        <v>325</v>
      </c>
    </row>
    <row r="171" spans="1:6" ht="15" customHeight="1" x14ac:dyDescent="0.25">
      <c r="A171" s="5">
        <v>43136</v>
      </c>
      <c r="B171">
        <v>2</v>
      </c>
      <c r="C171" t="s">
        <v>274</v>
      </c>
      <c r="D171" t="s">
        <v>275</v>
      </c>
      <c r="E171">
        <v>-13.97</v>
      </c>
      <c r="F171" t="s">
        <v>325</v>
      </c>
    </row>
    <row r="172" spans="1:6" ht="15" customHeight="1" x14ac:dyDescent="0.25">
      <c r="A172" s="5">
        <v>43136</v>
      </c>
      <c r="B172">
        <v>2</v>
      </c>
      <c r="C172" t="s">
        <v>43</v>
      </c>
      <c r="D172" t="s">
        <v>276</v>
      </c>
      <c r="E172">
        <v>-84.33</v>
      </c>
      <c r="F172" t="s">
        <v>30</v>
      </c>
    </row>
    <row r="173" spans="1:6" ht="15" customHeight="1" x14ac:dyDescent="0.25">
      <c r="A173" s="5">
        <v>43136</v>
      </c>
      <c r="B173">
        <v>2</v>
      </c>
      <c r="C173" t="s">
        <v>180</v>
      </c>
      <c r="D173" t="s">
        <v>5</v>
      </c>
      <c r="E173">
        <v>-9.65</v>
      </c>
      <c r="F173" t="s">
        <v>325</v>
      </c>
    </row>
    <row r="174" spans="1:6" ht="15" customHeight="1" x14ac:dyDescent="0.25">
      <c r="A174" s="5">
        <v>43136</v>
      </c>
      <c r="B174">
        <v>2</v>
      </c>
      <c r="C174" t="s">
        <v>180</v>
      </c>
      <c r="D174" t="s">
        <v>0</v>
      </c>
      <c r="E174">
        <v>-125.31</v>
      </c>
      <c r="F174" t="s">
        <v>30</v>
      </c>
    </row>
    <row r="175" spans="1:6" ht="15" customHeight="1" x14ac:dyDescent="0.25">
      <c r="A175" s="5">
        <v>43136</v>
      </c>
      <c r="B175">
        <v>2</v>
      </c>
      <c r="C175" t="s">
        <v>180</v>
      </c>
      <c r="D175" t="s">
        <v>277</v>
      </c>
      <c r="E175">
        <v>-10</v>
      </c>
      <c r="F175" t="s">
        <v>325</v>
      </c>
    </row>
    <row r="176" spans="1:6" ht="15" customHeight="1" x14ac:dyDescent="0.25">
      <c r="A176" s="5">
        <v>43136</v>
      </c>
      <c r="B176">
        <v>2</v>
      </c>
      <c r="C176" t="s">
        <v>278</v>
      </c>
      <c r="D176" t="s">
        <v>279</v>
      </c>
      <c r="E176">
        <v>-6.4</v>
      </c>
      <c r="F176" t="s">
        <v>325</v>
      </c>
    </row>
    <row r="177" spans="1:6" ht="15" customHeight="1" x14ac:dyDescent="0.25">
      <c r="A177" s="5">
        <v>43137</v>
      </c>
      <c r="B177">
        <v>2</v>
      </c>
      <c r="C177" t="s">
        <v>100</v>
      </c>
      <c r="D177" t="s">
        <v>280</v>
      </c>
      <c r="E177">
        <v>-39</v>
      </c>
      <c r="F177" t="s">
        <v>325</v>
      </c>
    </row>
    <row r="178" spans="1:6" ht="15" customHeight="1" x14ac:dyDescent="0.25">
      <c r="A178" s="5">
        <v>43138</v>
      </c>
      <c r="B178">
        <v>2</v>
      </c>
      <c r="C178" t="s">
        <v>89</v>
      </c>
      <c r="E178">
        <v>-38.68</v>
      </c>
      <c r="F178" t="s">
        <v>325</v>
      </c>
    </row>
    <row r="179" spans="1:6" x14ac:dyDescent="0.25">
      <c r="A179" s="5">
        <v>43138</v>
      </c>
      <c r="B179">
        <v>2</v>
      </c>
      <c r="C179" t="s">
        <v>70</v>
      </c>
      <c r="D179" t="s">
        <v>281</v>
      </c>
      <c r="E179">
        <v>-9.91</v>
      </c>
      <c r="F179" t="s">
        <v>345</v>
      </c>
    </row>
    <row r="180" spans="1:6" ht="15" customHeight="1" x14ac:dyDescent="0.25">
      <c r="A180" s="5">
        <v>43138</v>
      </c>
      <c r="B180">
        <v>2</v>
      </c>
      <c r="C180" t="s">
        <v>68</v>
      </c>
      <c r="D180" t="s">
        <v>282</v>
      </c>
      <c r="E180">
        <v>-16</v>
      </c>
      <c r="F180" t="s">
        <v>107</v>
      </c>
    </row>
    <row r="181" spans="1:6" ht="15" customHeight="1" x14ac:dyDescent="0.25">
      <c r="A181" s="5">
        <v>43138</v>
      </c>
      <c r="B181">
        <v>2</v>
      </c>
      <c r="C181" t="s">
        <v>180</v>
      </c>
      <c r="D181" t="s">
        <v>283</v>
      </c>
      <c r="E181">
        <v>20</v>
      </c>
      <c r="F181" t="s">
        <v>325</v>
      </c>
    </row>
    <row r="182" spans="1:6" ht="15" customHeight="1" x14ac:dyDescent="0.25">
      <c r="A182" s="5">
        <v>43138</v>
      </c>
      <c r="B182">
        <v>2</v>
      </c>
      <c r="C182" t="s">
        <v>52</v>
      </c>
      <c r="D182" t="s">
        <v>284</v>
      </c>
      <c r="E182">
        <v>-22.88</v>
      </c>
      <c r="F182" t="s">
        <v>30</v>
      </c>
    </row>
    <row r="183" spans="1:6" ht="15" customHeight="1" x14ac:dyDescent="0.25">
      <c r="A183" s="5">
        <v>43138</v>
      </c>
      <c r="B183">
        <v>2</v>
      </c>
      <c r="C183" t="s">
        <v>261</v>
      </c>
      <c r="D183" t="s">
        <v>285</v>
      </c>
      <c r="E183">
        <v>-9.9</v>
      </c>
      <c r="F183" t="s">
        <v>30</v>
      </c>
    </row>
    <row r="184" spans="1:6" ht="15" customHeight="1" x14ac:dyDescent="0.25">
      <c r="A184" s="5">
        <v>43138</v>
      </c>
      <c r="B184">
        <v>2</v>
      </c>
      <c r="C184" t="s">
        <v>52</v>
      </c>
      <c r="D184" t="s">
        <v>286</v>
      </c>
      <c r="E184">
        <v>-18.899999999999999</v>
      </c>
      <c r="F184" t="s">
        <v>30</v>
      </c>
    </row>
    <row r="185" spans="1:6" ht="15" customHeight="1" x14ac:dyDescent="0.25">
      <c r="A185" s="5">
        <v>43140</v>
      </c>
      <c r="B185">
        <v>2</v>
      </c>
      <c r="C185" t="s">
        <v>287</v>
      </c>
      <c r="D185" t="s">
        <v>288</v>
      </c>
      <c r="E185">
        <v>-51.75</v>
      </c>
      <c r="F185" t="s">
        <v>350</v>
      </c>
    </row>
    <row r="186" spans="1:6" ht="15" customHeight="1" x14ac:dyDescent="0.25">
      <c r="A186" s="5">
        <v>43140</v>
      </c>
      <c r="B186">
        <v>2</v>
      </c>
      <c r="C186" t="s">
        <v>180</v>
      </c>
      <c r="D186" t="s">
        <v>289</v>
      </c>
      <c r="E186">
        <v>50</v>
      </c>
      <c r="F186" t="s">
        <v>325</v>
      </c>
    </row>
    <row r="187" spans="1:6" ht="15" customHeight="1" x14ac:dyDescent="0.25">
      <c r="A187" s="5">
        <v>43140</v>
      </c>
      <c r="B187">
        <v>2</v>
      </c>
      <c r="C187" t="s">
        <v>290</v>
      </c>
      <c r="D187" t="s">
        <v>291</v>
      </c>
      <c r="E187">
        <v>-37.5</v>
      </c>
      <c r="F187" t="s">
        <v>292</v>
      </c>
    </row>
  </sheetData>
  <autoFilter ref="A1:F18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sheetData>
    <row r="1" spans="1:4" x14ac:dyDescent="0.25">
      <c r="B1">
        <v>1</v>
      </c>
      <c r="C1">
        <v>10</v>
      </c>
      <c r="D1">
        <v>20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budgetten</vt:lpstr>
      <vt:lpstr>transacties</vt:lpstr>
      <vt:lpstr>rekening_standen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Vreeburg</dc:creator>
  <cp:lastModifiedBy>Pieter Vreeburg</cp:lastModifiedBy>
  <dcterms:created xsi:type="dcterms:W3CDTF">2018-01-24T21:01:40Z</dcterms:created>
  <dcterms:modified xsi:type="dcterms:W3CDTF">2018-02-11T21:40:15Z</dcterms:modified>
</cp:coreProperties>
</file>