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kantikabr-my.sharepoint.com/personal/administracao_ekantika_com_br/Documents/EKT BR/Corporate Venture Building/Saúde/Deck/"/>
    </mc:Choice>
  </mc:AlternateContent>
  <xr:revisionPtr revIDLastSave="24" documentId="8_{9EF401EC-DD74-4B4B-AB14-A9C11553ECD0}" xr6:coauthVersionLast="47" xr6:coauthVersionMax="47" xr10:uidLastSave="{6A68B301-F1CA-4220-93B9-06F9EDF79741}"/>
  <bookViews>
    <workbookView xWindow="-108" yWindow="-108" windowWidth="23256" windowHeight="12456" xr2:uid="{37C09F70-E602-4232-801E-E9ED17379A2B}"/>
  </bookViews>
  <sheets>
    <sheet name="Data Request" sheetId="1" r:id="rId1"/>
    <sheet name="Exemplo Preenchid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N1" i="1"/>
  <c r="M1" i="1"/>
  <c r="L1" i="1"/>
  <c r="K1" i="1"/>
  <c r="J1" i="1"/>
  <c r="I1" i="1"/>
  <c r="H1" i="1"/>
  <c r="G1" i="1"/>
  <c r="F1" i="1"/>
  <c r="E1" i="1"/>
  <c r="C1" i="1"/>
  <c r="D1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<sst xmlns="http://schemas.openxmlformats.org/spreadsheetml/2006/main" count="88" uniqueCount="44">
  <si>
    <t>Indicador Resumido</t>
  </si>
  <si>
    <t>Descrição Detalhada e Orientação de Resposta</t>
  </si>
  <si>
    <t>Percentual médio de ocupação de todos os leitos do hospital no mês. Indica quanto os leitos foram utilizados em relação à capacidade total. Exemplo: se o hospital possui 100 leitos e em média 80 estavam ocupados no mês, preencher 80. Unidade: %</t>
  </si>
  <si>
    <t>Tempo médio, em dias, que os pacientes permaneceram internados no hospital no mês. Some os dias de internação de todos os pacientes e divida pelo número total de internações. Exemplo: se 10 pacientes ficaram no total 40 dias internados, preencher 4. Unidade: dias</t>
  </si>
  <si>
    <t>Número total de pacientes atendidos na emergência no mês, incluindo consultas e atendimentos rápidos. Unidade: pacientes</t>
  </si>
  <si>
    <t>Número total de pacientes atendidos em consultas ambulatoriais no mês (não inclui emergência nem internação). Unidade: pacientes</t>
  </si>
  <si>
    <t>Número de internações realizadas no mês, incluindo clínica médica, cirúrgica e outras especialidades. Unidade: pacientes</t>
  </si>
  <si>
    <t>Número total de pacientes submetidos a cirurgias no mês, incluindo procedimentos ambulatoriais e hospitalares. Unidade: pacientes</t>
  </si>
  <si>
    <t>Tempo médio, em minutos, entre a chegada do paciente na emergência e a primeira avaliação médica. Reflita o tempo de espera inicial do paciente até ser atendido pelo médico. Unidade: minutos</t>
  </si>
  <si>
    <t>Tempo médio, em minutos, entre a decisão médica de alta ou transferência do paciente até a efetiva saída ou transferência da emergência. Indica a eficiência do processo de desocupação do leito. Unidade: minutos</t>
  </si>
  <si>
    <t>Tempo médio, em dias, necessário para obter autorização junto ao convênio para realização de cirurgias ou procedimentos eletivos. Contabilize desde a solicitação até a autorização final. Unidade: dias</t>
  </si>
  <si>
    <t>Percentual de avisos cirúrgicos realizados em relação aos avisos agendados no mês. Exemplo: se foram agendadas 100 cirurgias e realizadas 90, preencher 90. Unidade: %</t>
  </si>
  <si>
    <t>Tempo médio, em minutos, entre o término de uma cirurgia e o início da próxima na mesma sala. Inclui limpeza, montagem e preparo. Unidade: minutos</t>
  </si>
  <si>
    <t>Tempo médio, em minutos, entre a alta médica e a liberação efetiva do leito para o próximo paciente (após limpeza e organização). Unidade: minutos</t>
  </si>
  <si>
    <t>Percentual de avisos cirúrgicos realizados em relação aos que foram previstos ou programados no mês. Exemplo: se previstos 50 e realizados 45, preencher 90. Unidade: %</t>
  </si>
  <si>
    <t>Percentual de altas realizadas dentro do horário previsto, considerando até +/-1 hora do programado. Exemplo: se 80 de 100 altas foram dentro desse intervalo, preencher 80. Unidade: %</t>
  </si>
  <si>
    <t>Margem EBITDA (lucro antes de juros, impostos, depreciação e amortização) em relação à receita total do mês. Exemplo: se a receita foi R$ 100.000 e o EBITDA foi R$ 15.000, preencher 15. Unidade: %</t>
  </si>
  <si>
    <t>Percentual de glosas contábeis finais sobre o faturamento bruto do mês, considerando glosas não revertidas após recursos. Unidade: %</t>
  </si>
  <si>
    <t>Percentual de glosas gerenciais iniciais sobre o faturamento bruto do mês, antes dos recursos e análises para reversão. Unidade: %</t>
  </si>
  <si>
    <t>Tempo médio, em dias, entre o faturamento e o recebimento dos pagamentos pelos convênios ou clientes no mês. Unidade: dias</t>
  </si>
  <si>
    <t>Percentual de contas de pacientes que saíram do hospital sem pendências administrativas no momento da alta, ou seja, prontas para faturamento imediato. Unidade: %</t>
  </si>
  <si>
    <t>Percentual do faturamento emitido dentro do próprio mês de competência (sem atrasos para o mês seguinte). Exemplo: se faturados R$ 800 mil de R$ 1 milhão, preencher 80. Unidade: %</t>
  </si>
  <si>
    <t>Número médio de ocupações por leito no mês. Calculado como o total de pacientes/duração média de permanência dividido pelo número de leitos disponíveis. Unidade: número</t>
  </si>
  <si>
    <r>
      <t xml:space="preserve">Taxa Ocupação Leito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</si>
  <si>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Duração Média Permanência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</si>
  <si>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Lead Time Emergência - Chegada até 1ª Avaliação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</si>
  <si>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Emergência - Decisão até Saída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</si>
  <si>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Autorização Cirúrgica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</si>
  <si>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Taxa Realização Aviso Cirúrgico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</si>
  <si>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Lead Time Giro de Sala Cirúrgica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</si>
  <si>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Lead Time Liberação Leito Internação </t>
    </r>
    <r>
      <rPr>
        <b/>
        <sz val="12"/>
        <color theme="1"/>
        <rFont val="Aptos Narrow"/>
        <family val="2"/>
        <scheme val="minor"/>
      </rPr>
      <t>(min)</t>
    </r>
  </si>
  <si>
    <r>
      <t xml:space="preserve">Taxa Avisos Cirúrgicos Realizados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</si>
  <si>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Aderência Alta Hospitalar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</si>
  <si>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Margem EBITDA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</si>
  <si>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Glosa Contábil Final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</si>
  <si>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Glosa Gerencial Inicial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</si>
  <si>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Prazo Médio Recebimento </t>
    </r>
    <r>
      <rPr>
        <b/>
        <sz val="12"/>
        <color theme="1"/>
        <rFont val="Aptos Narrow"/>
        <family val="2"/>
        <scheme val="minor"/>
      </rPr>
      <t>(dias)</t>
    </r>
  </si>
  <si>
    <r>
      <t xml:space="preserve">Contas Sem Pendências na Alta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</si>
  <si>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Faturamento Dentro Competência </t>
    </r>
    <r>
      <rPr>
        <b/>
        <sz val="12"/>
        <color theme="1"/>
        <rFont val="Aptos Narrow"/>
        <family val="2"/>
        <scheme val="minor"/>
      </rPr>
      <t>(%)</t>
    </r>
  </si>
  <si>
    <r>
      <t xml:space="preserve">Giro de Leito </t>
    </r>
    <r>
      <rPr>
        <b/>
        <sz val="12"/>
        <color theme="1"/>
        <rFont val="Aptos Narrow"/>
        <family val="2"/>
        <scheme val="minor"/>
      </rPr>
      <t>(número)</t>
    </r>
  </si>
  <si>
    <r>
      <t xml:space="preserve">Atendimentos Emergência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</si>
  <si>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Atendimentos Ambulatório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</si>
  <si>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Internações </t>
    </r>
    <r>
      <rPr>
        <b/>
        <sz val="12"/>
        <color theme="1"/>
        <rFont val="Aptos Narrow"/>
        <family val="2"/>
        <scheme val="minor"/>
      </rPr>
      <t>(nº de pacientes)</t>
    </r>
  </si>
  <si>
    <r>
      <t xml:space="preserve">Cirurgias </t>
    </r>
    <r>
      <rPr>
        <b/>
        <sz val="12"/>
        <color theme="1"/>
        <rFont val="Aptos Narrow"/>
        <family val="2"/>
        <scheme val="minor"/>
      </rPr>
      <t>(nº de pacientes)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</si>
</sst>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6" fillId="3" borderId="4" xfId="0" applyFont="1" applyFill="1" applyBorder="1" applyAlignment="1">
      <alignment horizontal="center" vertical="center" wrapText="1"/>
    </xf>
    <xf numFmtId="17" fontId="6" fillId="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9" fontId="0" fillId="2" borderId="4" xfId="1" applyFont="1" applyFill="1" applyBorder="1" applyAlignment="1">
      <alignment vertical="center" wrapText="1"/>
    </xf>
    <xf numFmtId="9" fontId="0" fillId="2" borderId="3" xfId="1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9" fontId="0" fillId="0" borderId="4" xfId="1" applyFont="1" applyBorder="1" applyAlignment="1">
      <alignment vertical="center" wrapText="1"/>
    </xf>
    <xf numFmtId="9" fontId="0" fillId="0" borderId="3" xfId="1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1" applyNumberFormat="1" applyFont="1" applyBorder="1" applyAlignment="1">
      <alignment vertical="center" wrapText="1"/>
    </xf>
    <xf numFmtId="10" fontId="0" fillId="0" borderId="3" xfId="1" applyNumberFormat="1" applyFont="1" applyBorder="1" applyAlignment="1">
      <alignment vertical="center" wrapText="1"/>
    </xf>
    <xf numFmtId="0" fontId="0" fillId="2" borderId="4" xfId="0" applyFill="1" applyBorder="1" applyAlignment="1" applyProtection="1">
      <alignment vertical="center" wrapText="1"/>
      <protection locked="0"/>
    </xf>
    <xf numFmtId="9" fontId="0" fillId="2" borderId="4" xfId="1" applyFont="1" applyFill="1" applyBorder="1" applyAlignment="1" applyProtection="1">
      <alignment vertical="center" wrapText="1"/>
      <protection locked="0"/>
    </xf>
    <xf numFmtId="9" fontId="0" fillId="2" borderId="3" xfId="1" applyFont="1" applyFill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2" borderId="3" xfId="0" applyFill="1" applyBorder="1" applyAlignment="1" applyProtection="1">
      <alignment vertical="center" wrapText="1"/>
      <protection locked="0"/>
    </xf>
    <xf numFmtId="9" fontId="0" fillId="0" borderId="4" xfId="1" applyFont="1" applyBorder="1" applyAlignment="1" applyProtection="1">
      <alignment vertical="center" wrapText="1"/>
      <protection locked="0"/>
    </xf>
    <xf numFmtId="9" fontId="0" fillId="0" borderId="3" xfId="1" applyFont="1" applyBorder="1" applyAlignment="1" applyProtection="1">
      <alignment vertical="center" wrapText="1"/>
      <protection locked="0"/>
    </xf>
    <xf numFmtId="0" fontId="0" fillId="2" borderId="2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6" fillId="3" borderId="4" xfId="0" applyFont="1" applyFill="1" applyBorder="1" applyAlignment="1" applyProtection="1">
      <alignment horizontal="center" vertical="center" wrapText="1"/>
    </xf>
    <xf numFmtId="17" fontId="6" fillId="3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Protection="1"/>
    <xf numFmtId="0" fontId="5" fillId="2" borderId="4" xfId="0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5" fillId="0" borderId="4" xfId="0" applyFont="1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A764-59FA-437B-B551-B7B2ED7E8951}">
  <dimension ref="A1:O22"/>
  <sheetViews>
    <sheetView showGridLines="0" tabSelected="1" zoomScale="55" zoomScaleNormal="55" workbookViewId="0">
      <pane ySplit="1" topLeftCell="A2" activePane="bottomLeft" state="frozen"/>
      <selection pane="bottomLeft" activeCell="D14" sqref="D14"/>
    </sheetView>
  </sheetViews>
  <sheetFormatPr defaultColWidth="17.109375" defaultRowHeight="14.4" x14ac:dyDescent="0.3"/>
  <cols>
    <col min="1" max="1" width="44" style="31" bestFit="1" customWidth="1"/>
    <col min="2" max="2" width="109.44140625" style="31" customWidth="1"/>
    <col min="3" max="3" width="15" style="31" customWidth="1"/>
    <col min="4" max="4" width="14.109375" style="31" bestFit="1" customWidth="1"/>
    <col min="5" max="5" width="13.5546875" style="31" bestFit="1" customWidth="1"/>
    <col min="6" max="6" width="13.6640625" style="31" bestFit="1" customWidth="1"/>
    <col min="7" max="8" width="14.109375" style="31" bestFit="1" customWidth="1"/>
    <col min="9" max="10" width="13.5546875" style="31" bestFit="1" customWidth="1"/>
    <col min="11" max="11" width="14.5546875" style="31" bestFit="1" customWidth="1"/>
    <col min="12" max="12" width="13.6640625" style="31" bestFit="1" customWidth="1"/>
    <col min="13" max="13" width="14.44140625" style="31" bestFit="1" customWidth="1"/>
    <col min="14" max="14" width="18.6640625" style="31" customWidth="1"/>
    <col min="15" max="15" width="9.33203125" style="31" bestFit="1" customWidth="1"/>
    <col min="16" max="16384" width="17.109375" style="31"/>
  </cols>
  <sheetData>
    <row r="1" spans="1:15" ht="18" x14ac:dyDescent="0.3">
      <c r="A1" s="28" t="s">
        <v>0</v>
      </c>
      <c r="B1" s="28" t="s">
        <v>1</v>
      </c>
      <c r="C1" s="29">
        <f ca="1">EDATE(TODAY(), -12)</f>
        <v>45480</v>
      </c>
      <c r="D1" s="29">
        <f ca="1">EDATE(TODAY(), -11)</f>
        <v>45511</v>
      </c>
      <c r="E1" s="29">
        <f ca="1">EDATE(TODAY(), -10)</f>
        <v>45542</v>
      </c>
      <c r="F1" s="29">
        <f ca="1">EDATE(TODAY(), -9)</f>
        <v>45572</v>
      </c>
      <c r="G1" s="29">
        <f ca="1">EDATE(TODAY(), -8)</f>
        <v>45603</v>
      </c>
      <c r="H1" s="29">
        <f ca="1">EDATE(TODAY(), -7)</f>
        <v>45633</v>
      </c>
      <c r="I1" s="29">
        <f ca="1">EDATE(TODAY(), -6)</f>
        <v>45664</v>
      </c>
      <c r="J1" s="29">
        <f ca="1">EDATE(TODAY(), -5)</f>
        <v>45695</v>
      </c>
      <c r="K1" s="29">
        <f ca="1">EDATE(TODAY(), -4)</f>
        <v>45723</v>
      </c>
      <c r="L1" s="29">
        <f ca="1">EDATE(TODAY(), -3)</f>
        <v>45754</v>
      </c>
      <c r="M1" s="29">
        <f ca="1">EDATE(TODAY(), -2)</f>
        <v>45784</v>
      </c>
      <c r="N1" s="29">
        <f ca="1">EDATE(TODAY(), -1)</f>
        <v>45815</v>
      </c>
      <c r="O1" s="30"/>
    </row>
    <row r="2" spans="1:15" ht="46.2" customHeight="1" x14ac:dyDescent="0.3">
      <c r="A2" s="32" t="s">
        <v>23</v>
      </c>
      <c r="B2" s="33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34"/>
    </row>
    <row r="3" spans="1:15" ht="43.2" x14ac:dyDescent="0.3">
      <c r="A3" s="35" t="s">
        <v>24</v>
      </c>
      <c r="B3" s="36" t="s">
        <v>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34"/>
    </row>
    <row r="4" spans="1:15" ht="35.4" customHeight="1" x14ac:dyDescent="0.3">
      <c r="A4" s="32" t="s">
        <v>40</v>
      </c>
      <c r="B4" s="33" t="s">
        <v>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23"/>
      <c r="O4" s="34"/>
    </row>
    <row r="5" spans="1:15" ht="28.8" x14ac:dyDescent="0.3">
      <c r="A5" s="35" t="s">
        <v>41</v>
      </c>
      <c r="B5" s="36" t="s">
        <v>5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34"/>
    </row>
    <row r="6" spans="1:15" ht="37.799999999999997" customHeight="1" x14ac:dyDescent="0.3">
      <c r="A6" s="32" t="s">
        <v>42</v>
      </c>
      <c r="B6" s="33" t="s">
        <v>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23"/>
      <c r="O6" s="34"/>
    </row>
    <row r="7" spans="1:15" ht="37.799999999999997" customHeight="1" x14ac:dyDescent="0.3">
      <c r="A7" s="35" t="s">
        <v>43</v>
      </c>
      <c r="B7" s="36" t="s">
        <v>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O7" s="34"/>
    </row>
    <row r="8" spans="1:15" ht="31.2" x14ac:dyDescent="0.3">
      <c r="A8" s="32" t="s">
        <v>25</v>
      </c>
      <c r="B8" s="33" t="s">
        <v>8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3"/>
      <c r="O8" s="34"/>
    </row>
    <row r="9" spans="1:15" ht="31.2" x14ac:dyDescent="0.3">
      <c r="A9" s="35" t="s">
        <v>26</v>
      </c>
      <c r="B9" s="36" t="s">
        <v>9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34"/>
    </row>
    <row r="10" spans="1:15" ht="28.8" x14ac:dyDescent="0.3">
      <c r="A10" s="32" t="s">
        <v>27</v>
      </c>
      <c r="B10" s="33" t="s">
        <v>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3"/>
      <c r="O10" s="34"/>
    </row>
    <row r="11" spans="1:15" ht="28.8" x14ac:dyDescent="0.3">
      <c r="A11" s="35" t="s">
        <v>28</v>
      </c>
      <c r="B11" s="36" t="s">
        <v>11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34"/>
    </row>
    <row r="12" spans="1:15" ht="28.8" x14ac:dyDescent="0.3">
      <c r="A12" s="32" t="s">
        <v>29</v>
      </c>
      <c r="B12" s="33" t="s">
        <v>12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3"/>
      <c r="O12" s="34"/>
    </row>
    <row r="13" spans="1:15" ht="28.8" x14ac:dyDescent="0.3">
      <c r="A13" s="35" t="s">
        <v>30</v>
      </c>
      <c r="B13" s="36" t="s">
        <v>13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34"/>
    </row>
    <row r="14" spans="1:15" ht="28.8" x14ac:dyDescent="0.3">
      <c r="A14" s="32" t="s">
        <v>31</v>
      </c>
      <c r="B14" s="33" t="s">
        <v>14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4"/>
    </row>
    <row r="15" spans="1:15" ht="28.8" x14ac:dyDescent="0.3">
      <c r="A15" s="35" t="s">
        <v>32</v>
      </c>
      <c r="B15" s="36" t="s">
        <v>15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34"/>
    </row>
    <row r="16" spans="1:15" ht="28.8" x14ac:dyDescent="0.3">
      <c r="A16" s="32" t="s">
        <v>33</v>
      </c>
      <c r="B16" s="33" t="s">
        <v>16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34"/>
    </row>
    <row r="17" spans="1:15" ht="28.8" x14ac:dyDescent="0.3">
      <c r="A17" s="35" t="s">
        <v>34</v>
      </c>
      <c r="B17" s="36" t="s">
        <v>17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  <c r="O17" s="34"/>
    </row>
    <row r="18" spans="1:15" ht="30" customHeight="1" x14ac:dyDescent="0.3">
      <c r="A18" s="32" t="s">
        <v>35</v>
      </c>
      <c r="B18" s="33" t="s">
        <v>18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34"/>
    </row>
    <row r="19" spans="1:15" ht="32.4" customHeight="1" x14ac:dyDescent="0.3">
      <c r="A19" s="35" t="s">
        <v>36</v>
      </c>
      <c r="B19" s="36" t="s">
        <v>19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4"/>
    </row>
    <row r="20" spans="1:15" ht="28.8" x14ac:dyDescent="0.3">
      <c r="A20" s="32" t="s">
        <v>37</v>
      </c>
      <c r="B20" s="33" t="s">
        <v>20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5" ht="28.8" x14ac:dyDescent="0.3">
      <c r="A21" s="35" t="s">
        <v>38</v>
      </c>
      <c r="B21" s="36" t="s">
        <v>21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1:15" ht="28.8" x14ac:dyDescent="0.3">
      <c r="A22" s="37" t="s">
        <v>39</v>
      </c>
      <c r="B22" s="38" t="s">
        <v>22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7"/>
    </row>
  </sheetData>
  <sheetProtection algorithmName="SHA-512" hashValue="Q7gfZgFtOyFNBKNWGkMyShXw31Ahkuvs2UBsEMFkTfV40aaIy4HqJl/O7VR5vluMkBiCZcB7zIL3CPd/mckshQ==" saltValue="w0s+L8PNCjQt9bT+nXgPnA==" spinCount="100000" sheet="1" objects="1" scenarios="1"/>
  <dataConsolidate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8116-4BFA-480D-B754-20904154AEBB}">
  <dimension ref="A1:N22"/>
  <sheetViews>
    <sheetView zoomScale="55" zoomScaleNormal="55" workbookViewId="0">
      <selection activeCell="A17" sqref="A17:XFD17"/>
    </sheetView>
  </sheetViews>
  <sheetFormatPr defaultRowHeight="14.4" x14ac:dyDescent="0.3"/>
  <cols>
    <col min="1" max="1" width="44" bestFit="1" customWidth="1"/>
    <col min="2" max="2" width="123.109375" bestFit="1" customWidth="1"/>
    <col min="3" max="3" width="15" customWidth="1"/>
    <col min="4" max="4" width="14.109375" bestFit="1" customWidth="1"/>
    <col min="5" max="5" width="13.5546875" bestFit="1" customWidth="1"/>
    <col min="6" max="6" width="13.6640625" bestFit="1" customWidth="1"/>
    <col min="7" max="8" width="14.109375" bestFit="1" customWidth="1"/>
    <col min="9" max="10" width="13.5546875" bestFit="1" customWidth="1"/>
    <col min="11" max="11" width="14.5546875" bestFit="1" customWidth="1"/>
    <col min="12" max="12" width="13.6640625" bestFit="1" customWidth="1"/>
    <col min="13" max="13" width="14.44140625" bestFit="1" customWidth="1"/>
    <col min="14" max="14" width="18.6640625" customWidth="1"/>
  </cols>
  <sheetData>
    <row r="1" spans="1:14" ht="18" x14ac:dyDescent="0.3">
      <c r="A1" s="1" t="s">
        <v>0</v>
      </c>
      <c r="B1" s="1" t="s">
        <v>1</v>
      </c>
      <c r="C1" s="2">
        <f ca="1">EDATE(TODAY(), -12)</f>
        <v>45480</v>
      </c>
      <c r="D1" s="2">
        <f ca="1">EDATE(TODAY(), -11)</f>
        <v>45511</v>
      </c>
      <c r="E1" s="2">
        <f ca="1">EDATE(TODAY(), -10)</f>
        <v>45542</v>
      </c>
      <c r="F1" s="2">
        <f ca="1">EDATE(TODAY(), -9)</f>
        <v>45572</v>
      </c>
      <c r="G1" s="2">
        <f ca="1">EDATE(TODAY(), -8)</f>
        <v>45603</v>
      </c>
      <c r="H1" s="2">
        <f ca="1">EDATE(TODAY(), -7)</f>
        <v>45633</v>
      </c>
      <c r="I1" s="2">
        <f ca="1">EDATE(TODAY(), -6)</f>
        <v>45664</v>
      </c>
      <c r="J1" s="2">
        <f ca="1">EDATE(TODAY(), -5)</f>
        <v>45695</v>
      </c>
      <c r="K1" s="2">
        <f ca="1">EDATE(TODAY(), -4)</f>
        <v>45723</v>
      </c>
      <c r="L1" s="2">
        <f ca="1">EDATE(TODAY(), -3)</f>
        <v>45754</v>
      </c>
      <c r="M1" s="2">
        <f ca="1">EDATE(TODAY(), -2)</f>
        <v>45784</v>
      </c>
      <c r="N1" s="2">
        <f ca="1">EDATE(TODAY(), -1)</f>
        <v>45815</v>
      </c>
    </row>
    <row r="2" spans="1:14" ht="28.8" x14ac:dyDescent="0.3">
      <c r="A2" s="3" t="s">
        <v>23</v>
      </c>
      <c r="B2" s="4" t="s">
        <v>2</v>
      </c>
      <c r="C2" s="5">
        <v>0.75</v>
      </c>
      <c r="D2" s="5">
        <v>0.78</v>
      </c>
      <c r="E2" s="5">
        <v>0.8</v>
      </c>
      <c r="F2" s="5">
        <v>0.82</v>
      </c>
      <c r="G2" s="5">
        <v>0.85</v>
      </c>
      <c r="H2" s="5">
        <v>0.88</v>
      </c>
      <c r="I2" s="5">
        <v>0.9</v>
      </c>
      <c r="J2" s="5">
        <v>0.87</v>
      </c>
      <c r="K2" s="5">
        <v>0.85</v>
      </c>
      <c r="L2" s="5">
        <v>0.83</v>
      </c>
      <c r="M2" s="5">
        <v>0.8</v>
      </c>
      <c r="N2" s="6">
        <v>0.78</v>
      </c>
    </row>
    <row r="3" spans="1:14" ht="28.8" x14ac:dyDescent="0.3">
      <c r="A3" s="7" t="s">
        <v>24</v>
      </c>
      <c r="B3" s="8" t="s">
        <v>3</v>
      </c>
      <c r="C3" s="8">
        <v>5</v>
      </c>
      <c r="D3" s="8">
        <v>5.0999999999999996</v>
      </c>
      <c r="E3" s="8">
        <v>5</v>
      </c>
      <c r="F3" s="8">
        <v>4.9000000000000004</v>
      </c>
      <c r="G3" s="8">
        <v>5.2</v>
      </c>
      <c r="H3" s="8">
        <v>5.3</v>
      </c>
      <c r="I3" s="8">
        <v>5.0999999999999996</v>
      </c>
      <c r="J3" s="8">
        <v>5</v>
      </c>
      <c r="K3" s="8">
        <v>4.8</v>
      </c>
      <c r="L3" s="8">
        <v>4.9000000000000004</v>
      </c>
      <c r="M3" s="8">
        <v>5</v>
      </c>
      <c r="N3" s="9">
        <v>5.0999999999999996</v>
      </c>
    </row>
    <row r="4" spans="1:14" ht="20.25" customHeight="1" x14ac:dyDescent="0.3">
      <c r="A4" s="3" t="s">
        <v>40</v>
      </c>
      <c r="B4" s="4" t="s">
        <v>4</v>
      </c>
      <c r="C4" s="4">
        <v>1500</v>
      </c>
      <c r="D4" s="4">
        <v>1550</v>
      </c>
      <c r="E4" s="4">
        <v>1600</v>
      </c>
      <c r="F4" s="4">
        <v>1580</v>
      </c>
      <c r="G4" s="4">
        <v>1620</v>
      </c>
      <c r="H4" s="4">
        <v>1650</v>
      </c>
      <c r="I4" s="4">
        <v>1580</v>
      </c>
      <c r="J4" s="4">
        <v>1520</v>
      </c>
      <c r="K4" s="4">
        <v>1500</v>
      </c>
      <c r="L4" s="4">
        <v>1480</v>
      </c>
      <c r="M4" s="4">
        <v>1450</v>
      </c>
      <c r="N4" s="10">
        <v>1420</v>
      </c>
    </row>
    <row r="5" spans="1:14" ht="20.25" customHeight="1" x14ac:dyDescent="0.3">
      <c r="A5" s="7" t="s">
        <v>41</v>
      </c>
      <c r="B5" s="8" t="s">
        <v>5</v>
      </c>
      <c r="C5" s="8">
        <v>800</v>
      </c>
      <c r="D5" s="8">
        <v>820</v>
      </c>
      <c r="E5" s="8">
        <v>840</v>
      </c>
      <c r="F5" s="8">
        <v>830</v>
      </c>
      <c r="G5" s="8">
        <v>850</v>
      </c>
      <c r="H5" s="8">
        <v>870</v>
      </c>
      <c r="I5" s="8">
        <v>860</v>
      </c>
      <c r="J5" s="8">
        <v>840</v>
      </c>
      <c r="K5" s="8">
        <v>820</v>
      </c>
      <c r="L5" s="8">
        <v>810</v>
      </c>
      <c r="M5" s="8">
        <v>800</v>
      </c>
      <c r="N5" s="9">
        <v>790</v>
      </c>
    </row>
    <row r="6" spans="1:14" ht="20.25" customHeight="1" x14ac:dyDescent="0.3">
      <c r="A6" s="3" t="s">
        <v>42</v>
      </c>
      <c r="B6" s="4" t="s">
        <v>6</v>
      </c>
      <c r="C6" s="4">
        <v>300</v>
      </c>
      <c r="D6" s="4">
        <v>310</v>
      </c>
      <c r="E6" s="4">
        <v>320</v>
      </c>
      <c r="F6" s="4">
        <v>315</v>
      </c>
      <c r="G6" s="4">
        <v>330</v>
      </c>
      <c r="H6" s="4">
        <v>340</v>
      </c>
      <c r="I6" s="4">
        <v>325</v>
      </c>
      <c r="J6" s="4">
        <v>315</v>
      </c>
      <c r="K6" s="4">
        <v>310</v>
      </c>
      <c r="L6" s="4">
        <v>305</v>
      </c>
      <c r="M6" s="4">
        <v>300</v>
      </c>
      <c r="N6" s="10">
        <v>295</v>
      </c>
    </row>
    <row r="7" spans="1:14" ht="20.25" customHeight="1" x14ac:dyDescent="0.3">
      <c r="A7" s="7" t="s">
        <v>43</v>
      </c>
      <c r="B7" s="8" t="s">
        <v>7</v>
      </c>
      <c r="C7" s="8">
        <v>200</v>
      </c>
      <c r="D7" s="8">
        <v>220</v>
      </c>
      <c r="E7" s="8">
        <v>210</v>
      </c>
      <c r="F7" s="8">
        <v>205</v>
      </c>
      <c r="G7" s="8">
        <v>225</v>
      </c>
      <c r="H7" s="8">
        <v>230</v>
      </c>
      <c r="I7" s="8">
        <v>215</v>
      </c>
      <c r="J7" s="8">
        <v>205</v>
      </c>
      <c r="K7" s="8">
        <v>200</v>
      </c>
      <c r="L7" s="8">
        <v>195</v>
      </c>
      <c r="M7" s="8">
        <v>190</v>
      </c>
      <c r="N7" s="9">
        <v>185</v>
      </c>
    </row>
    <row r="8" spans="1:14" ht="31.2" x14ac:dyDescent="0.3">
      <c r="A8" s="3" t="s">
        <v>25</v>
      </c>
      <c r="B8" s="4" t="s">
        <v>8</v>
      </c>
      <c r="C8" s="4">
        <v>30</v>
      </c>
      <c r="D8" s="4">
        <v>28</v>
      </c>
      <c r="E8" s="4">
        <v>25</v>
      </c>
      <c r="F8" s="4">
        <v>27</v>
      </c>
      <c r="G8" s="4">
        <v>26</v>
      </c>
      <c r="H8" s="4">
        <v>24</v>
      </c>
      <c r="I8" s="4">
        <v>25</v>
      </c>
      <c r="J8" s="4">
        <v>26</v>
      </c>
      <c r="K8" s="4">
        <v>28</v>
      </c>
      <c r="L8" s="4">
        <v>29</v>
      </c>
      <c r="M8" s="4">
        <v>30</v>
      </c>
      <c r="N8" s="10">
        <v>32</v>
      </c>
    </row>
    <row r="9" spans="1:14" ht="31.2" x14ac:dyDescent="0.3">
      <c r="A9" s="7" t="s">
        <v>26</v>
      </c>
      <c r="B9" s="8" t="s">
        <v>9</v>
      </c>
      <c r="C9" s="8">
        <v>120</v>
      </c>
      <c r="D9" s="8">
        <v>115</v>
      </c>
      <c r="E9" s="8">
        <v>110</v>
      </c>
      <c r="F9" s="8">
        <v>112</v>
      </c>
      <c r="G9" s="8">
        <v>108</v>
      </c>
      <c r="H9" s="8">
        <v>105</v>
      </c>
      <c r="I9" s="8">
        <v>110</v>
      </c>
      <c r="J9" s="8">
        <v>115</v>
      </c>
      <c r="K9" s="8">
        <v>118</v>
      </c>
      <c r="L9" s="8">
        <v>122</v>
      </c>
      <c r="M9" s="8">
        <v>125</v>
      </c>
      <c r="N9" s="9">
        <v>130</v>
      </c>
    </row>
    <row r="10" spans="1:14" ht="28.8" x14ac:dyDescent="0.3">
      <c r="A10" s="3" t="s">
        <v>27</v>
      </c>
      <c r="B10" s="4" t="s">
        <v>10</v>
      </c>
      <c r="C10" s="4">
        <v>10</v>
      </c>
      <c r="D10" s="4">
        <v>9</v>
      </c>
      <c r="E10" s="4">
        <v>11</v>
      </c>
      <c r="F10" s="4">
        <v>10</v>
      </c>
      <c r="G10" s="4">
        <v>12</v>
      </c>
      <c r="H10" s="4">
        <v>11</v>
      </c>
      <c r="I10" s="4">
        <v>10</v>
      </c>
      <c r="J10" s="4">
        <v>9</v>
      </c>
      <c r="K10" s="4">
        <v>8</v>
      </c>
      <c r="L10" s="4">
        <v>9</v>
      </c>
      <c r="M10" s="4">
        <v>10</v>
      </c>
      <c r="N10" s="10">
        <v>11</v>
      </c>
    </row>
    <row r="11" spans="1:14" ht="28.8" x14ac:dyDescent="0.3">
      <c r="A11" s="7" t="s">
        <v>28</v>
      </c>
      <c r="B11" s="8" t="s">
        <v>11</v>
      </c>
      <c r="C11" s="11">
        <v>0.85</v>
      </c>
      <c r="D11" s="11">
        <v>0.87</v>
      </c>
      <c r="E11" s="11">
        <v>0.88</v>
      </c>
      <c r="F11" s="11">
        <v>0.9</v>
      </c>
      <c r="G11" s="11">
        <v>0.92</v>
      </c>
      <c r="H11" s="11">
        <v>0.93</v>
      </c>
      <c r="I11" s="11">
        <v>0.91</v>
      </c>
      <c r="J11" s="11">
        <v>0.89</v>
      </c>
      <c r="K11" s="11">
        <v>0.88</v>
      </c>
      <c r="L11" s="11">
        <v>0.87</v>
      </c>
      <c r="M11" s="11">
        <v>0.85</v>
      </c>
      <c r="N11" s="12">
        <v>0.84</v>
      </c>
    </row>
    <row r="12" spans="1:14" ht="28.8" x14ac:dyDescent="0.3">
      <c r="A12" s="3" t="s">
        <v>29</v>
      </c>
      <c r="B12" s="4" t="s">
        <v>12</v>
      </c>
      <c r="C12" s="4">
        <v>20</v>
      </c>
      <c r="D12" s="4">
        <v>18</v>
      </c>
      <c r="E12" s="4">
        <v>17</v>
      </c>
      <c r="F12" s="4">
        <v>19</v>
      </c>
      <c r="G12" s="4">
        <v>18</v>
      </c>
      <c r="H12" s="4">
        <v>17</v>
      </c>
      <c r="I12" s="4">
        <v>18</v>
      </c>
      <c r="J12" s="4">
        <v>19</v>
      </c>
      <c r="K12" s="4">
        <v>20</v>
      </c>
      <c r="L12" s="4">
        <v>21</v>
      </c>
      <c r="M12" s="4">
        <v>22</v>
      </c>
      <c r="N12" s="10">
        <v>23</v>
      </c>
    </row>
    <row r="13" spans="1:14" ht="15.6" x14ac:dyDescent="0.3">
      <c r="A13" s="7" t="s">
        <v>30</v>
      </c>
      <c r="B13" s="8" t="s">
        <v>13</v>
      </c>
      <c r="C13" s="8">
        <v>60</v>
      </c>
      <c r="D13" s="8">
        <v>58</v>
      </c>
      <c r="E13" s="8">
        <v>55</v>
      </c>
      <c r="F13" s="8">
        <v>57</v>
      </c>
      <c r="G13" s="8">
        <v>56</v>
      </c>
      <c r="H13" s="8">
        <v>54</v>
      </c>
      <c r="I13" s="8">
        <v>55</v>
      </c>
      <c r="J13" s="8">
        <v>57</v>
      </c>
      <c r="K13" s="8">
        <v>59</v>
      </c>
      <c r="L13" s="8">
        <v>62</v>
      </c>
      <c r="M13" s="8">
        <v>63</v>
      </c>
      <c r="N13" s="9">
        <v>65</v>
      </c>
    </row>
    <row r="14" spans="1:14" ht="28.8" x14ac:dyDescent="0.3">
      <c r="A14" s="3" t="s">
        <v>31</v>
      </c>
      <c r="B14" s="4" t="s">
        <v>14</v>
      </c>
      <c r="C14" s="5">
        <v>0.9</v>
      </c>
      <c r="D14" s="5">
        <v>0.92</v>
      </c>
      <c r="E14" s="5">
        <v>0.91</v>
      </c>
      <c r="F14" s="5">
        <v>0.93</v>
      </c>
      <c r="G14" s="5">
        <v>0.95</v>
      </c>
      <c r="H14" s="5">
        <v>0.94</v>
      </c>
      <c r="I14" s="5">
        <v>0.92</v>
      </c>
      <c r="J14" s="5">
        <v>0.9</v>
      </c>
      <c r="K14" s="5">
        <v>0.89</v>
      </c>
      <c r="L14" s="5">
        <v>0.88</v>
      </c>
      <c r="M14" s="5">
        <v>0.87</v>
      </c>
      <c r="N14" s="6">
        <v>0.85</v>
      </c>
    </row>
    <row r="15" spans="1:14" ht="28.8" x14ac:dyDescent="0.3">
      <c r="A15" s="7" t="s">
        <v>32</v>
      </c>
      <c r="B15" s="8" t="s">
        <v>15</v>
      </c>
      <c r="C15" s="11">
        <v>0.8</v>
      </c>
      <c r="D15" s="11">
        <v>0.82</v>
      </c>
      <c r="E15" s="11">
        <v>0.85</v>
      </c>
      <c r="F15" s="11">
        <v>0.83</v>
      </c>
      <c r="G15" s="11">
        <v>0.88</v>
      </c>
      <c r="H15" s="11">
        <v>0.9</v>
      </c>
      <c r="I15" s="11">
        <v>0.87</v>
      </c>
      <c r="J15" s="11">
        <v>0.85</v>
      </c>
      <c r="K15" s="11">
        <v>0.84</v>
      </c>
      <c r="L15" s="11">
        <v>0.83</v>
      </c>
      <c r="M15" s="11">
        <v>0.82</v>
      </c>
      <c r="N15" s="12">
        <v>0.8</v>
      </c>
    </row>
    <row r="16" spans="1:14" ht="28.8" x14ac:dyDescent="0.3">
      <c r="A16" s="3" t="s">
        <v>33</v>
      </c>
      <c r="B16" s="4" t="s">
        <v>16</v>
      </c>
      <c r="C16" s="5">
        <v>0.15</v>
      </c>
      <c r="D16" s="5">
        <v>0.16</v>
      </c>
      <c r="E16" s="5">
        <v>0.14000000000000001</v>
      </c>
      <c r="F16" s="5">
        <v>0.15</v>
      </c>
      <c r="G16" s="5">
        <v>0.17</v>
      </c>
      <c r="H16" s="5">
        <v>0.18</v>
      </c>
      <c r="I16" s="5">
        <v>0.16</v>
      </c>
      <c r="J16" s="5">
        <v>0.15</v>
      </c>
      <c r="K16" s="5">
        <v>0.14000000000000001</v>
      </c>
      <c r="L16" s="5">
        <v>0.13</v>
      </c>
      <c r="M16" s="5">
        <v>0.12</v>
      </c>
      <c r="N16" s="6">
        <v>0.11</v>
      </c>
    </row>
    <row r="17" spans="1:14" ht="15.6" x14ac:dyDescent="0.3">
      <c r="A17" s="7" t="s">
        <v>34</v>
      </c>
      <c r="B17" s="8" t="s">
        <v>17</v>
      </c>
      <c r="C17" s="16">
        <v>1.4999999999999999E-2</v>
      </c>
      <c r="D17" s="16">
        <v>1.6E-2</v>
      </c>
      <c r="E17" s="16">
        <v>1.7000000000000001E-2</v>
      </c>
      <c r="F17" s="16">
        <v>1.4E-2</v>
      </c>
      <c r="G17" s="16">
        <v>1.2999999999999999E-2</v>
      </c>
      <c r="H17" s="16">
        <v>1.2E-2</v>
      </c>
      <c r="I17" s="16">
        <v>1.2999999999999999E-2</v>
      </c>
      <c r="J17" s="16">
        <v>1.4E-2</v>
      </c>
      <c r="K17" s="16">
        <v>1.4999999999999999E-2</v>
      </c>
      <c r="L17" s="16">
        <v>1.6E-2</v>
      </c>
      <c r="M17" s="16">
        <v>1.7000000000000001E-2</v>
      </c>
      <c r="N17" s="17">
        <v>1.7999999999999999E-2</v>
      </c>
    </row>
    <row r="18" spans="1:14" ht="24.75" customHeight="1" x14ac:dyDescent="0.3">
      <c r="A18" s="3" t="s">
        <v>35</v>
      </c>
      <c r="B18" s="4" t="s">
        <v>18</v>
      </c>
      <c r="C18" s="5">
        <v>0.1</v>
      </c>
      <c r="D18" s="5">
        <v>0.09</v>
      </c>
      <c r="E18" s="5">
        <v>0.11</v>
      </c>
      <c r="F18" s="5">
        <v>0.1</v>
      </c>
      <c r="G18" s="5">
        <v>0.12</v>
      </c>
      <c r="H18" s="5">
        <v>0.13</v>
      </c>
      <c r="I18" s="5">
        <v>0.11</v>
      </c>
      <c r="J18" s="5">
        <v>0.1</v>
      </c>
      <c r="K18" s="5">
        <v>0.09</v>
      </c>
      <c r="L18" s="5">
        <v>0.08</v>
      </c>
      <c r="M18" s="5">
        <v>7.0000000000000007E-2</v>
      </c>
      <c r="N18" s="6">
        <v>0.06</v>
      </c>
    </row>
    <row r="19" spans="1:14" ht="24.75" customHeight="1" x14ac:dyDescent="0.3">
      <c r="A19" s="7" t="s">
        <v>36</v>
      </c>
      <c r="B19" s="8" t="s">
        <v>19</v>
      </c>
      <c r="C19" s="8">
        <v>45</v>
      </c>
      <c r="D19" s="8">
        <v>44</v>
      </c>
      <c r="E19" s="8">
        <v>43</v>
      </c>
      <c r="F19" s="8">
        <v>46</v>
      </c>
      <c r="G19" s="8">
        <v>47</v>
      </c>
      <c r="H19" s="8">
        <v>48</v>
      </c>
      <c r="I19" s="8">
        <v>45</v>
      </c>
      <c r="J19" s="8">
        <v>44</v>
      </c>
      <c r="K19" s="8">
        <v>43</v>
      </c>
      <c r="L19" s="8">
        <v>42</v>
      </c>
      <c r="M19" s="8">
        <v>41</v>
      </c>
      <c r="N19" s="9">
        <v>40</v>
      </c>
    </row>
    <row r="20" spans="1:14" ht="28.8" x14ac:dyDescent="0.3">
      <c r="A20" s="3" t="s">
        <v>37</v>
      </c>
      <c r="B20" s="4" t="s">
        <v>20</v>
      </c>
      <c r="C20" s="5">
        <v>0.9</v>
      </c>
      <c r="D20" s="5">
        <v>0.92</v>
      </c>
      <c r="E20" s="5">
        <v>0.93</v>
      </c>
      <c r="F20" s="5">
        <v>0.91</v>
      </c>
      <c r="G20" s="5">
        <v>0.94</v>
      </c>
      <c r="H20" s="5">
        <v>0.95</v>
      </c>
      <c r="I20" s="5">
        <v>0.93</v>
      </c>
      <c r="J20" s="5">
        <v>0.92</v>
      </c>
      <c r="K20" s="5">
        <v>0.91</v>
      </c>
      <c r="L20" s="5">
        <v>0.9</v>
      </c>
      <c r="M20" s="5">
        <v>0.89</v>
      </c>
      <c r="N20" s="6">
        <v>0.88</v>
      </c>
    </row>
    <row r="21" spans="1:14" ht="28.8" x14ac:dyDescent="0.3">
      <c r="A21" s="7" t="s">
        <v>38</v>
      </c>
      <c r="B21" s="8" t="s">
        <v>21</v>
      </c>
      <c r="C21" s="11">
        <v>0.8</v>
      </c>
      <c r="D21" s="11">
        <v>0.82</v>
      </c>
      <c r="E21" s="11">
        <v>0.85</v>
      </c>
      <c r="F21" s="11">
        <v>0.83</v>
      </c>
      <c r="G21" s="11">
        <v>0.88</v>
      </c>
      <c r="H21" s="11">
        <v>0.9</v>
      </c>
      <c r="I21" s="11">
        <v>0.87</v>
      </c>
      <c r="J21" s="11">
        <v>0.85</v>
      </c>
      <c r="K21" s="11">
        <v>0.84</v>
      </c>
      <c r="L21" s="11">
        <v>0.83</v>
      </c>
      <c r="M21" s="11">
        <v>0.82</v>
      </c>
      <c r="N21" s="12">
        <v>0.8</v>
      </c>
    </row>
    <row r="22" spans="1:14" ht="28.8" x14ac:dyDescent="0.3">
      <c r="A22" s="13" t="s">
        <v>39</v>
      </c>
      <c r="B22" s="14" t="s">
        <v>22</v>
      </c>
      <c r="C22" s="14">
        <v>1.5</v>
      </c>
      <c r="D22" s="14">
        <v>1.6</v>
      </c>
      <c r="E22" s="14">
        <v>1.7</v>
      </c>
      <c r="F22" s="14">
        <v>1.6</v>
      </c>
      <c r="G22" s="14">
        <v>1.8</v>
      </c>
      <c r="H22" s="14">
        <v>1.9</v>
      </c>
      <c r="I22" s="14">
        <v>1.7</v>
      </c>
      <c r="J22" s="14">
        <v>1.6</v>
      </c>
      <c r="K22" s="14">
        <v>1.5</v>
      </c>
      <c r="L22" s="14">
        <v>1.4</v>
      </c>
      <c r="M22" s="14">
        <v>1.3</v>
      </c>
      <c r="N22" s="15">
        <v>1.2</v>
      </c>
    </row>
  </sheetData>
  <sheetProtection algorithmName="SHA-512" hashValue="lTG2BkO8ctFGK+F5KyWatJBCWKAgpxrJmkj4oyu6RiklvBK/QDgDKCs/56qhU7XueTTwWIqb244TtWZVRPQbvA==" saltValue="k7KJSU3XFGkxiN9Oq10ofg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G P j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H R j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Y + N a K I p H u A 4 A A A A R A A A A E w A c A E Z v c m 1 1 b G F z L 1 N l Y 3 R p b 2 4 x L m 0 g o h g A K K A U A A A A A A A A A A A A A A A A A A A A A A A A A A A A K 0 5 N L s n M z 1 M I h t C G 1 g B Q S w E C L Q A U A A I A C A B 0 Y + N a Z q o U i K U A A A D 2 A A A A E g A A A A A A A A A A A A A A A A A A A A A A Q 2 9 u Z m l n L 1 B h Y 2 t h Z 2 U u e G 1 s U E s B A i 0 A F A A C A A g A d G P j W g / K 6 a u k A A A A 6 Q A A A B M A A A A A A A A A A A A A A A A A 8 Q A A A F t D b 2 5 0 Z W 5 0 X 1 R 5 c G V z X S 5 4 b W x Q S w E C L Q A U A A I A C A B 0 Y +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9 w T o J v 0 U W W e t i g e v P 8 C w A A A A A C A A A A A A A Q Z g A A A A E A A C A A A A B i D 6 l Q g 0 6 1 W v Z g 0 b / e s e l 4 X M j a i T A 2 h E z e q m 7 w G u t t E A A A A A A O g A A A A A I A A C A A A A C r q V Y 2 5 g S Q F 4 / T s R v T 4 9 + 6 H s C 3 0 p O G s h I I I u p P Q k n Q x V A A A A D H R z S r w x n O u I 9 + r e / I 3 V h R 2 V 9 z D n G d Y f h t U l Y w + W L G P 5 S u 3 A p g 8 t l W s B 6 g N 7 r 3 2 6 o s H X 2 2 6 F V i 4 6 q k n x r S s F O p u n J w A H B x K C q O 4 R f m L e c 0 H 0 A A A A B 8 A T m o m z 4 9 v f m P x t V k l t b P R V o a + / 9 b f P x 4 Q d J f 5 N 6 3 w 1 G P + T Y X N 8 I M H j n 3 m 5 R 3 a D z g F d 2 J h 9 R 1 D z K + P 1 E W U a 4 N < / D a t a M a s h u p > 
</file>

<file path=customXml/itemProps1.xml><?xml version="1.0" encoding="utf-8"?>
<ds:datastoreItem xmlns:ds="http://schemas.openxmlformats.org/officeDocument/2006/customXml" ds:itemID="{D97A09F2-79B4-46F5-911C-8B9DC7F72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Request</vt:lpstr>
      <vt:lpstr>Exemplo Preenchido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Lippolis</dc:creator>
  <cp:lastModifiedBy>Pietro Lippolis</cp:lastModifiedBy>
  <dcterms:created xsi:type="dcterms:W3CDTF">2025-07-02T19:01:34Z</dcterms:created>
  <dcterms:modified xsi:type="dcterms:W3CDTF">2025-07-07T15:17:38Z</dcterms:modified>
</cp:coreProperties>
</file>